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00" activeTab="0"/>
  </bookViews>
  <sheets>
    <sheet name="Rekapitulace stavby" sheetId="1" r:id="rId1"/>
    <sheet name="ASŘ 01 - Stavební část" sheetId="2" r:id="rId2"/>
    <sheet name="ASŘ 02 - Výměna oken" sheetId="3" r:id="rId3"/>
    <sheet name="TI 01 - Elktroinstalace -..." sheetId="4" r:id="rId4"/>
    <sheet name="TI 02 - Elktroinstalace -..." sheetId="5" r:id="rId5"/>
    <sheet name="VRN 00 - Vedlejší rozpočt..." sheetId="6" r:id="rId6"/>
    <sheet name="Seznam figur" sheetId="7" r:id="rId7"/>
  </sheets>
  <definedNames>
    <definedName name="_xlnm._FilterDatabase" localSheetId="1" hidden="1">'ASŘ 01 - Stavební část'!$C$131:$K$435</definedName>
    <definedName name="_xlnm._FilterDatabase" localSheetId="2" hidden="1">'ASŘ 02 - Výměna oken'!$C$123:$K$173</definedName>
    <definedName name="_xlnm._FilterDatabase" localSheetId="3" hidden="1">'TI 01 - Elktroinstalace -...'!$C$125:$K$201</definedName>
    <definedName name="_xlnm._FilterDatabase" localSheetId="4" hidden="1">'TI 02 - Elktroinstalace -...'!$C$123:$K$190</definedName>
    <definedName name="_xlnm._FilterDatabase" localSheetId="5" hidden="1">'VRN 00 - Vedlejší rozpočt...'!$C$122:$K$148</definedName>
    <definedName name="_xlnm.Print_Area" localSheetId="1">'ASŘ 01 - Stavební část'!$C$4:$J$76,'ASŘ 01 - Stavební část'!$C$82:$J$113,'ASŘ 01 - Stavební část'!$C$119:$J$435</definedName>
    <definedName name="_xlnm.Print_Area" localSheetId="2">'ASŘ 02 - Výměna oken'!$C$4:$J$76,'ASŘ 02 - Výměna oken'!$C$82:$J$105,'ASŘ 02 - Výměna oken'!$C$111:$J$173</definedName>
    <definedName name="_xlnm.Print_Area" localSheetId="0">'Rekapitulace stavby'!$D$4:$AO$76,'Rekapitulace stavby'!$C$82:$AQ$100</definedName>
    <definedName name="_xlnm.Print_Area" localSheetId="6">'Seznam figur'!$C$4:$G$65</definedName>
    <definedName name="_xlnm.Print_Area" localSheetId="3">'TI 01 - Elktroinstalace -...'!$C$4:$J$76,'TI 01 - Elktroinstalace -...'!$C$82:$J$107,'TI 01 - Elktroinstalace -...'!$C$113:$J$201</definedName>
    <definedName name="_xlnm.Print_Area" localSheetId="4">'TI 02 - Elktroinstalace -...'!$C$4:$J$76,'TI 02 - Elktroinstalace -...'!$C$82:$J$105,'TI 02 - Elktroinstalace -...'!$C$111:$J$190</definedName>
    <definedName name="_xlnm.Print_Area" localSheetId="5">'VRN 00 - Vedlejší rozpočt...'!$C$4:$J$76,'VRN 00 - Vedlejší rozpočt...'!$C$82:$J$104,'VRN 00 - Vedlejší rozpočt...'!$C$110:$J$148</definedName>
    <definedName name="_xlnm.Print_Titles" localSheetId="0">'Rekapitulace stavby'!$92:$92</definedName>
    <definedName name="_xlnm.Print_Titles" localSheetId="1">'ASŘ 01 - Stavební část'!$131:$131</definedName>
    <definedName name="_xlnm.Print_Titles" localSheetId="2">'ASŘ 02 - Výměna oken'!$123:$123</definedName>
    <definedName name="_xlnm.Print_Titles" localSheetId="3">'TI 01 - Elktroinstalace -...'!$125:$125</definedName>
    <definedName name="_xlnm.Print_Titles" localSheetId="4">'TI 02 - Elktroinstalace -...'!$123:$123</definedName>
    <definedName name="_xlnm.Print_Titles" localSheetId="5">'VRN 00 - Vedlejší rozpočt...'!$122:$122</definedName>
    <definedName name="_xlnm.Print_Titles" localSheetId="6">'Seznam figur'!$9:$9</definedName>
  </definedNames>
  <calcPr calcId="162913"/>
</workbook>
</file>

<file path=xl/sharedStrings.xml><?xml version="1.0" encoding="utf-8"?>
<sst xmlns="http://schemas.openxmlformats.org/spreadsheetml/2006/main" count="6543" uniqueCount="1127">
  <si>
    <t>Export Komplet</t>
  </si>
  <si>
    <t/>
  </si>
  <si>
    <t>2.0</t>
  </si>
  <si>
    <t>ZAMOK</t>
  </si>
  <si>
    <t>False</t>
  </si>
  <si>
    <t>{50372c0f-0037-4895-bfc8-69937ac61194}</t>
  </si>
  <si>
    <t>0,01</t>
  </si>
  <si>
    <t>21</t>
  </si>
  <si>
    <t>15</t>
  </si>
  <si>
    <t>REKAPITULACE STAVBY</t>
  </si>
  <si>
    <t>v ---  níže se nacházejí doplnkové a pomocné údaje k sestavám  --- v</t>
  </si>
  <si>
    <t>Návod na vyplnění</t>
  </si>
  <si>
    <t>0,001</t>
  </si>
  <si>
    <t>Kód:</t>
  </si>
  <si>
    <t>20210410-V02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</si>
  <si>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</si>
  <si>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</si>
  <si>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Změna užívání části 1.NP v objektu FSE, Moskevská 1533/54 ÚnL</t>
  </si>
  <si>
    <t>KSO:</t>
  </si>
  <si>
    <t>CC-CZ:</t>
  </si>
  <si>
    <t>Místo:</t>
  </si>
  <si>
    <t>Ústí nad Labem</t>
  </si>
  <si>
    <t>Datum:</t>
  </si>
  <si>
    <t>10. 4. 2021</t>
  </si>
  <si>
    <t>Zadavatel:</t>
  </si>
  <si>
    <t>IČ:</t>
  </si>
  <si>
    <t>44555601</t>
  </si>
  <si>
    <t>UJEP</t>
  </si>
  <si>
    <t>DIČ:</t>
  </si>
  <si>
    <t>CZ44555601</t>
  </si>
  <si>
    <t>Uchazeč:</t>
  </si>
  <si>
    <t>Vyplň údaj</t>
  </si>
  <si>
    <t>Projektant:</t>
  </si>
  <si>
    <t>25028588</t>
  </si>
  <si>
    <t>Correct BC, s.r.o.</t>
  </si>
  <si>
    <t>CZ25028588</t>
  </si>
  <si>
    <t>True</t>
  </si>
  <si>
    <t>Zpracovatel:</t>
  </si>
  <si>
    <t>Poznámka:</t>
  </si>
  <si>
    <t>Při zpracování musí být zohledněna i studie architekta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</si>
  <si>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</si>
  <si>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</si>
  <si>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</si>
  <si>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</si>
  <si>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</si>
  <si>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</si>
  <si>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</si>
  <si>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</si>
  <si>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</si>
  <si>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</si>
  <si>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</si>
  <si>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</si>
  <si>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</si>
  <si>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</si>
  <si>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</si>
  <si>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</si>
  <si>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</si>
  <si>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</si>
  <si>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</si>
  <si>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</si>
  <si>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</si>
  <si>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</si>
  <si>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</si>
  <si>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</si>
  <si>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</si>
  <si>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</si>
  <si>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</si>
  <si>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</si>
  <si>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</si>
  <si>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</si>
  <si>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</si>
  <si>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</si>
  <si>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</si>
  <si>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</si>
  <si>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</si>
  <si>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</si>
  <si>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</si>
  <si>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</si>
  <si>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</si>
  <si>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</si>
  <si>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</si>
  <si>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</si>
  <si>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</si>
  <si>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</si>
  <si>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</si>
  <si>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ASŘ 01</t>
  </si>
  <si>
    <t>Stavební část</t>
  </si>
  <si>
    <t>STA</t>
  </si>
  <si>
    <t>1</t>
  </si>
  <si>
    <t>{99d17cc7-1717-4b3b-9746-6f5df4c882a5}</t>
  </si>
  <si>
    <t>2</t>
  </si>
  <si>
    <t>ASŘ 02</t>
  </si>
  <si>
    <t>Výměna oken</t>
  </si>
  <si>
    <t>{b8d03578-682d-47dc-af1b-ab137c84d34a}</t>
  </si>
  <si>
    <t>TI 01</t>
  </si>
  <si>
    <t>Elktroinstalace - Silnoproud</t>
  </si>
  <si>
    <t>{83a13afc-bfdb-42c5-8bc8-337da2306a02}</t>
  </si>
  <si>
    <t>TI 02</t>
  </si>
  <si>
    <t>Elktroinstalace - Slaboproud</t>
  </si>
  <si>
    <t>{097dbd91-5564-4fa5-9f16-a2d764dcf225}</t>
  </si>
  <si>
    <t>VRN 00</t>
  </si>
  <si>
    <t>Vedlejší rozpočtové náklady</t>
  </si>
  <si>
    <t>{a9632043-9274-476c-bceb-7bdc97e9f9ba}</t>
  </si>
  <si>
    <t>m_783</t>
  </si>
  <si>
    <t>40</t>
  </si>
  <si>
    <t>m2_150_zazdívka</t>
  </si>
  <si>
    <t>1,8</t>
  </si>
  <si>
    <t>KRYCÍ LIST SOUPISU PRACÍ</t>
  </si>
  <si>
    <t>m2_783</t>
  </si>
  <si>
    <t>10,24</t>
  </si>
  <si>
    <t>m2_malby</t>
  </si>
  <si>
    <t>486,672</t>
  </si>
  <si>
    <t>m2_perlinka</t>
  </si>
  <si>
    <t>362,486</t>
  </si>
  <si>
    <t>Objekt:</t>
  </si>
  <si>
    <t>ASŘ 01 - Stavební část</t>
  </si>
  <si>
    <t>REKAPITULACE ČLENĚNÍ SOUPISU PRACÍ</t>
  </si>
  <si>
    <t>Kód dílu - Popis</t>
  </si>
  <si>
    <t>Cena celkem [CZK]</t>
  </si>
  <si>
    <t>Náklady ze soupisu prací</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</si>
  <si>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</si>
  <si>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</si>
  <si>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</si>
  <si>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</si>
  <si>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</si>
  <si>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</si>
  <si>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</si>
  <si>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</si>
  <si>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725 - Zdravotechnika - zařizovací předměty</t>
  </si>
  <si>
    <t xml:space="preserve">    763 - Konstrukce suché výstavby</t>
  </si>
  <si>
    <t xml:space="preserve">    766 - Konstrukce truhlářské</t>
  </si>
  <si>
    <t xml:space="preserve">    767 - Konstrukce zámečnické</t>
  </si>
  <si>
    <t xml:space="preserve">    776 - Podlahy povlakové</t>
  </si>
  <si>
    <t xml:space="preserve">    781 - Dokončovací práce - obklady</t>
  </si>
  <si>
    <t xml:space="preserve">    783 - Dokončovací práce - nátěry</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</si>
  <si>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</si>
  <si>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</si>
  <si>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</si>
  <si>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</si>
  <si>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</si>
  <si>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</si>
  <si>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</si>
  <si>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</si>
  <si>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</si>
  <si>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</si>
  <si>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</si>
  <si>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</si>
  <si>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</si>
  <si>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</si>
  <si>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</si>
  <si>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</si>
  <si>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</si>
  <si>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</si>
  <si>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</si>
  <si>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</si>
  <si>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</si>
  <si>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311272311P</t>
  </si>
  <si>
    <t>Pilíře z pórobetonových tvárnic na tenké maltové lože, tl. zdiva 375 mm pevnost tvárnic do P2, objemová hmotnost do 450 kg/m3 hladkých</t>
  </si>
  <si>
    <t>m2</t>
  </si>
  <si>
    <t>4</t>
  </si>
  <si>
    <t>-112678002</t>
  </si>
  <si>
    <t>VV</t>
  </si>
  <si>
    <t>3,93*(2*0,5)</t>
  </si>
  <si>
    <t>Součet</t>
  </si>
  <si>
    <t>317141447</t>
  </si>
  <si>
    <t>Překlady ploché prefabrikované z pórobetonu osazené do tenkého maltového lože, včetně slepení dvou překladů vedle sebe po celé délce boční plochy, výšky překladu do 200 mm šířky 150 mm, délky překladu přes 2300 do 2500 mm</t>
  </si>
  <si>
    <t>kus</t>
  </si>
  <si>
    <t>-635761477</t>
  </si>
  <si>
    <t>340271045</t>
  </si>
  <si>
    <t>Zazdívka otvorů v příčkách nebo stěnách pórobetonovými tvárnicemi plochy přes 1 m2 do 4 m2, objemová hmotnost 500 kg/m3, tloušťka příčky 150 mm</t>
  </si>
  <si>
    <t>-1789196269</t>
  </si>
  <si>
    <t>Dveře</t>
  </si>
  <si>
    <t>0,9*2</t>
  </si>
  <si>
    <t>342272205</t>
  </si>
  <si>
    <t>Příčky z pórobetonových tvárnic hladkých na tenké maltové lože objemová hmotnost do 500 kg/m3, tloušťka příčky 50 mm</t>
  </si>
  <si>
    <t>818914547</t>
  </si>
  <si>
    <t>obezdívka pouzdra</t>
  </si>
  <si>
    <t>2*(1*2,06)</t>
  </si>
  <si>
    <t>5</t>
  </si>
  <si>
    <t>342272225</t>
  </si>
  <si>
    <t>Příčky z pórobetonových tvárnic hladkých na tenké maltové lože objemová hmotnost do 500 kg/m3, tloušťka příčky 100 mm</t>
  </si>
  <si>
    <t>1923726275</t>
  </si>
  <si>
    <t>parapety</t>
  </si>
  <si>
    <t>0,9*(1,82+1,72+2,24)</t>
  </si>
  <si>
    <t>6</t>
  </si>
  <si>
    <t>342272245</t>
  </si>
  <si>
    <t>Příčky z pórobetonových tvárnic hladkých na tenké maltové lože objemová hmotnost do 500 kg/m3, tloušťka příčky 150 mm</t>
  </si>
  <si>
    <t>1025204868</t>
  </si>
  <si>
    <t>3,93*(3,365+4,99-(1,8*2,06))</t>
  </si>
  <si>
    <t>2,75*0,4</t>
  </si>
  <si>
    <t>Úpravy povrchů, podlahy a osazování výplní</t>
  </si>
  <si>
    <t>7</t>
  </si>
  <si>
    <t>611325421</t>
  </si>
  <si>
    <t>Oprava vápenocementové omítky vnitřních ploch štukové dvouvrstvé, tloušťky do 20 mm a tloušťky štuku do 3 mm stropů, v rozsahu opravované plochy do 10%</t>
  </si>
  <si>
    <t>2031043294</t>
  </si>
  <si>
    <t>"1.01 Chodba + 1.06 Kuchyňka"13,24*2,75</t>
  </si>
  <si>
    <t>"1.07 Kancelář"2,76*7,55</t>
  </si>
  <si>
    <t>8</t>
  </si>
  <si>
    <t>612142001</t>
  </si>
  <si>
    <t>Potažení vnitřních ploch pletivem  v ploše nebo pruzích, na plném podkladu sklovláknitým vtlačením do tmelu stěn</t>
  </si>
  <si>
    <t>915336658</t>
  </si>
  <si>
    <t>v - 3.93 - stávající plochy</t>
  </si>
  <si>
    <t>"kancelář"3,93*(2*2,9+2*7,8)-(3*0,9*2+1,5*2,5)</t>
  </si>
  <si>
    <t>"Chodba"3,93*(2*13,24+2*2,75)-(3*0,9*2+2*1,5*2,5+1,75*2,15+1,05*2,22)</t>
  </si>
  <si>
    <t>"Učebna"3,93*(2*9,55+2*7,5)-(3*0,9*2+3*1,5*2,5)</t>
  </si>
  <si>
    <t>Mezisoučet</t>
  </si>
  <si>
    <t>2*m2_150_zazdívka</t>
  </si>
  <si>
    <t>Příčky</t>
  </si>
  <si>
    <t>2*3,93*(3,365+4,99-(1*2,06))</t>
  </si>
  <si>
    <t>2*0,9*(1,82+1,72+2,24)</t>
  </si>
  <si>
    <t>9</t>
  </si>
  <si>
    <t>612311131</t>
  </si>
  <si>
    <t>Potažení vnitřních ploch štukem tloušťky do 3 mm svislých konstrukcí stěn</t>
  </si>
  <si>
    <t>1760874793</t>
  </si>
  <si>
    <t>10</t>
  </si>
  <si>
    <t>612325402</t>
  </si>
  <si>
    <t>Oprava vápenocementové omítky vnitřních ploch hrubé, tloušťky do 20 mm stěn, v rozsahu opravované plochy přes 10 do 30%</t>
  </si>
  <si>
    <t>-2122129012</t>
  </si>
  <si>
    <t>v - 3.93 - stávající místnosti</t>
  </si>
  <si>
    <t>11</t>
  </si>
  <si>
    <t>612325421</t>
  </si>
  <si>
    <t>Oprava vápenocementové omítky vnitřních ploch štukové dvouvrstvé, tloušťky do 20 mm a tloušťky štuku do 3 mm stěn, v rozsahu opravované plochy do 10%</t>
  </si>
  <si>
    <t>-2098459322</t>
  </si>
  <si>
    <t>"kancelář"3,93*(2*2,76+2*7,55)-(0,9*2+1,5*2,5)</t>
  </si>
  <si>
    <t>12</t>
  </si>
  <si>
    <t>613142001</t>
  </si>
  <si>
    <t>Potažení vnitřních ploch pletivem  v ploše nebo pruzích, na plném podkladu sklovláknitým vtlačením do tmelu pilířů nebo sloupů</t>
  </si>
  <si>
    <t>-215014001</t>
  </si>
  <si>
    <t>3,93*2*(4*0,5)</t>
  </si>
  <si>
    <t>13</t>
  </si>
  <si>
    <t>613311131</t>
  </si>
  <si>
    <t>Potažení vnitřních ploch štukem tloušťky do 3 mm svislých konstrukcí pilířů nebo sloupů</t>
  </si>
  <si>
    <t>-1183644945</t>
  </si>
  <si>
    <t>14</t>
  </si>
  <si>
    <t>642946111</t>
  </si>
  <si>
    <t>Osazení stavebního pouzdra posuvných dveří do zděné příčky  s jednou kapsou pro jedno dveřní křídlo průchozí šířky do 800 mm</t>
  </si>
  <si>
    <t>148785992</t>
  </si>
  <si>
    <t>M</t>
  </si>
  <si>
    <t>55331612</t>
  </si>
  <si>
    <t>pouzdro stavební posuvných dveří jednopouzdrové 800mm standardní rozměr</t>
  </si>
  <si>
    <t>-2020197619</t>
  </si>
  <si>
    <t>Ostatní konstrukce a práce, bourání</t>
  </si>
  <si>
    <t>16</t>
  </si>
  <si>
    <t>952901111</t>
  </si>
  <si>
    <t>Vyčištění budov nebo objektů před předáním do užívání  budov bytové nebo občanské výstavby, světlé výšky podlaží do 4 m</t>
  </si>
  <si>
    <t>-1248704226</t>
  </si>
  <si>
    <t>původní plochy podlah</t>
  </si>
  <si>
    <t>"kancelář"2,9*7,8</t>
  </si>
  <si>
    <t>"kancelář"2,76*7,55</t>
  </si>
  <si>
    <t>"Chodba"13,24*2,75</t>
  </si>
  <si>
    <t>"Učebna"9,55*7,5</t>
  </si>
  <si>
    <t>17</t>
  </si>
  <si>
    <t>968072455</t>
  </si>
  <si>
    <t>Vybourání kovových rámů oken s křídly, dveřních zárubní, vrat, stěn, ostění nebo obkladů  dveřních zárubní, plochy do 2 m2</t>
  </si>
  <si>
    <t>875348915</t>
  </si>
  <si>
    <t>"(900/2000)"2*(0,9*2)</t>
  </si>
  <si>
    <t>997</t>
  </si>
  <si>
    <t>Přesun sutě</t>
  </si>
  <si>
    <t>18</t>
  </si>
  <si>
    <t>997013211</t>
  </si>
  <si>
    <t>Vnitrostaveništní doprava suti a vybouraných hmot  vodorovně do 50 m svisle ručně pro budovy a haly výšky do 6 m</t>
  </si>
  <si>
    <t>t</t>
  </si>
  <si>
    <t>1364276085</t>
  </si>
  <si>
    <t>19</t>
  </si>
  <si>
    <t>997013219</t>
  </si>
  <si>
    <t>Vnitrostaveništní doprava suti a vybouraných hmot  vodorovně do 50 m Příplatek k cenám -3111 až -3217 za zvětšenou vodorovnou dopravu přes vymezenou dopravní vzdálenost za každých dalších i započatých 10 m</t>
  </si>
  <si>
    <t>2124185535</t>
  </si>
  <si>
    <t>1,943*5 'Přepočtené koeficientem množství</t>
  </si>
  <si>
    <t>20</t>
  </si>
  <si>
    <t>997013501</t>
  </si>
  <si>
    <t>Odvoz suti a vybouraných hmot na skládku nebo meziskládku  se složením, na vzdálenost do 1 km</t>
  </si>
  <si>
    <t>1165362822</t>
  </si>
  <si>
    <t>997013509</t>
  </si>
  <si>
    <t>Odvoz suti a vybouraných hmot na skládku nebo meziskládku  se složením, na vzdálenost Příplatek k ceně za každý další i započatý 1 km přes 1 km</t>
  </si>
  <si>
    <t>1072100938</t>
  </si>
  <si>
    <t>1,943*4 'Přepočtené koeficientem množství</t>
  </si>
  <si>
    <t>22</t>
  </si>
  <si>
    <t>997013607</t>
  </si>
  <si>
    <t>Poplatek za uložení stavebního odpadu na skládce (skládkovné) z tašek a keramických výrobků zatříděného do Katalogu odpadů pod kódem 17 01 03</t>
  </si>
  <si>
    <t>2144621268</t>
  </si>
  <si>
    <t>1,943*0,6 'Přepočtené koeficientem množství</t>
  </si>
  <si>
    <t>23</t>
  </si>
  <si>
    <t>997013631</t>
  </si>
  <si>
    <t>Poplatek za uložení stavebního odpadu na skládce (skládkovné) směsného stavebního a demoličního zatříděného do Katalogu odpadů pod kódem 17 09 04</t>
  </si>
  <si>
    <t>745156571</t>
  </si>
  <si>
    <t>1,943*0,2 'Přepočtené koeficientem množství</t>
  </si>
  <si>
    <t>24</t>
  </si>
  <si>
    <t>997013813</t>
  </si>
  <si>
    <t>Poplatek za uložení stavebního odpadu na skládce (skládkovné) z plastických hmot zatříděného do Katalogu odpadů pod kódem 17 02 03</t>
  </si>
  <si>
    <t>-617570054</t>
  </si>
  <si>
    <t>998</t>
  </si>
  <si>
    <t>Přesun hmot</t>
  </si>
  <si>
    <t>25</t>
  </si>
  <si>
    <t>998018001</t>
  </si>
  <si>
    <t>Přesun hmot pro budovy občanské výstavby, bydlení, výrobu a služby  ruční - bez užití mechanizace vodorovná dopravní vzdálenost do 100 m pro budovy s jakoukoliv nosnou konstrukcí výšky do 6 m</t>
  </si>
  <si>
    <t>-639996067</t>
  </si>
  <si>
    <t>26</t>
  </si>
  <si>
    <t>998018011</t>
  </si>
  <si>
    <t>Přesun hmot pro budovy občanské výstavby, bydlení, výrobu a služby  ruční - bez užití mechanizace Příplatek k cenám za ruční zvětšený přesun přes vymezenou největší dopravní vzdálenost za každých dalších i započatých 100 m</t>
  </si>
  <si>
    <t>575633459</t>
  </si>
  <si>
    <t>PSV</t>
  </si>
  <si>
    <t>Práce a dodávky PSV</t>
  </si>
  <si>
    <t>725</t>
  </si>
  <si>
    <t>Zdravotechnika - zařizovací předměty</t>
  </si>
  <si>
    <t>27</t>
  </si>
  <si>
    <t>725210821</t>
  </si>
  <si>
    <t>Demontáž umyvadel  bez výtokových armatur umyvadel</t>
  </si>
  <si>
    <t>soubor</t>
  </si>
  <si>
    <t>-1676010359</t>
  </si>
  <si>
    <t>"Kancelář"1,000</t>
  </si>
  <si>
    <t>763</t>
  </si>
  <si>
    <t>Konstrukce suché výstavby</t>
  </si>
  <si>
    <t>28</t>
  </si>
  <si>
    <t>763111314</t>
  </si>
  <si>
    <t>Příčka ze sádrokartonových desek  s nosnou konstrukcí z jednoduchých ocelových profilů UW, CW jednoduše opláštěná deskou standardní A tl. 12,5 mm, příčka tl. 100 mm, profil 75, s izolací, EI 30, Rw do 45 dB</t>
  </si>
  <si>
    <t>1522837686</t>
  </si>
  <si>
    <t>Nadpraží</t>
  </si>
  <si>
    <t>1,93*(1,82+1,72+2,24)</t>
  </si>
  <si>
    <t>29</t>
  </si>
  <si>
    <t>763111712R</t>
  </si>
  <si>
    <t>Příčka ze sádrokartonových desek  ostatní konstrukce a práce na příčkách ze sádrokartonových desek kluzné napojení příčky ke stropu</t>
  </si>
  <si>
    <t>m</t>
  </si>
  <si>
    <t>999430710</t>
  </si>
  <si>
    <t>1,82+1,72+2,24</t>
  </si>
  <si>
    <t>30</t>
  </si>
  <si>
    <t>763111722</t>
  </si>
  <si>
    <t>Příčka ze sádrokartonových desek  ostatní konstrukce a práce na příčkách ze sádrokartonových desek ochrana rohů úhelníky pozinkované</t>
  </si>
  <si>
    <t>1006889736</t>
  </si>
  <si>
    <t>Nadpraží - spodní ukončení</t>
  </si>
  <si>
    <t>2*(1,82+1,72+2,24)</t>
  </si>
  <si>
    <t>31</t>
  </si>
  <si>
    <t>763111751</t>
  </si>
  <si>
    <t>Příčka ze sádrokartonových desek  Příplatek k cenám za plochu do 6 m2 jednotlivě</t>
  </si>
  <si>
    <t>-1099346769</t>
  </si>
  <si>
    <t>32</t>
  </si>
  <si>
    <t>763111771</t>
  </si>
  <si>
    <t>Příčka ze sádrokartonových desek  Příplatek k cenám za rovinnost speciální tmelení kvality Q3</t>
  </si>
  <si>
    <t>2107324824</t>
  </si>
  <si>
    <t>33</t>
  </si>
  <si>
    <t>763131512</t>
  </si>
  <si>
    <t>Podhled ze sádrokartonových desek  jednovrstvá zavěšená spodní konstrukce z ocelových profilů CD, UD jednoduše opláštěná deskou standardní A, tl. 12,5 mm, s izolací</t>
  </si>
  <si>
    <t>-1553556694</t>
  </si>
  <si>
    <t>"1.02"19,6</t>
  </si>
  <si>
    <t>"1.03"32,8</t>
  </si>
  <si>
    <t>"1.04"16,8</t>
  </si>
  <si>
    <t>"1.05"23</t>
  </si>
  <si>
    <t>34</t>
  </si>
  <si>
    <t>763131714</t>
  </si>
  <si>
    <t>Podhled ze sádrokartonových desek  ostatní práce a konstrukce na podhledech ze sádrokartonových desek základní penetrační nátěr</t>
  </si>
  <si>
    <t>707786830</t>
  </si>
  <si>
    <t>35</t>
  </si>
  <si>
    <t>763131771</t>
  </si>
  <si>
    <t>Podhled ze sádrokartonových desek  Příplatek k cenám za rovinnost kvality speciální tmelení kvality Q3</t>
  </si>
  <si>
    <t>-70976170</t>
  </si>
  <si>
    <t>36</t>
  </si>
  <si>
    <t>998763301</t>
  </si>
  <si>
    <t>Přesun hmot pro konstrukce montované z desek  sádrokartonových, sádrovláknitých, cementovláknitých nebo cementových stanovený z hmotnosti přesunovaného materiálu vodorovná dopravní vzdálenost do 50 m v objektech výšky do 6 m</t>
  </si>
  <si>
    <t>1069199402</t>
  </si>
  <si>
    <t>37</t>
  </si>
  <si>
    <t>998763381</t>
  </si>
  <si>
    <t>Přesun hmot pro konstrukce montované z desek  sádrokartonových, sádrovláknitých, cementovláknitých nebo cementových Příplatek k cenám za přesun prováděný bez použití mechanizace pro jakoukoliv výšku objektu</t>
  </si>
  <si>
    <t>1430337129</t>
  </si>
  <si>
    <t>38</t>
  </si>
  <si>
    <t>998763391</t>
  </si>
  <si>
    <t>Přesun hmot pro konstrukce montované z desek  sádrokartonových, sádrovláknitých, cementovláknitých nebo cementových Příplatek k cenám za zvětšený přesun přes vymezenou dopravní vzdálenost do 100 m</t>
  </si>
  <si>
    <t>-1779676073</t>
  </si>
  <si>
    <t>766</t>
  </si>
  <si>
    <t>Konstrukce truhlářské</t>
  </si>
  <si>
    <t>39</t>
  </si>
  <si>
    <t>766411821</t>
  </si>
  <si>
    <t>Demontáž obložení stěn  palubkami</t>
  </si>
  <si>
    <t>832603278</t>
  </si>
  <si>
    <t>D1</t>
  </si>
  <si>
    <t>"Učebna - v. 2,1m"2,1*(9,55+2*7,5)</t>
  </si>
  <si>
    <t>766411822</t>
  </si>
  <si>
    <t>Demontáž obložení stěn  podkladových roštů</t>
  </si>
  <si>
    <t>-796103036</t>
  </si>
  <si>
    <t>41</t>
  </si>
  <si>
    <t>766660172</t>
  </si>
  <si>
    <t>Montáž dveřních křídel dřevěných nebo plastových otevíravých do obložkové zárubně povrchově upravených jednokřídlových, šířky přes 800 mm</t>
  </si>
  <si>
    <t>1460371588</t>
  </si>
  <si>
    <t>42</t>
  </si>
  <si>
    <t>61162075-D1</t>
  </si>
  <si>
    <t>dveře jednokřídlé voštinové povrch laminátový plné 900x1970mm</t>
  </si>
  <si>
    <t>-25096504</t>
  </si>
  <si>
    <t>P</t>
  </si>
  <si>
    <t>Poznámka k položce:
viz . výpis prvků PSV</t>
  </si>
  <si>
    <t>43</t>
  </si>
  <si>
    <t>766660311</t>
  </si>
  <si>
    <t>Montáž dveřních křídel dřevěných nebo plastových posuvných dveří do pouzdra zděné příčky s jednou kapsou jednokřídlových, průchozí šířky do 800 mm</t>
  </si>
  <si>
    <t>-1626366660</t>
  </si>
  <si>
    <t>"D2"1</t>
  </si>
  <si>
    <t>44</t>
  </si>
  <si>
    <t>61162006-D2</t>
  </si>
  <si>
    <t>dveře jednokřídlé - prosklené 800x1970mm</t>
  </si>
  <si>
    <t>968845802</t>
  </si>
  <si>
    <t>Poznámka k položce:
viz . výpis prvků PSV
včetně kování pro dveřní křídlo</t>
  </si>
  <si>
    <t>45</t>
  </si>
  <si>
    <t>766660729</t>
  </si>
  <si>
    <t>Montáž dveřních doplňků dveřního kování interiérového štítku s klikou</t>
  </si>
  <si>
    <t>-728409402</t>
  </si>
  <si>
    <t>46</t>
  </si>
  <si>
    <t>54914610</t>
  </si>
  <si>
    <t>kování dveřní vrchní klika včetně rozet a montážního materiálu R BB nerez PK</t>
  </si>
  <si>
    <t>-975004497</t>
  </si>
  <si>
    <t>47</t>
  </si>
  <si>
    <t>766682112</t>
  </si>
  <si>
    <t>Montáž zárubní dřevěných, plastových nebo z lamina  obložkových, pro dveře jednokřídlové, tloušťky stěny přes 170 do 350 mm</t>
  </si>
  <si>
    <t>-733297284</t>
  </si>
  <si>
    <t>"D1"1</t>
  </si>
  <si>
    <t>48</t>
  </si>
  <si>
    <t>61181102</t>
  </si>
  <si>
    <t>zárubeň jednokřídlá obložková s dýhovaným povrchem tl stěny 160-250mm rozměru 600-900/1970mm</t>
  </si>
  <si>
    <t>-1690256691</t>
  </si>
  <si>
    <t>49</t>
  </si>
  <si>
    <t>766811115</t>
  </si>
  <si>
    <t>Montáž kuchyňských linek korpusu spodních skříněk na nožičky (včetně vyrovnání), šířky jednoho dílu do 600 mm</t>
  </si>
  <si>
    <t>1123176113</t>
  </si>
  <si>
    <t>"kuchyňská linka"4</t>
  </si>
  <si>
    <t>50</t>
  </si>
  <si>
    <t>766811151</t>
  </si>
  <si>
    <t>Montáž kuchyňských linek korpusu horních skříněk šroubovaných na stěnu, šířky jednoho dílu do 600 mm</t>
  </si>
  <si>
    <t>1047329308</t>
  </si>
  <si>
    <t>51</t>
  </si>
  <si>
    <t>766811212</t>
  </si>
  <si>
    <t>Montáž kuchyňských linek pracovní desky bez výřezu, délky jednoho dílu přes 1000 do 2000 mm</t>
  </si>
  <si>
    <t>-566474925</t>
  </si>
  <si>
    <t>52</t>
  </si>
  <si>
    <t>766811221</t>
  </si>
  <si>
    <t>Montáž kuchyňských linek pracovní desky Příplatek k ceně za vyřezání otvoru (včetně zaměření)</t>
  </si>
  <si>
    <t>-898210820</t>
  </si>
  <si>
    <t>53</t>
  </si>
  <si>
    <t>766811223</t>
  </si>
  <si>
    <t>Montáž kuchyňských linek pracovní desky Příplatek k ceně za usazení dřezu (včetně silikonu)</t>
  </si>
  <si>
    <t>2080642910</t>
  </si>
  <si>
    <t>54</t>
  </si>
  <si>
    <t>766D</t>
  </si>
  <si>
    <t>Kuchyňská linka délky 2,75m, členění dle návrhu architekta. Před výrobou bude potvrzen investorem materiál a dekor dvířek. Před výrobou nutno přesné rozměry zaměřit na stavbě.</t>
  </si>
  <si>
    <t>-198317647</t>
  </si>
  <si>
    <t>55</t>
  </si>
  <si>
    <t>998766101</t>
  </si>
  <si>
    <t>Přesun hmot pro konstrukce truhlářské stanovený z hmotnosti přesunovaného materiálu vodorovná dopravní vzdálenost do 50 m v objektech výšky do 6 m</t>
  </si>
  <si>
    <t>-1921572470</t>
  </si>
  <si>
    <t>56</t>
  </si>
  <si>
    <t>998766181</t>
  </si>
  <si>
    <t>Přesun hmot pro konstrukce truhlářské stanovený z hmotnosti přesunovaného materiálu Příplatek k ceně za přesun prováděný bez použití mechanizace pro jakoukoliv výšku objektu</t>
  </si>
  <si>
    <t>1085633538</t>
  </si>
  <si>
    <t>57</t>
  </si>
  <si>
    <t>998766192</t>
  </si>
  <si>
    <t>Přesun hmot pro konstrukce truhlářské stanovený z hmotnosti přesunovaného materiálu Příplatek k ceně za zvětšený přesun přes vymezenou největší dopravní vzdálenost do 100 m</t>
  </si>
  <si>
    <t>820464920</t>
  </si>
  <si>
    <t>767</t>
  </si>
  <si>
    <t>Konstrukce zámečnické</t>
  </si>
  <si>
    <t>58</t>
  </si>
  <si>
    <t>767111120</t>
  </si>
  <si>
    <t>Montáž stěn a příček pro zasklení  z ocelových profilů, hmotnosti jednotlivých stěn přes 50 do 100 kg</t>
  </si>
  <si>
    <t>1967465070</t>
  </si>
  <si>
    <t>"S4 - sestava"2,75*2,6</t>
  </si>
  <si>
    <t>59</t>
  </si>
  <si>
    <t>59054782-S4</t>
  </si>
  <si>
    <t>Prosklená stěna s celoskleněnými dvoukřídlými dveřmi, pevnými boky a pevným nadsvětlíkem zasklení bezpečnostním sklem v hliníkovém profilu.</t>
  </si>
  <si>
    <t>1829254129</t>
  </si>
  <si>
    <t>Poznámka k položce:
Podrobný posi viz. Výpis prvků PSV</t>
  </si>
  <si>
    <t>60</t>
  </si>
  <si>
    <t>767620117</t>
  </si>
  <si>
    <t>Montáž oken zdvojených  z hliníkových nebo ocelových profilů na polyuretanovou pěnu pevných do zdiva, plochy přes 1,5 do 2,5 m2</t>
  </si>
  <si>
    <t>91072096</t>
  </si>
  <si>
    <t>"S1 - část sestavy"1,7*1</t>
  </si>
  <si>
    <t>"S2 - část sestavy"1,7*1</t>
  </si>
  <si>
    <t>"S3 - část sestavy"2,2*1</t>
  </si>
  <si>
    <t>61</t>
  </si>
  <si>
    <t>55341002</t>
  </si>
  <si>
    <t>okno Al s fixním zasklením dvojsklo přes plochu 1m2 do v 1,5m</t>
  </si>
  <si>
    <t>2107482001</t>
  </si>
  <si>
    <t>62</t>
  </si>
  <si>
    <t>767620118</t>
  </si>
  <si>
    <t>Montáž oken zdvojených  z hliníkových nebo ocelových profilů na polyuretanovou pěnu pevných do zdiva, plochy přes 2,5 m2</t>
  </si>
  <si>
    <t>-770668673</t>
  </si>
  <si>
    <t>"S05"2,4*1,15</t>
  </si>
  <si>
    <t>"S06"3,35*1,15</t>
  </si>
  <si>
    <t>63</t>
  </si>
  <si>
    <t>55341003</t>
  </si>
  <si>
    <t>okno Al s fixním zasklením trojsklo přes plochu 1m2 do v 1,5m</t>
  </si>
  <si>
    <t>-1192019187</t>
  </si>
  <si>
    <t>64</t>
  </si>
  <si>
    <t>767640311</t>
  </si>
  <si>
    <t>Montáž dveří ocelových  vnitřních jednokřídlových</t>
  </si>
  <si>
    <t>1674957111</t>
  </si>
  <si>
    <t>"S1 - část sestavy"1</t>
  </si>
  <si>
    <t>"S2 - část sestavy"1</t>
  </si>
  <si>
    <t>"S3 - část sestavy"1</t>
  </si>
  <si>
    <t>65</t>
  </si>
  <si>
    <t>63445002-R</t>
  </si>
  <si>
    <t>dveře jednokřídlé celoprosklené čiré 80x1970mm</t>
  </si>
  <si>
    <t>1255797764</t>
  </si>
  <si>
    <t>Poznámka k položce:
Parapetry dle výpisu prvku PSV</t>
  </si>
  <si>
    <t>66</t>
  </si>
  <si>
    <t>998767101</t>
  </si>
  <si>
    <t>Přesun hmot pro zámečnické konstrukce  stanovený z hmotnosti přesunovaného materiálu vodorovná dopravní vzdálenost do 50 m v objektech výšky do 6 m</t>
  </si>
  <si>
    <t>75225127</t>
  </si>
  <si>
    <t>67</t>
  </si>
  <si>
    <t>998767181</t>
  </si>
  <si>
    <t>Přesun hmot pro zámečnické konstrukce  stanovený z hmotnosti přesunovaného materiálu Příplatek k cenám za přesun prováděný bez použití mechanizace pro jakoukoliv výšku objektu</t>
  </si>
  <si>
    <t>588361206</t>
  </si>
  <si>
    <t>68</t>
  </si>
  <si>
    <t>998767192</t>
  </si>
  <si>
    <t>Přesun hmot pro zámečnické konstrukce  stanovený z hmotnosti přesunovaného materiálu Příplatek k cenám za zvětšený přesun přes vymezenou největší dopravní vzdálenost do 100 m</t>
  </si>
  <si>
    <t>1385432032</t>
  </si>
  <si>
    <t>776</t>
  </si>
  <si>
    <t>Podlahy povlakové</t>
  </si>
  <si>
    <t>69</t>
  </si>
  <si>
    <t>776111116</t>
  </si>
  <si>
    <t>Příprava podkladu broušení podlah stávajícího podkladu pro odstranění lepidla (po starých krytinách)</t>
  </si>
  <si>
    <t>524469550</t>
  </si>
  <si>
    <t>70</t>
  </si>
  <si>
    <t>776201812</t>
  </si>
  <si>
    <t>Demontáž povlakových podlahovin lepených ručně s podložkou</t>
  </si>
  <si>
    <t>-1577700352</t>
  </si>
  <si>
    <t>71</t>
  </si>
  <si>
    <t>776410811</t>
  </si>
  <si>
    <t>Demontáž soklíků nebo lišt pryžových nebo plastových</t>
  </si>
  <si>
    <t>-206636174</t>
  </si>
  <si>
    <t>"kancelář"2*2,9+2*7,8</t>
  </si>
  <si>
    <t>"kancelář"2*2,76+2*7,55</t>
  </si>
  <si>
    <t>"Chodba"2*13,24+2*2,75</t>
  </si>
  <si>
    <t>"Učebna"2*9,55+2*7,5</t>
  </si>
  <si>
    <t>781</t>
  </si>
  <si>
    <t>Dokončovací práce - obklady</t>
  </si>
  <si>
    <t>72</t>
  </si>
  <si>
    <t>781121011</t>
  </si>
  <si>
    <t>Příprava podkladu před provedením obkladu nátěr penetrační na stěnu</t>
  </si>
  <si>
    <t>-1128364018</t>
  </si>
  <si>
    <t>Stěna za kuchyňkou</t>
  </si>
  <si>
    <t>(2,75+2*0,64)*1,5</t>
  </si>
  <si>
    <t>73</t>
  </si>
  <si>
    <t>781151031</t>
  </si>
  <si>
    <t>Příprava podkladu před provedením obkladu celoplošné vyrovnání podkladu stěrkou, tloušťky 3 mm</t>
  </si>
  <si>
    <t>1638212294</t>
  </si>
  <si>
    <t>74</t>
  </si>
  <si>
    <t>781473810</t>
  </si>
  <si>
    <t>Demontáž obkladů z dlaždic keramických lepených</t>
  </si>
  <si>
    <t>-2038820727</t>
  </si>
  <si>
    <t>D3</t>
  </si>
  <si>
    <t>"Kancelář"1,8*1,4</t>
  </si>
  <si>
    <t>75</t>
  </si>
  <si>
    <t>781474113</t>
  </si>
  <si>
    <t>Montáž obkladů vnitřních stěn z dlaždic keramických lepených flexibilním lepidlem maloformátových hladkých přes 12 do 19 ks/m2</t>
  </si>
  <si>
    <t>-755423456</t>
  </si>
  <si>
    <t>76</t>
  </si>
  <si>
    <t>59761071</t>
  </si>
  <si>
    <t>obklad keramický hladký přes 12 do 19ks/m2</t>
  </si>
  <si>
    <t>-1484687944</t>
  </si>
  <si>
    <t>6,045*1,1 'Přepočtené koeficientem množství</t>
  </si>
  <si>
    <t>77</t>
  </si>
  <si>
    <t>781477111</t>
  </si>
  <si>
    <t>Montáž obkladů vnitřních stěn z dlaždic keramických Příplatek k cenám za plochu do 10 m2 jednotlivě</t>
  </si>
  <si>
    <t>585711721</t>
  </si>
  <si>
    <t>78</t>
  </si>
  <si>
    <t>998781101</t>
  </si>
  <si>
    <t>Přesun hmot pro obklady keramické  stanovený z hmotnosti přesunovaného materiálu vodorovná dopravní vzdálenost do 50 m v objektech výšky do 6 m</t>
  </si>
  <si>
    <t>-740458259</t>
  </si>
  <si>
    <t>79</t>
  </si>
  <si>
    <t>998781181</t>
  </si>
  <si>
    <t>Přesun hmot pro obklady keramické  stanovený z hmotnosti přesunovaného materiálu Příplatek k cenám za přesun prováděný bez použití mechanizace pro jakoukoliv výšku objektu</t>
  </si>
  <si>
    <t>-707277659</t>
  </si>
  <si>
    <t>80</t>
  </si>
  <si>
    <t>998781192</t>
  </si>
  <si>
    <t>Přesun hmot pro obklady keramické  stanovený z hmotnosti přesunovaného materiálu Příplatek k cenám za zvětšený přesun přes vymezenou největší dopravní vzdálenost do 100 m</t>
  </si>
  <si>
    <t>230296592</t>
  </si>
  <si>
    <t>783</t>
  </si>
  <si>
    <t>Dokončovací práce - nátěry</t>
  </si>
  <si>
    <t>81</t>
  </si>
  <si>
    <t>783601325</t>
  </si>
  <si>
    <t>Příprava podkladu otopných těles před provedením nátěrů článkových odmaštěním vodou ředitelným</t>
  </si>
  <si>
    <t>-1225713947</t>
  </si>
  <si>
    <t>Otopná tělesa pod okny</t>
  </si>
  <si>
    <t>8*(1,6*0,8)</t>
  </si>
  <si>
    <t>82</t>
  </si>
  <si>
    <t>783601421</t>
  </si>
  <si>
    <t>Příprava podkladu otopných těles před provedením nátěrů článkových očištění ometením</t>
  </si>
  <si>
    <t>364092219</t>
  </si>
  <si>
    <t>83</t>
  </si>
  <si>
    <t>783601713</t>
  </si>
  <si>
    <t>Příprava podkladu armatur a kovových potrubí před provedením nátěru potrubí do DN 50 mm odmaštěním, odmašťovačem vodou ředitelným</t>
  </si>
  <si>
    <t>515274857</t>
  </si>
  <si>
    <t>Potrubí k Otopným tělesům</t>
  </si>
  <si>
    <t>"Předpoklad"(8+12+8+12)</t>
  </si>
  <si>
    <t>84</t>
  </si>
  <si>
    <t>783606813</t>
  </si>
  <si>
    <t>Odstranění nátěrů z otopných těles článkových odstraňovačem nátěrů s obroušením</t>
  </si>
  <si>
    <t>158719165</t>
  </si>
  <si>
    <t>85</t>
  </si>
  <si>
    <t>783606863</t>
  </si>
  <si>
    <t>Odstranění nátěrů z armatur a kovových potrubí potrubí do DN 50 mm odstraňovačem nátěrů</t>
  </si>
  <si>
    <t>113539135</t>
  </si>
  <si>
    <t>86</t>
  </si>
  <si>
    <t>783624111</t>
  </si>
  <si>
    <t>Základní nátěr otopných těles jednonásobný článkových akrylátový</t>
  </si>
  <si>
    <t>1520445313</t>
  </si>
  <si>
    <t>87</t>
  </si>
  <si>
    <t>783624551</t>
  </si>
  <si>
    <t>Základní nátěr armatur a kovových potrubí jednonásobný potrubí do DN 50 mm akrylátový</t>
  </si>
  <si>
    <t>-952388516</t>
  </si>
  <si>
    <t>88</t>
  </si>
  <si>
    <t>783627117</t>
  </si>
  <si>
    <t>Krycí nátěr (email) otopných těles článkových dvojnásobný akrylátový</t>
  </si>
  <si>
    <t>-992669116</t>
  </si>
  <si>
    <t>89</t>
  </si>
  <si>
    <t>783627611</t>
  </si>
  <si>
    <t>Krycí nátěr (email) armatur a kovových potrubí potrubí do DN 50 mm dvojnásobný akrylátový</t>
  </si>
  <si>
    <t>1793884150</t>
  </si>
  <si>
    <t>784</t>
  </si>
  <si>
    <t>Dokončovací práce - malby a tapety</t>
  </si>
  <si>
    <t>90</t>
  </si>
  <si>
    <t>784121003</t>
  </si>
  <si>
    <t>Oškrabání malby v místnostech výšky přes 3,80 do 5,00 m</t>
  </si>
  <si>
    <t>-2060218840</t>
  </si>
  <si>
    <t>v - 3.93</t>
  </si>
  <si>
    <t>91</t>
  </si>
  <si>
    <t>784171101</t>
  </si>
  <si>
    <t>Zakrytí nemalovaných ploch (materiál ve specifikaci) včetně pozdějšího odkrytí podlah</t>
  </si>
  <si>
    <t>1681621229</t>
  </si>
  <si>
    <t>92</t>
  </si>
  <si>
    <t>58124844</t>
  </si>
  <si>
    <t>fólie pro malířské potřeby zakrývací tl 25µ 4x5m</t>
  </si>
  <si>
    <t>-1567502756</t>
  </si>
  <si>
    <t>151,493*1,05 'Přepočtené koeficientem množství</t>
  </si>
  <si>
    <t>93</t>
  </si>
  <si>
    <t>784181103</t>
  </si>
  <si>
    <t>Penetrace podkladu jednonásobná základní akrylátová v místnostech výšky přes 3,80 do 5,00 m</t>
  </si>
  <si>
    <t>1756584636</t>
  </si>
  <si>
    <t>-(2,75+2*0,64)*1,5</t>
  </si>
  <si>
    <t>2*1,93*(1,82+1,72+2,24)</t>
  </si>
  <si>
    <t>94</t>
  </si>
  <si>
    <t>784221103</t>
  </si>
  <si>
    <t>Malby z malířských směsí otěruvzdorných za sucha dvojnásobné, bílé za sucha otěruvzdorné dobře v místnostech výšky přes 3,80 do 5,00 m</t>
  </si>
  <si>
    <t>-1823325144</t>
  </si>
  <si>
    <t>95</t>
  </si>
  <si>
    <t>784221151</t>
  </si>
  <si>
    <t>Malby z malířských směsí otěruvzdorných za sucha Příplatek k cenám dvojnásobných maleb na tónovacích automatech, v odstínu světlém</t>
  </si>
  <si>
    <t>-1441314038</t>
  </si>
  <si>
    <t>HZS</t>
  </si>
  <si>
    <t>Hodinové zúčtovací sazby</t>
  </si>
  <si>
    <t>96</t>
  </si>
  <si>
    <t>HZS1291</t>
  </si>
  <si>
    <t>Hodinové zúčtovací sazby profesí HSV  zemní a pomocné práce pomocný stavební dělník</t>
  </si>
  <si>
    <t>hod</t>
  </si>
  <si>
    <t>512</t>
  </si>
  <si>
    <t>607104341</t>
  </si>
  <si>
    <t>Poznámka k položce:
Neočekávané práce - Bude účtováno dle skutečně provedených prací zapsaných ve stavebním deníku a odsouhlasených TDI</t>
  </si>
  <si>
    <t>98</t>
  </si>
  <si>
    <t>HZS1312</t>
  </si>
  <si>
    <t>Hodinové zúčtovací sazby profesí HSV  provádění konstrukcí omítkář - štukatér</t>
  </si>
  <si>
    <t>524031902</t>
  </si>
  <si>
    <t>97</t>
  </si>
  <si>
    <t>HZS2121</t>
  </si>
  <si>
    <t>Hodinové zúčtovací sazby profesí PSV  provádění stavebních konstrukcí truhlář</t>
  </si>
  <si>
    <t>-396070818</t>
  </si>
  <si>
    <t>99</t>
  </si>
  <si>
    <t>HZS2331</t>
  </si>
  <si>
    <t>Hodinové zúčtovací sazby profesí PSV  úpravy povrchů a podlahy podlahář</t>
  </si>
  <si>
    <t>1241351380</t>
  </si>
  <si>
    <t>ASŘ 02 - Výměna oken</t>
  </si>
  <si>
    <t xml:space="preserve">    764 - Konstrukce klempířské</t>
  </si>
  <si>
    <t>619995001</t>
  </si>
  <si>
    <t>Začištění omítek (s dodáním hmot)  kolem oken, dveří, podlah, obkladů apod.</t>
  </si>
  <si>
    <t>1090091158</t>
  </si>
  <si>
    <t>"P01"4*(1,5+2*2,5)</t>
  </si>
  <si>
    <t>629135102</t>
  </si>
  <si>
    <t>Vyrovnávací vrstva z cementové malty pod klempířskými prvky  šířky přes 150 do 300 mm</t>
  </si>
  <si>
    <t>-1111677350</t>
  </si>
  <si>
    <t>"P01"4*1,5</t>
  </si>
  <si>
    <t>968062377</t>
  </si>
  <si>
    <t>Vybourání dřevěných rámů oken s křídly, dveřních zárubní, vrat, stěn, ostění nebo obkladů  rámů oken s křídly zdvojených, plochy přes 4 m2</t>
  </si>
  <si>
    <t>1477709138</t>
  </si>
  <si>
    <t>"P01"4*(1,5*2,5)</t>
  </si>
  <si>
    <t>-1046333464</t>
  </si>
  <si>
    <t>1442919616</t>
  </si>
  <si>
    <t>0,503*5 'Přepočtené koeficientem množství</t>
  </si>
  <si>
    <t>-3768252</t>
  </si>
  <si>
    <t>-1641050661</t>
  </si>
  <si>
    <t>1346670197</t>
  </si>
  <si>
    <t>0,503*0,4 'Přepočtené koeficientem množství</t>
  </si>
  <si>
    <t>997013804</t>
  </si>
  <si>
    <t>Poplatek za uložení stavebního odpadu na skládce (skládkovné) ze skla zatříděného do Katalogu odpadů pod kódem 17 02 02</t>
  </si>
  <si>
    <t>-959703544</t>
  </si>
  <si>
    <t>0,503*0,3 'Přepočtené koeficientem množství</t>
  </si>
  <si>
    <t>997013811</t>
  </si>
  <si>
    <t>Poplatek za uložení stavebního odpadu na skládce (skládkovné) dřevěného zatříděného do Katalogu odpadů pod kódem 17 02 01</t>
  </si>
  <si>
    <t>-1257577150</t>
  </si>
  <si>
    <t>954013303</t>
  </si>
  <si>
    <t>764</t>
  </si>
  <si>
    <t>Konstrukce klempířské</t>
  </si>
  <si>
    <t>764002851</t>
  </si>
  <si>
    <t>Demontáž klempířských konstrukcí oplechování parapetů do suti</t>
  </si>
  <si>
    <t>-547907087</t>
  </si>
  <si>
    <t>2*1,5</t>
  </si>
  <si>
    <t>764216404</t>
  </si>
  <si>
    <t>Oplechování parapetů z pozinkovaného plechu rovných mechanicky kotvené, bez rohů rš 330 mm</t>
  </si>
  <si>
    <t>567496004</t>
  </si>
  <si>
    <t>764216404-P</t>
  </si>
  <si>
    <t>Oplechování parapetů z pozinkovaného plechu rovných mechanicky kotvené, bez rohů rš 330 mm -  - Příplatek</t>
  </si>
  <si>
    <t>1990075390</t>
  </si>
  <si>
    <t>Poznámka k položce:
Příplatek za složitost a napojení na stávající oplechování římsy</t>
  </si>
  <si>
    <t>998764101</t>
  </si>
  <si>
    <t>Přesun hmot pro konstrukce klempířské stanovený z hmotnosti přesunovaného materiálu vodorovná dopravní vzdálenost do 50 m v objektech výšky do 6 m</t>
  </si>
  <si>
    <t>420365211</t>
  </si>
  <si>
    <t>998764181</t>
  </si>
  <si>
    <t>Přesun hmot pro konstrukce klempířské stanovený z hmotnosti přesunovaného materiálu Příplatek k cenám za přesun prováděný bez použití mechanizace pro jakoukoliv výšku objektu</t>
  </si>
  <si>
    <t>1735624631</t>
  </si>
  <si>
    <t>766441822</t>
  </si>
  <si>
    <t>Demontáž parapetních desek dřevěných nebo plastových šířky přes 300 mm délky přes 1 m</t>
  </si>
  <si>
    <t>-1049137403</t>
  </si>
  <si>
    <t>766622132</t>
  </si>
  <si>
    <t>Montáž oken plastových včetně montáže rámu plochy přes 1 m2 otevíravých do zdiva, výšky přes 1,5 do 2,5 m</t>
  </si>
  <si>
    <t>-609032073</t>
  </si>
  <si>
    <t>61140053-P01</t>
  </si>
  <si>
    <t>P01 - okno plastové otevíravé/sklopné dvojsklo přes plochu 1m2 v 1,5-2,5m</t>
  </si>
  <si>
    <t>-16121144</t>
  </si>
  <si>
    <t>Poznámka k položce:
Okno z plastových profilů, třídílné s pevným sloupkem a
třídílným nadsvětlíkem otočné a sklápěcí,
zasklené izolačním dvojsklem,
Prostup tepla vč.Uw= 1,1W/m2K pro zkušební rozměr dle
ČSN 10 077-1, ČSN 10 077-2
Propustnost vzduchu: tř. 4, PN-EN 12207:2001
Vodotěsnost: tř. E 1500, PN-EN 12208:2001
Zatížení větrem: tř.C5, PN-EN 12211:2001, PN-EN
12210:2001
Počet požadovaných těsnění: min.3, těsnící materiál EPDM
(dle DIN 7863)
Paropropustný těsnící okenní pás
Distanční rámeček plastový
Vnější parapet pozink- nutno napojit na stávající
oplechování římsy
Vnitřní parapet z desky MDF tl. 28mm- bílý</t>
  </si>
  <si>
    <t>"P01"4</t>
  </si>
  <si>
    <t>766694122</t>
  </si>
  <si>
    <t>Montáž ostatních truhlářských konstrukcí parapetních desek dřevěných nebo plastových šířky přes 300 mm, délky přes 1000 do 1600 mm</t>
  </si>
  <si>
    <t>-1616085342</t>
  </si>
  <si>
    <t>60794104</t>
  </si>
  <si>
    <t>deska parapetní dřevotřísková vnitřní 340x1000mm</t>
  </si>
  <si>
    <t>-1809747584</t>
  </si>
  <si>
    <t>-1923813144</t>
  </si>
  <si>
    <t>998081372</t>
  </si>
  <si>
    <t>-540083191</t>
  </si>
  <si>
    <t>TI 01 - Elktroinstalace - Silnoproud</t>
  </si>
  <si>
    <t xml:space="preserve">    741 - Elektroinstalace - silnoproud</t>
  </si>
  <si>
    <t xml:space="preserve">      Rozpis rozvaděče R1. - Rozpis rozvaděče R1.</t>
  </si>
  <si>
    <t>OST - Ostatní</t>
  </si>
  <si>
    <t>VRN - Vedlejší rozpočtové náklady</t>
  </si>
  <si>
    <t xml:space="preserve">    VRN4 - Inženýrská činnost</t>
  </si>
  <si>
    <t xml:space="preserve">    VRN9 - Ostatní náklady</t>
  </si>
  <si>
    <t>219001212</t>
  </si>
  <si>
    <t>vybour.otvoru ve zdi/cihla/ do pr.60mm/tl.do 0,30m</t>
  </si>
  <si>
    <t>ks</t>
  </si>
  <si>
    <t>927593887</t>
  </si>
  <si>
    <t>219001252</t>
  </si>
  <si>
    <t>vybourání otvoru ve zdi/cihla/ do 1m2/tl.do 0,30m</t>
  </si>
  <si>
    <t>m3</t>
  </si>
  <si>
    <t>-410869825</t>
  </si>
  <si>
    <t>219002612</t>
  </si>
  <si>
    <t>vysekání rýhy/zeď cihla/ hl.do 30mm/š.do 70mm</t>
  </si>
  <si>
    <t>1213948503</t>
  </si>
  <si>
    <t>741</t>
  </si>
  <si>
    <t>Elektroinstalace - silnoproud</t>
  </si>
  <si>
    <t>210010321</t>
  </si>
  <si>
    <t>krabicová rozvodka vč.svorkovn.a zapojení(-KR68)</t>
  </si>
  <si>
    <t>-421435557</t>
  </si>
  <si>
    <t>000311111</t>
  </si>
  <si>
    <t>krabice univerzální/přístrojová KU68/1</t>
  </si>
  <si>
    <t>1515521364</t>
  </si>
  <si>
    <t>-997564771</t>
  </si>
  <si>
    <t>000311117</t>
  </si>
  <si>
    <t>krabice univerz/rozvodka KU68-1903 vč.KO68 +S66</t>
  </si>
  <si>
    <t>-542769244</t>
  </si>
  <si>
    <t>210110041</t>
  </si>
  <si>
    <t>spínač zapuštěný vč.zapojení 1pólový/řazení 1</t>
  </si>
  <si>
    <t>-433403772</t>
  </si>
  <si>
    <t>000409024</t>
  </si>
  <si>
    <t>přepínač 10A/250Vstř design TANGO řaz.6+6</t>
  </si>
  <si>
    <t>1505433304</t>
  </si>
  <si>
    <t>210110043</t>
  </si>
  <si>
    <t>přepínač zapuštěný vč.zapojení sériový/řazení 5-5A</t>
  </si>
  <si>
    <t>-843523767</t>
  </si>
  <si>
    <t>000409021</t>
  </si>
  <si>
    <t>přepínač 10A/250Vstř design TANGO řaz.5</t>
  </si>
  <si>
    <t>-520866419</t>
  </si>
  <si>
    <t>210110044</t>
  </si>
  <si>
    <t>přepínač zapuštěný vč.zapojení 2-střídavý/řazení5B</t>
  </si>
  <si>
    <t>-610426999</t>
  </si>
  <si>
    <t>000409011</t>
  </si>
  <si>
    <t>spínač 10A/250Vstř design TANGO řaz.1</t>
  </si>
  <si>
    <t>-289571573</t>
  </si>
  <si>
    <t>210110062</t>
  </si>
  <si>
    <t>ovladač zapuštěný vč.zapojení tlačítkový/ř.1/0</t>
  </si>
  <si>
    <t>-1711344625</t>
  </si>
  <si>
    <t>000409031</t>
  </si>
  <si>
    <t>ovladač 10A/250Vstř design TANGO řaz.1/0</t>
  </si>
  <si>
    <t>2028530539</t>
  </si>
  <si>
    <t>210111012</t>
  </si>
  <si>
    <t>zásuvka domovní zapuštěná vč.zapojení průběžně</t>
  </si>
  <si>
    <t>1128386222</t>
  </si>
  <si>
    <t>000420002</t>
  </si>
  <si>
    <t>zásuvka 16A/250Vstř design Tango clonky</t>
  </si>
  <si>
    <t>1267468059</t>
  </si>
  <si>
    <t>210201002</t>
  </si>
  <si>
    <t>svítidlo zářivkové bytové stropní/2 zdroje</t>
  </si>
  <si>
    <t>1244036081</t>
  </si>
  <si>
    <t>000509308</t>
  </si>
  <si>
    <t>svít."A" LED čtverec 5270lm, 42W, písk.akrylát, umístění do SDK podhledu</t>
  </si>
  <si>
    <t>1351443349</t>
  </si>
  <si>
    <t>897472702</t>
  </si>
  <si>
    <t>000509308.1</t>
  </si>
  <si>
    <t>svít."B" LED čtverec 4280lm, 35W, písk.akrylát, umístění do SDK podhledu</t>
  </si>
  <si>
    <t>-367888812</t>
  </si>
  <si>
    <t>1960357134</t>
  </si>
  <si>
    <t>000509308.2</t>
  </si>
  <si>
    <t>svít."C" LED pásek pod linkou a přepážky vč.zdroje</t>
  </si>
  <si>
    <t>617949621</t>
  </si>
  <si>
    <t>210810048</t>
  </si>
  <si>
    <t>kabel(-CYKY) pevně uložený do 3x6/4x4/7x2,5</t>
  </si>
  <si>
    <t>-430626557</t>
  </si>
  <si>
    <t>000101005</t>
  </si>
  <si>
    <t>kabel CYKY 2x1,5</t>
  </si>
  <si>
    <t>-1887121176</t>
  </si>
  <si>
    <t>160*1,05 'Přepočtené koeficientem množství</t>
  </si>
  <si>
    <t>1406435204</t>
  </si>
  <si>
    <t>000101105</t>
  </si>
  <si>
    <t>kabel CYKY 3x1,5</t>
  </si>
  <si>
    <t>26022119</t>
  </si>
  <si>
    <t>650*1,05 'Přepočtené koeficientem množství</t>
  </si>
  <si>
    <t>-555017172</t>
  </si>
  <si>
    <t>000101106</t>
  </si>
  <si>
    <t>kabel CYKY 3x2,5</t>
  </si>
  <si>
    <t>763033177</t>
  </si>
  <si>
    <t>780*1,05 'Přepočtené koeficientem množství</t>
  </si>
  <si>
    <t>210810052</t>
  </si>
  <si>
    <t>kabel(-CYKY) pevně uložený do 5x6/7x4/12x1,5</t>
  </si>
  <si>
    <t>-299531673</t>
  </si>
  <si>
    <t>000101308</t>
  </si>
  <si>
    <t>kabel CYKY 5x6</t>
  </si>
  <si>
    <t>1797850802</t>
  </si>
  <si>
    <t>40*1,05 'Přepočtené koeficientem množství</t>
  </si>
  <si>
    <t>210100101</t>
  </si>
  <si>
    <t>ukončení na svorkovnici vodič do 16mm2</t>
  </si>
  <si>
    <t>571567488</t>
  </si>
  <si>
    <t>000000001</t>
  </si>
  <si>
    <t>přepojení stávajících okruhů</t>
  </si>
  <si>
    <t>330996872</t>
  </si>
  <si>
    <t>Rozpis rozvaděče R1.</t>
  </si>
  <si>
    <t>000764411</t>
  </si>
  <si>
    <t>skříň plast do63A 4x18M/IP41 zapu plnáDv</t>
  </si>
  <si>
    <t>1512864766</t>
  </si>
  <si>
    <t>000415074</t>
  </si>
  <si>
    <t>vypínač MSO-63-3N 63A/AC250V/3+Npol na lištu</t>
  </si>
  <si>
    <t>-1014739624</t>
  </si>
  <si>
    <t>000434323</t>
  </si>
  <si>
    <t>jistič LTN-10B-1 1pól/ch.B/ 10A/10kA</t>
  </si>
  <si>
    <t>-301770485</t>
  </si>
  <si>
    <t>000472207</t>
  </si>
  <si>
    <t>svodič 3+Npól SVC-350-3N-MZ 350V/20kA typ2</t>
  </si>
  <si>
    <t>1270880647</t>
  </si>
  <si>
    <t>000441121</t>
  </si>
  <si>
    <t>stykač 2pól RSI-20-20/2Z/20A na lištu</t>
  </si>
  <si>
    <t>-439946090</t>
  </si>
  <si>
    <t>000464312</t>
  </si>
  <si>
    <t>impulsní relé/AC230V/500W/1modul</t>
  </si>
  <si>
    <t>1300715433</t>
  </si>
  <si>
    <t>000438032</t>
  </si>
  <si>
    <t>proud chránič+jistič 2p/1+N OLI-10C-N1-030AC</t>
  </si>
  <si>
    <t>555045270</t>
  </si>
  <si>
    <t>montážní materiál</t>
  </si>
  <si>
    <t>-2109348123</t>
  </si>
  <si>
    <t>000000002</t>
  </si>
  <si>
    <t>montáž rozvaděče</t>
  </si>
  <si>
    <t>1747918643</t>
  </si>
  <si>
    <t>000000003</t>
  </si>
  <si>
    <t>revize rozvaděče</t>
  </si>
  <si>
    <t>1215702295</t>
  </si>
  <si>
    <t>210990011.1</t>
  </si>
  <si>
    <t>demontáže</t>
  </si>
  <si>
    <t>-1319078135</t>
  </si>
  <si>
    <t>"Stávající rozvody"30</t>
  </si>
  <si>
    <t>"přístroje a světla"10</t>
  </si>
  <si>
    <t>OST</t>
  </si>
  <si>
    <t>Ostatní</t>
  </si>
  <si>
    <t>218009001</t>
  </si>
  <si>
    <t>poplatek za recyklaci svítidla</t>
  </si>
  <si>
    <t>262144</t>
  </si>
  <si>
    <t>1610476701</t>
  </si>
  <si>
    <t>28+12+3</t>
  </si>
  <si>
    <t>218009002</t>
  </si>
  <si>
    <t>poplatek za recyklaci světelného zdroje</t>
  </si>
  <si>
    <t>2035329640</t>
  </si>
  <si>
    <t>900001.2</t>
  </si>
  <si>
    <t>měření umělého/sdruženého/denního osvětlení vč.vyhotovení protokolu</t>
  </si>
  <si>
    <t>91298163</t>
  </si>
  <si>
    <t>900001.3</t>
  </si>
  <si>
    <t>doprava dodávek</t>
  </si>
  <si>
    <t>%</t>
  </si>
  <si>
    <t>-1845212541</t>
  </si>
  <si>
    <t>Poznámka k položce:
Z celkové částky bez ostatních nákladů a HZS</t>
  </si>
  <si>
    <t>900001.4</t>
  </si>
  <si>
    <t>materiál podružný</t>
  </si>
  <si>
    <t>-1141607961</t>
  </si>
  <si>
    <t>900001.5</t>
  </si>
  <si>
    <t>PPV pro elektromontáže</t>
  </si>
  <si>
    <t>162212126</t>
  </si>
  <si>
    <t>Poznámka k položce:
Z celkové částky bez ostatních nákladů a HZS
PPV - Pomocné práce a výroba</t>
  </si>
  <si>
    <t>VRN</t>
  </si>
  <si>
    <t>VRN4</t>
  </si>
  <si>
    <t>Inženýrská činnost</t>
  </si>
  <si>
    <t>045203000</t>
  </si>
  <si>
    <t>Kompletační činnost - Revize / Dokumentace</t>
  </si>
  <si>
    <t>sada</t>
  </si>
  <si>
    <t>1024</t>
  </si>
  <si>
    <t>-568050146</t>
  </si>
  <si>
    <t>Poznámka k položce:
Tištěné potvrzené originály - 3x Vyhotovení
Elektronická verze - 1x CD</t>
  </si>
  <si>
    <t>VRN9</t>
  </si>
  <si>
    <t>Ostatní náklady</t>
  </si>
  <si>
    <t>091003000-742</t>
  </si>
  <si>
    <t>Ostatní náklady - Popis rozvaděčů technologických celků a veškerých jednotlivých instalovaných prvků v nich s označením příslušné místnosti a technologie, pro kterou je zařízení instalováno</t>
  </si>
  <si>
    <t>Sada</t>
  </si>
  <si>
    <t>-103885375</t>
  </si>
  <si>
    <t>Poznámka k položce:
Popis předat v .xls souboru objednateli a současně vylepit v jednotlivých rozvaděčích. popsat a označit i veškeré kabely a technologické rozvody.</t>
  </si>
  <si>
    <t>TI 02 - Elktroinstalace - Slaboproud</t>
  </si>
  <si>
    <t xml:space="preserve">    742 - Elektroinstalace - slaboproud</t>
  </si>
  <si>
    <t xml:space="preserve">      D1 - DATOVÉ ROZVODY</t>
  </si>
  <si>
    <t xml:space="preserve">      D2 - KABELOVÉ TRASY</t>
  </si>
  <si>
    <t>742</t>
  </si>
  <si>
    <t>Elektroinstalace - slaboproud</t>
  </si>
  <si>
    <t>DATOVÉ ROZVODY</t>
  </si>
  <si>
    <t>Pol1</t>
  </si>
  <si>
    <t>Rozvaděč RACK 19" 27U 800x800</t>
  </si>
  <si>
    <t>-852051609</t>
  </si>
  <si>
    <t>Pol10</t>
  </si>
  <si>
    <t>Kabel UTP 4x2x0,5 kat.6A - SXKD-6-UTP-LSOH</t>
  </si>
  <si>
    <t>-1452911165</t>
  </si>
  <si>
    <t>Pol11</t>
  </si>
  <si>
    <t>Patch panel 19" 2U 24x RJ45 kat.6,</t>
  </si>
  <si>
    <t>1196612640</t>
  </si>
  <si>
    <t>Pol12</t>
  </si>
  <si>
    <t>Datová zásuvka 2xRJ45 kat.6  vč.rámečku a krabice</t>
  </si>
  <si>
    <t>588828420</t>
  </si>
  <si>
    <t>Pol13</t>
  </si>
  <si>
    <t>Horizontální organizér 1U s víkem</t>
  </si>
  <si>
    <t>-1222859527</t>
  </si>
  <si>
    <t>Pol14</t>
  </si>
  <si>
    <t>Vertikální organizér (oka sada 5ks) s víkem</t>
  </si>
  <si>
    <t>-1647779660</t>
  </si>
  <si>
    <t>Pol15</t>
  </si>
  <si>
    <t>Patch kabel UTP kat.6 1m šedý</t>
  </si>
  <si>
    <t>1578800335</t>
  </si>
  <si>
    <t>Pol16</t>
  </si>
  <si>
    <t>Patch kabel UTP kat.6 2m modrý</t>
  </si>
  <si>
    <t>-1204982681</t>
  </si>
  <si>
    <t>Pol17</t>
  </si>
  <si>
    <t>Patch kabel UTP kat.6 3m šedý</t>
  </si>
  <si>
    <t>1609276650</t>
  </si>
  <si>
    <t>Pol18</t>
  </si>
  <si>
    <t>Popisný štítek datových zásuvek a panelů</t>
  </si>
  <si>
    <t>-1050956058</t>
  </si>
  <si>
    <t>Pol19</t>
  </si>
  <si>
    <t>Popisný štítek datových kabelů</t>
  </si>
  <si>
    <t>925621243</t>
  </si>
  <si>
    <t>Pol2</t>
  </si>
  <si>
    <t>Police 19" hl.350</t>
  </si>
  <si>
    <t>1202404443</t>
  </si>
  <si>
    <t>Pol20</t>
  </si>
  <si>
    <t>UPS smart do RACK 19" 1500VA</t>
  </si>
  <si>
    <t>-933469514</t>
  </si>
  <si>
    <t>Pol21</t>
  </si>
  <si>
    <t>Venkovní dveřní IP jednotka s kamerou. Obsahuje kameru, LED přisvícení, tlačítko zvonku, reproduktor, mikrofon, 1x relé pro ovládání zámku vč.licence</t>
  </si>
  <si>
    <t>1143138212</t>
  </si>
  <si>
    <t>Pol22</t>
  </si>
  <si>
    <t>Vnitřní zobrazovací jednotka hands-free pro IP telefony s barevným LCD 7" dotykovým displejem, slotem pro SD kartu, reprpduktorem, mikrofonem. Je určena pro povrchovou montáž. Možnost připojit až 20 vstupních jednotek, 8xexterních IP kamer, možnost připojení tlačítka zvonku, 6xalarmový výstup a jeden vstup, hodiny a datum.</t>
  </si>
  <si>
    <t>-447664072</t>
  </si>
  <si>
    <t>Pol23</t>
  </si>
  <si>
    <t>naprogramování a nastavení IP videotelefonu</t>
  </si>
  <si>
    <t>-303109046</t>
  </si>
  <si>
    <t>Pol24</t>
  </si>
  <si>
    <t>Měření segmentu UTP včetně vyhotovení protokolu</t>
  </si>
  <si>
    <t>1306387061</t>
  </si>
  <si>
    <t>Pol26</t>
  </si>
  <si>
    <t>Revize napájení RACK, 3xtisk + elektronicky</t>
  </si>
  <si>
    <t>1175178909</t>
  </si>
  <si>
    <t>Pol27</t>
  </si>
  <si>
    <t>Drobný instalační materiál</t>
  </si>
  <si>
    <t>931246892</t>
  </si>
  <si>
    <t>Pol3</t>
  </si>
  <si>
    <t>Ventilační jednotka s termostatem 4 ventilátory</t>
  </si>
  <si>
    <t>-1660831640</t>
  </si>
  <si>
    <t>Pol4</t>
  </si>
  <si>
    <t>Zásuvkový panel 19" 6x230V/16A s přepěťovou ochr.</t>
  </si>
  <si>
    <t>819813514</t>
  </si>
  <si>
    <t>Pol6</t>
  </si>
  <si>
    <t>Přepínač 48 portů 10/100/1000Base-T a 4 x slot pro optické moduly 1 Gbit (SFP) - přesní specifikace je uvedena na konci rozpočtu (VV)</t>
  </si>
  <si>
    <t>-1745398555</t>
  </si>
  <si>
    <t>Pol7</t>
  </si>
  <si>
    <t>Kabel CYSY 3Cx2,5</t>
  </si>
  <si>
    <t>1141291014</t>
  </si>
  <si>
    <t>Pol8</t>
  </si>
  <si>
    <t>Vodič CYA 10 zelenožlutý</t>
  </si>
  <si>
    <t>2018672424</t>
  </si>
  <si>
    <t>Pol9</t>
  </si>
  <si>
    <t>Krabice ACIDUR</t>
  </si>
  <si>
    <t>556067756</t>
  </si>
  <si>
    <t>D2</t>
  </si>
  <si>
    <t>KABELOVÉ TRASY</t>
  </si>
  <si>
    <t>Pol28</t>
  </si>
  <si>
    <t>Lišta PVC 40/20</t>
  </si>
  <si>
    <t>-2098834760</t>
  </si>
  <si>
    <t>Pol29</t>
  </si>
  <si>
    <t>Trubka ohebná 32mm</t>
  </si>
  <si>
    <t>-1671947327</t>
  </si>
  <si>
    <t>Pol30</t>
  </si>
  <si>
    <t>Trubka ohebná 23mm</t>
  </si>
  <si>
    <t>-951604095</t>
  </si>
  <si>
    <t>Pol31</t>
  </si>
  <si>
    <t>Trubka ohebná 16mm</t>
  </si>
  <si>
    <t>-1271996873</t>
  </si>
  <si>
    <t>Pol32</t>
  </si>
  <si>
    <t>Hmožděnka 8mm</t>
  </si>
  <si>
    <t>2138645642</t>
  </si>
  <si>
    <t>Pol33</t>
  </si>
  <si>
    <t>Drátožlab CF50/50EZ</t>
  </si>
  <si>
    <t>198814741</t>
  </si>
  <si>
    <t>Pol34</t>
  </si>
  <si>
    <t>Konzole pro uchycení drátěného žlabu</t>
  </si>
  <si>
    <t>-352459753</t>
  </si>
  <si>
    <t>Pol35</t>
  </si>
  <si>
    <t>Spojka drátěného žlabu</t>
  </si>
  <si>
    <t>74667743</t>
  </si>
  <si>
    <t>Pol36</t>
  </si>
  <si>
    <t>Vrut 4x50</t>
  </si>
  <si>
    <t>1671906934</t>
  </si>
  <si>
    <t>Pol37</t>
  </si>
  <si>
    <t>Podložka 4/15</t>
  </si>
  <si>
    <t>1257976062</t>
  </si>
  <si>
    <t>Pol38</t>
  </si>
  <si>
    <t>Vázací pásek 295x3,5</t>
  </si>
  <si>
    <t>815666681</t>
  </si>
  <si>
    <t>Pol39</t>
  </si>
  <si>
    <t>Vázací pásek 205x3,5</t>
  </si>
  <si>
    <t>1103150906</t>
  </si>
  <si>
    <t>Pol40</t>
  </si>
  <si>
    <t>Sekání drážek pro trubku do d-32</t>
  </si>
  <si>
    <t>-609629622</t>
  </si>
  <si>
    <t>Pol41</t>
  </si>
  <si>
    <t>Průraz stěnou do 45 cm</t>
  </si>
  <si>
    <t>1499471043</t>
  </si>
  <si>
    <t>Pol42</t>
  </si>
  <si>
    <t>Vázací pásky 105x2,5</t>
  </si>
  <si>
    <t>-918854465</t>
  </si>
  <si>
    <t>Pol43</t>
  </si>
  <si>
    <t>1254442298</t>
  </si>
  <si>
    <t>-892066380</t>
  </si>
  <si>
    <t>HZS2221</t>
  </si>
  <si>
    <t>Hodinové zúčtovací sazby profesí PSV provádění stavebních instalací elektrikář</t>
  </si>
  <si>
    <t>605167118</t>
  </si>
  <si>
    <t>Poznámka k položce:
Nepředvídatelné práce spojené s rekonstrukcí objektu - bude účtováno dle skutečně provedených prací odsouhlasených TDI a zápisem v SD</t>
  </si>
  <si>
    <t>HZS2491</t>
  </si>
  <si>
    <t>Hodinové zúčtovací sazby profesí PSV zednické výpomoci a pomocné práce PSV dělník zednických výpomocí</t>
  </si>
  <si>
    <t>-745584190</t>
  </si>
  <si>
    <t>HZS2492</t>
  </si>
  <si>
    <t>Hodinové zúčtovací sazby profesí PSV zednické výpomoci a pomocné práce PSV pomocný dělník PSV</t>
  </si>
  <si>
    <t>-1977579138</t>
  </si>
  <si>
    <t>742-čidlo</t>
  </si>
  <si>
    <t>Osazení nových bezpečnostních čidel bezpečnostního systému</t>
  </si>
  <si>
    <t>122131400</t>
  </si>
  <si>
    <t>Poznámka k položce:
včetně dodávky čidel v souladu stávajícího systému</t>
  </si>
  <si>
    <t>833654933</t>
  </si>
  <si>
    <t>246039185</t>
  </si>
  <si>
    <t>-497299097</t>
  </si>
  <si>
    <t>-901098026</t>
  </si>
  <si>
    <t>VRN 00 - Vedlejší rozpočtové náklady</t>
  </si>
  <si>
    <t xml:space="preserve">    VRN1 - Průzkumné, geodetické a projektové práce</t>
  </si>
  <si>
    <t xml:space="preserve">    VRN2 - Příprava staveniště</t>
  </si>
  <si>
    <t xml:space="preserve">    VRN3 - Zařízení staveniště</t>
  </si>
  <si>
    <t xml:space="preserve">    VRN7 - Provozní vlivy</t>
  </si>
  <si>
    <t>VRN1</t>
  </si>
  <si>
    <t>Průzkumné, geodetické a projektové práce</t>
  </si>
  <si>
    <t>013254000</t>
  </si>
  <si>
    <t>Dokumentace skutečného provedení stavby</t>
  </si>
  <si>
    <t>211022267</t>
  </si>
  <si>
    <t>Poznámka k položce:
1x CD s dokumentací v pdf
1x DvD s fotodokumentací stavby - min. 250 fotografií/měsíc
2x Paré - dokumentace skutečného provedení</t>
  </si>
  <si>
    <t>013294000</t>
  </si>
  <si>
    <t>Ostatní dokumentace</t>
  </si>
  <si>
    <t>45164801</t>
  </si>
  <si>
    <t>Poznámka k položce:
Zajištění potřebné dokumentace pro realizaci stavby
- Výrobní dokumentace
- Dílenská
- Dokumentace ke schválení prvků PSV</t>
  </si>
  <si>
    <t>VRN2</t>
  </si>
  <si>
    <t>Příprava staveniště</t>
  </si>
  <si>
    <t>023103000</t>
  </si>
  <si>
    <t>Neočekávané vyklizení objektů</t>
  </si>
  <si>
    <t>-168298196</t>
  </si>
  <si>
    <t>VRN3</t>
  </si>
  <si>
    <t>Zařízení staveniště</t>
  </si>
  <si>
    <t>033203000</t>
  </si>
  <si>
    <t>Energie pro zařízení staveniště</t>
  </si>
  <si>
    <t>měsíc</t>
  </si>
  <si>
    <t>-389064721</t>
  </si>
  <si>
    <t>034503000</t>
  </si>
  <si>
    <t>Informační tabule na staveništi</t>
  </si>
  <si>
    <t>1763022702</t>
  </si>
  <si>
    <t>Poznámka k položce:
označení staveniště pro zajištění realizace stavby v souladu s platnou legislativou</t>
  </si>
  <si>
    <t>Kompletační činnost</t>
  </si>
  <si>
    <t>703507943</t>
  </si>
  <si>
    <t>Poznámka k položce:
Kompletní sada dokladů pro předání stavby (předávací protokoly, prohlášení o shode, revize, certifikáty...) nutných ke kolaudaci stavby.
- 2x tištěná podoba
- 1x CD</t>
  </si>
  <si>
    <t>049203000</t>
  </si>
  <si>
    <t>Náklady stanovené zvláštními předpisy</t>
  </si>
  <si>
    <t>726103714</t>
  </si>
  <si>
    <t>Poznámka k položce:
Zajištění a zabezpečení stavby dle plánů a předpisů BOZP</t>
  </si>
  <si>
    <t>049303000</t>
  </si>
  <si>
    <t>Náklady vzniklé v souvislosti s předáním stavby</t>
  </si>
  <si>
    <t>435730204</t>
  </si>
  <si>
    <t>VRN7</t>
  </si>
  <si>
    <t>Provozní vlivy</t>
  </si>
  <si>
    <t>071103000</t>
  </si>
  <si>
    <t>Provoz investora</t>
  </si>
  <si>
    <t>-856991785</t>
  </si>
  <si>
    <t>Poznámka k položce:
Zřízení opatření pro zabezpečení nepřerušeného užívání objektu</t>
  </si>
  <si>
    <t>091504000</t>
  </si>
  <si>
    <t>Náklady související s publikační činností</t>
  </si>
  <si>
    <t>-32316680</t>
  </si>
  <si>
    <t>Poznámka k položce:
informačních a publikačních opatření při realizaci projektu dle požadavků a předpisu dotačního titulu, či investora</t>
  </si>
  <si>
    <t>SEZNAM FIGUR</t>
  </si>
  <si>
    <t>Výměra</t>
  </si>
  <si>
    <t xml:space="preserve"> ASŘ 01</t>
  </si>
  <si>
    <t>Použití figury:</t>
  </si>
  <si>
    <t>Odmaštění vodou ředitelným odmašťovačem potrubí DN do 50 mm</t>
  </si>
  <si>
    <t>Základní jednonásobný akrylátový nátěr potrubí DN do 50 mm</t>
  </si>
  <si>
    <t>Krycí dvojnásobný akrylátový nátěr potrubí DN do 50 mm</t>
  </si>
  <si>
    <t>Zazdívka otvorů v příčkách nebo stěnách plochy do 4 m2 tvárnicemi pórobetonovými tl 150 mm</t>
  </si>
  <si>
    <t>Potažení vnitřních stěn sklovláknitým pletivem vtlačeným do tenkovrstvé hmoty</t>
  </si>
  <si>
    <t>Odmaštění článkových otopných těles vodou ředitelným odmašťovačem před provedením nátěru</t>
  </si>
  <si>
    <t>Ometení článkových otopných těles před provedením nátěru</t>
  </si>
  <si>
    <t>Základní jednonásobný akrylátový nátěr článkových otopných těles</t>
  </si>
  <si>
    <t>Krycí dvojnásobný akrylátový nátěr článkových otopných těles</t>
  </si>
  <si>
    <t>Základní akrylátová jednonásobná penetrace podkladu v místnostech výšky do 5,00 m</t>
  </si>
  <si>
    <t>Dvojnásobné bílé malby ze směsí za sucha dobře otěruvzdorných v místnostech do 5,00 m</t>
  </si>
  <si>
    <t>Potažení vnitřních stěn vápenným štukem tloušťky do 3 mm</t>
  </si>
  <si>
    <t>Příplatek k cenám 2x maleb za sucha otěruvzdorných za barevnou malbu v odstínu světlém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</si>
</sst>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3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32"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22" xfId="0"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167" fontId="38" fillId="2" borderId="22" xfId="0" applyNumberFormat="1" applyFont="1" applyFill="1" applyBorder="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5" fillId="0" borderId="0" xfId="0" applyFont="1" applyAlignment="1">
      <alignment horizontal="left" vertical="center" wrapText="1"/>
    </xf>
    <xf numFmtId="0" fontId="41" fillId="0" borderId="13"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5"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1"/>
  <sheetViews>
    <sheetView showGridLines="0" tabSelected="1" workbookViewId="0" topLeftCell="A163"/>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26"/>
      <c r="AS2" s="326"/>
      <c r="AT2" s="326"/>
      <c r="AU2" s="326"/>
      <c r="AV2" s="326"/>
      <c r="AW2" s="326"/>
      <c r="AX2" s="326"/>
      <c r="AY2" s="326"/>
      <c r="AZ2" s="326"/>
      <c r="BA2" s="326"/>
      <c r="BB2" s="326"/>
      <c r="BC2" s="326"/>
      <c r="BD2" s="326"/>
      <c r="BE2" s="326"/>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10" t="s">
        <v>14</v>
      </c>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23"/>
      <c r="AQ5" s="23"/>
      <c r="AR5" s="21"/>
      <c r="BE5" s="307" t="s">
        <v>15</v>
      </c>
      <c r="BS5" s="18" t="s">
        <v>6</v>
      </c>
    </row>
    <row r="6" spans="2:71" s="1" customFormat="1" ht="36.95" customHeight="1">
      <c r="B6" s="22"/>
      <c r="C6" s="23"/>
      <c r="D6" s="29" t="s">
        <v>16</v>
      </c>
      <c r="E6" s="23"/>
      <c r="F6" s="23"/>
      <c r="G6" s="23"/>
      <c r="H6" s="23"/>
      <c r="I6" s="23"/>
      <c r="J6" s="23"/>
      <c r="K6" s="312" t="s">
        <v>17</v>
      </c>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23"/>
      <c r="AQ6" s="23"/>
      <c r="AR6" s="21"/>
      <c r="BE6" s="308"/>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308"/>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308"/>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08"/>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26</v>
      </c>
      <c r="AO10" s="23"/>
      <c r="AP10" s="23"/>
      <c r="AQ10" s="23"/>
      <c r="AR10" s="21"/>
      <c r="BE10" s="308"/>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29</v>
      </c>
      <c r="AO11" s="23"/>
      <c r="AP11" s="23"/>
      <c r="AQ11" s="23"/>
      <c r="AR11" s="21"/>
      <c r="BE11" s="308"/>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08"/>
      <c r="BS12" s="18" t="s">
        <v>6</v>
      </c>
    </row>
    <row r="13" spans="2:71" s="1" customFormat="1"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31</v>
      </c>
      <c r="AO13" s="23"/>
      <c r="AP13" s="23"/>
      <c r="AQ13" s="23"/>
      <c r="AR13" s="21"/>
      <c r="BE13" s="308"/>
      <c r="BS13" s="18" t="s">
        <v>6</v>
      </c>
    </row>
    <row r="14" spans="2:71" ht="12.75">
      <c r="B14" s="22"/>
      <c r="C14" s="23"/>
      <c r="D14" s="23"/>
      <c r="E14" s="313" t="s">
        <v>31</v>
      </c>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0" t="s">
        <v>28</v>
      </c>
      <c r="AL14" s="23"/>
      <c r="AM14" s="23"/>
      <c r="AN14" s="32" t="s">
        <v>31</v>
      </c>
      <c r="AO14" s="23"/>
      <c r="AP14" s="23"/>
      <c r="AQ14" s="23"/>
      <c r="AR14" s="21"/>
      <c r="BE14" s="308"/>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08"/>
      <c r="BS15" s="18" t="s">
        <v>4</v>
      </c>
    </row>
    <row r="16" spans="2:71" s="1" customFormat="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33</v>
      </c>
      <c r="AO16" s="23"/>
      <c r="AP16" s="23"/>
      <c r="AQ16" s="23"/>
      <c r="AR16" s="21"/>
      <c r="BE16" s="308"/>
      <c r="BS16" s="18" t="s">
        <v>4</v>
      </c>
    </row>
    <row r="17" spans="2:71" s="1" customFormat="1" ht="18.4"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35</v>
      </c>
      <c r="AO17" s="23"/>
      <c r="AP17" s="23"/>
      <c r="AQ17" s="23"/>
      <c r="AR17" s="21"/>
      <c r="BE17" s="308"/>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08"/>
      <c r="BS18" s="18" t="s">
        <v>6</v>
      </c>
    </row>
    <row r="19" spans="2:71" s="1" customFormat="1" ht="12" customHeight="1">
      <c r="B19" s="22"/>
      <c r="C19" s="23"/>
      <c r="D19" s="30"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33</v>
      </c>
      <c r="AO19" s="23"/>
      <c r="AP19" s="23"/>
      <c r="AQ19" s="23"/>
      <c r="AR19" s="21"/>
      <c r="BE19" s="308"/>
      <c r="BS19" s="18" t="s">
        <v>6</v>
      </c>
    </row>
    <row r="20" spans="2:71" s="1" customFormat="1" ht="18.4"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35</v>
      </c>
      <c r="AO20" s="23"/>
      <c r="AP20" s="23"/>
      <c r="AQ20" s="23"/>
      <c r="AR20" s="21"/>
      <c r="BE20" s="308"/>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08"/>
    </row>
    <row r="22" spans="2:57" s="1" customFormat="1" ht="12" customHeight="1">
      <c r="B22" s="22"/>
      <c r="C22" s="23"/>
      <c r="D22" s="30"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08"/>
    </row>
    <row r="23" spans="2:57" s="1" customFormat="1" ht="16.5" customHeight="1">
      <c r="B23" s="22"/>
      <c r="C23" s="23"/>
      <c r="D23" s="23"/>
      <c r="E23" s="315" t="s">
        <v>39</v>
      </c>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23"/>
      <c r="AP23" s="23"/>
      <c r="AQ23" s="23"/>
      <c r="AR23" s="21"/>
      <c r="BE23" s="308"/>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08"/>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08"/>
    </row>
    <row r="26" spans="1:57" s="2" customFormat="1" ht="25.9" customHeight="1">
      <c r="A26" s="35"/>
      <c r="B26" s="36"/>
      <c r="C26" s="37"/>
      <c r="D26" s="38" t="s">
        <v>40</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16">
        <f>ROUND(AG94,2)</f>
        <v>0</v>
      </c>
      <c r="AL26" s="317"/>
      <c r="AM26" s="317"/>
      <c r="AN26" s="317"/>
      <c r="AO26" s="317"/>
      <c r="AP26" s="37"/>
      <c r="AQ26" s="37"/>
      <c r="AR26" s="40"/>
      <c r="BE26" s="308"/>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08"/>
    </row>
    <row r="28" spans="1:57" s="2" customFormat="1" ht="12.75">
      <c r="A28" s="35"/>
      <c r="B28" s="36"/>
      <c r="C28" s="37"/>
      <c r="D28" s="37"/>
      <c r="E28" s="37"/>
      <c r="F28" s="37"/>
      <c r="G28" s="37"/>
      <c r="H28" s="37"/>
      <c r="I28" s="37"/>
      <c r="J28" s="37"/>
      <c r="K28" s="37"/>
      <c r="L28" s="318" t="s">
        <v>41</v>
      </c>
      <c r="M28" s="318"/>
      <c r="N28" s="318"/>
      <c r="O28" s="318"/>
      <c r="P28" s="318"/>
      <c r="Q28" s="37"/>
      <c r="R28" s="37"/>
      <c r="S28" s="37"/>
      <c r="T28" s="37"/>
      <c r="U28" s="37"/>
      <c r="V28" s="37"/>
      <c r="W28" s="318" t="s">
        <v>42</v>
      </c>
      <c r="X28" s="318"/>
      <c r="Y28" s="318"/>
      <c r="Z28" s="318"/>
      <c r="AA28" s="318"/>
      <c r="AB28" s="318"/>
      <c r="AC28" s="318"/>
      <c r="AD28" s="318"/>
      <c r="AE28" s="318"/>
      <c r="AF28" s="37"/>
      <c r="AG28" s="37"/>
      <c r="AH28" s="37"/>
      <c r="AI28" s="37"/>
      <c r="AJ28" s="37"/>
      <c r="AK28" s="318" t="s">
        <v>43</v>
      </c>
      <c r="AL28" s="318"/>
      <c r="AM28" s="318"/>
      <c r="AN28" s="318"/>
      <c r="AO28" s="318"/>
      <c r="AP28" s="37"/>
      <c r="AQ28" s="37"/>
      <c r="AR28" s="40"/>
      <c r="BE28" s="308"/>
    </row>
    <row r="29" spans="2:57" s="3" customFormat="1" ht="14.45" customHeight="1">
      <c r="B29" s="41"/>
      <c r="C29" s="42"/>
      <c r="D29" s="30" t="s">
        <v>44</v>
      </c>
      <c r="E29" s="42"/>
      <c r="F29" s="30" t="s">
        <v>45</v>
      </c>
      <c r="G29" s="42"/>
      <c r="H29" s="42"/>
      <c r="I29" s="42"/>
      <c r="J29" s="42"/>
      <c r="K29" s="42"/>
      <c r="L29" s="321">
        <v>0.21</v>
      </c>
      <c r="M29" s="320"/>
      <c r="N29" s="320"/>
      <c r="O29" s="320"/>
      <c r="P29" s="320"/>
      <c r="Q29" s="42"/>
      <c r="R29" s="42"/>
      <c r="S29" s="42"/>
      <c r="T29" s="42"/>
      <c r="U29" s="42"/>
      <c r="V29" s="42"/>
      <c r="W29" s="319">
        <f>ROUND(AZ94,2)</f>
        <v>0</v>
      </c>
      <c r="X29" s="320"/>
      <c r="Y29" s="320"/>
      <c r="Z29" s="320"/>
      <c r="AA29" s="320"/>
      <c r="AB29" s="320"/>
      <c r="AC29" s="320"/>
      <c r="AD29" s="320"/>
      <c r="AE29" s="320"/>
      <c r="AF29" s="42"/>
      <c r="AG29" s="42"/>
      <c r="AH29" s="42"/>
      <c r="AI29" s="42"/>
      <c r="AJ29" s="42"/>
      <c r="AK29" s="319">
        <f>ROUND(AV94,2)</f>
        <v>0</v>
      </c>
      <c r="AL29" s="320"/>
      <c r="AM29" s="320"/>
      <c r="AN29" s="320"/>
      <c r="AO29" s="320"/>
      <c r="AP29" s="42"/>
      <c r="AQ29" s="42"/>
      <c r="AR29" s="43"/>
      <c r="BE29" s="309"/>
    </row>
    <row r="30" spans="2:57" s="3" customFormat="1" ht="14.45" customHeight="1">
      <c r="B30" s="41"/>
      <c r="C30" s="42"/>
      <c r="D30" s="42"/>
      <c r="E30" s="42"/>
      <c r="F30" s="30" t="s">
        <v>46</v>
      </c>
      <c r="G30" s="42"/>
      <c r="H30" s="42"/>
      <c r="I30" s="42"/>
      <c r="J30" s="42"/>
      <c r="K30" s="42"/>
      <c r="L30" s="321">
        <v>0.15</v>
      </c>
      <c r="M30" s="320"/>
      <c r="N30" s="320"/>
      <c r="O30" s="320"/>
      <c r="P30" s="320"/>
      <c r="Q30" s="42"/>
      <c r="R30" s="42"/>
      <c r="S30" s="42"/>
      <c r="T30" s="42"/>
      <c r="U30" s="42"/>
      <c r="V30" s="42"/>
      <c r="W30" s="319">
        <f>ROUND(BA94,2)</f>
        <v>0</v>
      </c>
      <c r="X30" s="320"/>
      <c r="Y30" s="320"/>
      <c r="Z30" s="320"/>
      <c r="AA30" s="320"/>
      <c r="AB30" s="320"/>
      <c r="AC30" s="320"/>
      <c r="AD30" s="320"/>
      <c r="AE30" s="320"/>
      <c r="AF30" s="42"/>
      <c r="AG30" s="42"/>
      <c r="AH30" s="42"/>
      <c r="AI30" s="42"/>
      <c r="AJ30" s="42"/>
      <c r="AK30" s="319">
        <f>ROUND(AW94,2)</f>
        <v>0</v>
      </c>
      <c r="AL30" s="320"/>
      <c r="AM30" s="320"/>
      <c r="AN30" s="320"/>
      <c r="AO30" s="320"/>
      <c r="AP30" s="42"/>
      <c r="AQ30" s="42"/>
      <c r="AR30" s="43"/>
      <c r="BE30" s="309"/>
    </row>
    <row r="31" spans="2:57" s="3" customFormat="1" ht="14.45" customHeight="1" hidden="1">
      <c r="B31" s="41"/>
      <c r="C31" s="42"/>
      <c r="D31" s="42"/>
      <c r="E31" s="42"/>
      <c r="F31" s="30" t="s">
        <v>47</v>
      </c>
      <c r="G31" s="42"/>
      <c r="H31" s="42"/>
      <c r="I31" s="42"/>
      <c r="J31" s="42"/>
      <c r="K31" s="42"/>
      <c r="L31" s="321">
        <v>0.21</v>
      </c>
      <c r="M31" s="320"/>
      <c r="N31" s="320"/>
      <c r="O31" s="320"/>
      <c r="P31" s="320"/>
      <c r="Q31" s="42"/>
      <c r="R31" s="42"/>
      <c r="S31" s="42"/>
      <c r="T31" s="42"/>
      <c r="U31" s="42"/>
      <c r="V31" s="42"/>
      <c r="W31" s="319">
        <f>ROUND(BB94,2)</f>
        <v>0</v>
      </c>
      <c r="X31" s="320"/>
      <c r="Y31" s="320"/>
      <c r="Z31" s="320"/>
      <c r="AA31" s="320"/>
      <c r="AB31" s="320"/>
      <c r="AC31" s="320"/>
      <c r="AD31" s="320"/>
      <c r="AE31" s="320"/>
      <c r="AF31" s="42"/>
      <c r="AG31" s="42"/>
      <c r="AH31" s="42"/>
      <c r="AI31" s="42"/>
      <c r="AJ31" s="42"/>
      <c r="AK31" s="319">
        <v>0</v>
      </c>
      <c r="AL31" s="320"/>
      <c r="AM31" s="320"/>
      <c r="AN31" s="320"/>
      <c r="AO31" s="320"/>
      <c r="AP31" s="42"/>
      <c r="AQ31" s="42"/>
      <c r="AR31" s="43"/>
      <c r="BE31" s="309"/>
    </row>
    <row r="32" spans="2:57" s="3" customFormat="1" ht="14.45" customHeight="1" hidden="1">
      <c r="B32" s="41"/>
      <c r="C32" s="42"/>
      <c r="D32" s="42"/>
      <c r="E32" s="42"/>
      <c r="F32" s="30" t="s">
        <v>48</v>
      </c>
      <c r="G32" s="42"/>
      <c r="H32" s="42"/>
      <c r="I32" s="42"/>
      <c r="J32" s="42"/>
      <c r="K32" s="42"/>
      <c r="L32" s="321">
        <v>0.15</v>
      </c>
      <c r="M32" s="320"/>
      <c r="N32" s="320"/>
      <c r="O32" s="320"/>
      <c r="P32" s="320"/>
      <c r="Q32" s="42"/>
      <c r="R32" s="42"/>
      <c r="S32" s="42"/>
      <c r="T32" s="42"/>
      <c r="U32" s="42"/>
      <c r="V32" s="42"/>
      <c r="W32" s="319">
        <f>ROUND(BC94,2)</f>
        <v>0</v>
      </c>
      <c r="X32" s="320"/>
      <c r="Y32" s="320"/>
      <c r="Z32" s="320"/>
      <c r="AA32" s="320"/>
      <c r="AB32" s="320"/>
      <c r="AC32" s="320"/>
      <c r="AD32" s="320"/>
      <c r="AE32" s="320"/>
      <c r="AF32" s="42"/>
      <c r="AG32" s="42"/>
      <c r="AH32" s="42"/>
      <c r="AI32" s="42"/>
      <c r="AJ32" s="42"/>
      <c r="AK32" s="319">
        <v>0</v>
      </c>
      <c r="AL32" s="320"/>
      <c r="AM32" s="320"/>
      <c r="AN32" s="320"/>
      <c r="AO32" s="320"/>
      <c r="AP32" s="42"/>
      <c r="AQ32" s="42"/>
      <c r="AR32" s="43"/>
      <c r="BE32" s="309"/>
    </row>
    <row r="33" spans="2:57" s="3" customFormat="1" ht="14.45" customHeight="1" hidden="1">
      <c r="B33" s="41"/>
      <c r="C33" s="42"/>
      <c r="D33" s="42"/>
      <c r="E33" s="42"/>
      <c r="F33" s="30" t="s">
        <v>49</v>
      </c>
      <c r="G33" s="42"/>
      <c r="H33" s="42"/>
      <c r="I33" s="42"/>
      <c r="J33" s="42"/>
      <c r="K33" s="42"/>
      <c r="L33" s="321">
        <v>0</v>
      </c>
      <c r="M33" s="320"/>
      <c r="N33" s="320"/>
      <c r="O33" s="320"/>
      <c r="P33" s="320"/>
      <c r="Q33" s="42"/>
      <c r="R33" s="42"/>
      <c r="S33" s="42"/>
      <c r="T33" s="42"/>
      <c r="U33" s="42"/>
      <c r="V33" s="42"/>
      <c r="W33" s="319">
        <f>ROUND(BD94,2)</f>
        <v>0</v>
      </c>
      <c r="X33" s="320"/>
      <c r="Y33" s="320"/>
      <c r="Z33" s="320"/>
      <c r="AA33" s="320"/>
      <c r="AB33" s="320"/>
      <c r="AC33" s="320"/>
      <c r="AD33" s="320"/>
      <c r="AE33" s="320"/>
      <c r="AF33" s="42"/>
      <c r="AG33" s="42"/>
      <c r="AH33" s="42"/>
      <c r="AI33" s="42"/>
      <c r="AJ33" s="42"/>
      <c r="AK33" s="319">
        <v>0</v>
      </c>
      <c r="AL33" s="320"/>
      <c r="AM33" s="320"/>
      <c r="AN33" s="320"/>
      <c r="AO33" s="320"/>
      <c r="AP33" s="42"/>
      <c r="AQ33" s="42"/>
      <c r="AR33" s="43"/>
      <c r="BE33" s="309"/>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08"/>
    </row>
    <row r="35" spans="1:57" s="2" customFormat="1" ht="25.9" customHeight="1">
      <c r="A35" s="35"/>
      <c r="B35" s="36"/>
      <c r="C35" s="44"/>
      <c r="D35" s="45" t="s">
        <v>50</v>
      </c>
      <c r="E35" s="46"/>
      <c r="F35" s="46"/>
      <c r="G35" s="46"/>
      <c r="H35" s="46"/>
      <c r="I35" s="46"/>
      <c r="J35" s="46"/>
      <c r="K35" s="46"/>
      <c r="L35" s="46"/>
      <c r="M35" s="46"/>
      <c r="N35" s="46"/>
      <c r="O35" s="46"/>
      <c r="P35" s="46"/>
      <c r="Q35" s="46"/>
      <c r="R35" s="46"/>
      <c r="S35" s="46"/>
      <c r="T35" s="47" t="s">
        <v>51</v>
      </c>
      <c r="U35" s="46"/>
      <c r="V35" s="46"/>
      <c r="W35" s="46"/>
      <c r="X35" s="325" t="s">
        <v>52</v>
      </c>
      <c r="Y35" s="323"/>
      <c r="Z35" s="323"/>
      <c r="AA35" s="323"/>
      <c r="AB35" s="323"/>
      <c r="AC35" s="46"/>
      <c r="AD35" s="46"/>
      <c r="AE35" s="46"/>
      <c r="AF35" s="46"/>
      <c r="AG35" s="46"/>
      <c r="AH35" s="46"/>
      <c r="AI35" s="46"/>
      <c r="AJ35" s="46"/>
      <c r="AK35" s="322">
        <f>SUM(AK26:AK33)</f>
        <v>0</v>
      </c>
      <c r="AL35" s="323"/>
      <c r="AM35" s="323"/>
      <c r="AN35" s="323"/>
      <c r="AO35" s="324"/>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53</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54</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55</v>
      </c>
      <c r="E60" s="39"/>
      <c r="F60" s="39"/>
      <c r="G60" s="39"/>
      <c r="H60" s="39"/>
      <c r="I60" s="39"/>
      <c r="J60" s="39"/>
      <c r="K60" s="39"/>
      <c r="L60" s="39"/>
      <c r="M60" s="39"/>
      <c r="N60" s="39"/>
      <c r="O60" s="39"/>
      <c r="P60" s="39"/>
      <c r="Q60" s="39"/>
      <c r="R60" s="39"/>
      <c r="S60" s="39"/>
      <c r="T60" s="39"/>
      <c r="U60" s="39"/>
      <c r="V60" s="53" t="s">
        <v>56</v>
      </c>
      <c r="W60" s="39"/>
      <c r="X60" s="39"/>
      <c r="Y60" s="39"/>
      <c r="Z60" s="39"/>
      <c r="AA60" s="39"/>
      <c r="AB60" s="39"/>
      <c r="AC60" s="39"/>
      <c r="AD60" s="39"/>
      <c r="AE60" s="39"/>
      <c r="AF60" s="39"/>
      <c r="AG60" s="39"/>
      <c r="AH60" s="53" t="s">
        <v>55</v>
      </c>
      <c r="AI60" s="39"/>
      <c r="AJ60" s="39"/>
      <c r="AK60" s="39"/>
      <c r="AL60" s="39"/>
      <c r="AM60" s="53" t="s">
        <v>56</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57</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58</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55</v>
      </c>
      <c r="E75" s="39"/>
      <c r="F75" s="39"/>
      <c r="G75" s="39"/>
      <c r="H75" s="39"/>
      <c r="I75" s="39"/>
      <c r="J75" s="39"/>
      <c r="K75" s="39"/>
      <c r="L75" s="39"/>
      <c r="M75" s="39"/>
      <c r="N75" s="39"/>
      <c r="O75" s="39"/>
      <c r="P75" s="39"/>
      <c r="Q75" s="39"/>
      <c r="R75" s="39"/>
      <c r="S75" s="39"/>
      <c r="T75" s="39"/>
      <c r="U75" s="39"/>
      <c r="V75" s="53" t="s">
        <v>56</v>
      </c>
      <c r="W75" s="39"/>
      <c r="X75" s="39"/>
      <c r="Y75" s="39"/>
      <c r="Z75" s="39"/>
      <c r="AA75" s="39"/>
      <c r="AB75" s="39"/>
      <c r="AC75" s="39"/>
      <c r="AD75" s="39"/>
      <c r="AE75" s="39"/>
      <c r="AF75" s="39"/>
      <c r="AG75" s="39"/>
      <c r="AH75" s="53" t="s">
        <v>55</v>
      </c>
      <c r="AI75" s="39"/>
      <c r="AJ75" s="39"/>
      <c r="AK75" s="39"/>
      <c r="AL75" s="39"/>
      <c r="AM75" s="53" t="s">
        <v>56</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59</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20210410-V02</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86" t="str">
        <f>K6</f>
        <v>Změna užívání části 1.NP v objektu FSE, Moskevská 1533/54 ÚnL</v>
      </c>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Ústí nad Labem</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288" t="str">
        <f>IF(AN8="","",AN8)</f>
        <v>10. 4. 2021</v>
      </c>
      <c r="AN87" s="288"/>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UJEP</v>
      </c>
      <c r="M89" s="37"/>
      <c r="N89" s="37"/>
      <c r="O89" s="37"/>
      <c r="P89" s="37"/>
      <c r="Q89" s="37"/>
      <c r="R89" s="37"/>
      <c r="S89" s="37"/>
      <c r="T89" s="37"/>
      <c r="U89" s="37"/>
      <c r="V89" s="37"/>
      <c r="W89" s="37"/>
      <c r="X89" s="37"/>
      <c r="Y89" s="37"/>
      <c r="Z89" s="37"/>
      <c r="AA89" s="37"/>
      <c r="AB89" s="37"/>
      <c r="AC89" s="37"/>
      <c r="AD89" s="37"/>
      <c r="AE89" s="37"/>
      <c r="AF89" s="37"/>
      <c r="AG89" s="37"/>
      <c r="AH89" s="37"/>
      <c r="AI89" s="30" t="s">
        <v>32</v>
      </c>
      <c r="AJ89" s="37"/>
      <c r="AK89" s="37"/>
      <c r="AL89" s="37"/>
      <c r="AM89" s="289" t="str">
        <f>IF(E17="","",E17)</f>
        <v>Correct BC, s.r.o.</v>
      </c>
      <c r="AN89" s="290"/>
      <c r="AO89" s="290"/>
      <c r="AP89" s="290"/>
      <c r="AQ89" s="37"/>
      <c r="AR89" s="40"/>
      <c r="AS89" s="291" t="s">
        <v>60</v>
      </c>
      <c r="AT89" s="292"/>
      <c r="AU89" s="68"/>
      <c r="AV89" s="68"/>
      <c r="AW89" s="68"/>
      <c r="AX89" s="68"/>
      <c r="AY89" s="68"/>
      <c r="AZ89" s="68"/>
      <c r="BA89" s="68"/>
      <c r="BB89" s="68"/>
      <c r="BC89" s="68"/>
      <c r="BD89" s="69"/>
      <c r="BE89" s="35"/>
    </row>
    <row r="90" spans="1:57" s="2" customFormat="1" ht="15.2" customHeight="1">
      <c r="A90" s="35"/>
      <c r="B90" s="36"/>
      <c r="C90" s="30" t="s">
        <v>30</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37</v>
      </c>
      <c r="AJ90" s="37"/>
      <c r="AK90" s="37"/>
      <c r="AL90" s="37"/>
      <c r="AM90" s="289" t="str">
        <f>IF(E20="","",E20)</f>
        <v>Correct BC, s.r.o.</v>
      </c>
      <c r="AN90" s="290"/>
      <c r="AO90" s="290"/>
      <c r="AP90" s="290"/>
      <c r="AQ90" s="37"/>
      <c r="AR90" s="40"/>
      <c r="AS90" s="293"/>
      <c r="AT90" s="294"/>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95"/>
      <c r="AT91" s="296"/>
      <c r="AU91" s="72"/>
      <c r="AV91" s="72"/>
      <c r="AW91" s="72"/>
      <c r="AX91" s="72"/>
      <c r="AY91" s="72"/>
      <c r="AZ91" s="72"/>
      <c r="BA91" s="72"/>
      <c r="BB91" s="72"/>
      <c r="BC91" s="72"/>
      <c r="BD91" s="73"/>
      <c r="BE91" s="35"/>
    </row>
    <row r="92" spans="1:57" s="2" customFormat="1" ht="29.25" customHeight="1">
      <c r="A92" s="35"/>
      <c r="B92" s="36"/>
      <c r="C92" s="297" t="s">
        <v>61</v>
      </c>
      <c r="D92" s="298"/>
      <c r="E92" s="298"/>
      <c r="F92" s="298"/>
      <c r="G92" s="298"/>
      <c r="H92" s="74"/>
      <c r="I92" s="300" t="s">
        <v>62</v>
      </c>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9" t="s">
        <v>63</v>
      </c>
      <c r="AH92" s="298"/>
      <c r="AI92" s="298"/>
      <c r="AJ92" s="298"/>
      <c r="AK92" s="298"/>
      <c r="AL92" s="298"/>
      <c r="AM92" s="298"/>
      <c r="AN92" s="300" t="s">
        <v>64</v>
      </c>
      <c r="AO92" s="298"/>
      <c r="AP92" s="301"/>
      <c r="AQ92" s="75" t="s">
        <v>65</v>
      </c>
      <c r="AR92" s="40"/>
      <c r="AS92" s="76" t="s">
        <v>66</v>
      </c>
      <c r="AT92" s="77" t="s">
        <v>67</v>
      </c>
      <c r="AU92" s="77" t="s">
        <v>68</v>
      </c>
      <c r="AV92" s="77" t="s">
        <v>69</v>
      </c>
      <c r="AW92" s="77" t="s">
        <v>70</v>
      </c>
      <c r="AX92" s="77" t="s">
        <v>71</v>
      </c>
      <c r="AY92" s="77" t="s">
        <v>72</v>
      </c>
      <c r="AZ92" s="77" t="s">
        <v>73</v>
      </c>
      <c r="BA92" s="77" t="s">
        <v>74</v>
      </c>
      <c r="BB92" s="77" t="s">
        <v>75</v>
      </c>
      <c r="BC92" s="77" t="s">
        <v>76</v>
      </c>
      <c r="BD92" s="78" t="s">
        <v>77</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78</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305">
        <f>ROUND(SUM(AG95:AG99),2)</f>
        <v>0</v>
      </c>
      <c r="AH94" s="305"/>
      <c r="AI94" s="305"/>
      <c r="AJ94" s="305"/>
      <c r="AK94" s="305"/>
      <c r="AL94" s="305"/>
      <c r="AM94" s="305"/>
      <c r="AN94" s="306">
        <f aca="true" t="shared" si="0" ref="AN94:AN99">SUM(AG94,AT94)</f>
        <v>0</v>
      </c>
      <c r="AO94" s="306"/>
      <c r="AP94" s="306"/>
      <c r="AQ94" s="86" t="s">
        <v>1</v>
      </c>
      <c r="AR94" s="87"/>
      <c r="AS94" s="88">
        <f>ROUND(SUM(AS95:AS99),2)</f>
        <v>0</v>
      </c>
      <c r="AT94" s="89">
        <f aca="true" t="shared" si="1" ref="AT94:AT99">ROUND(SUM(AV94:AW94),2)</f>
        <v>0</v>
      </c>
      <c r="AU94" s="90">
        <f>ROUND(SUM(AU95:AU99),5)</f>
        <v>0</v>
      </c>
      <c r="AV94" s="89">
        <f>ROUND(AZ94*L29,2)</f>
        <v>0</v>
      </c>
      <c r="AW94" s="89">
        <f>ROUND(BA94*L30,2)</f>
        <v>0</v>
      </c>
      <c r="AX94" s="89">
        <f>ROUND(BB94*L29,2)</f>
        <v>0</v>
      </c>
      <c r="AY94" s="89">
        <f>ROUND(BC94*L30,2)</f>
        <v>0</v>
      </c>
      <c r="AZ94" s="89">
        <f>ROUND(SUM(AZ95:AZ99),2)</f>
        <v>0</v>
      </c>
      <c r="BA94" s="89">
        <f>ROUND(SUM(BA95:BA99),2)</f>
        <v>0</v>
      </c>
      <c r="BB94" s="89">
        <f>ROUND(SUM(BB95:BB99),2)</f>
        <v>0</v>
      </c>
      <c r="BC94" s="89">
        <f>ROUND(SUM(BC95:BC99),2)</f>
        <v>0</v>
      </c>
      <c r="BD94" s="91">
        <f>ROUND(SUM(BD95:BD99),2)</f>
        <v>0</v>
      </c>
      <c r="BS94" s="92" t="s">
        <v>79</v>
      </c>
      <c r="BT94" s="92" t="s">
        <v>80</v>
      </c>
      <c r="BU94" s="93" t="s">
        <v>81</v>
      </c>
      <c r="BV94" s="92" t="s">
        <v>82</v>
      </c>
      <c r="BW94" s="92" t="s">
        <v>5</v>
      </c>
      <c r="BX94" s="92" t="s">
        <v>83</v>
      </c>
      <c r="CL94" s="92" t="s">
        <v>1</v>
      </c>
    </row>
    <row r="95" spans="1:91" s="7" customFormat="1" ht="16.5" customHeight="1">
      <c r="A95" s="94" t="s">
        <v>84</v>
      </c>
      <c r="B95" s="95"/>
      <c r="C95" s="96"/>
      <c r="D95" s="302" t="s">
        <v>85</v>
      </c>
      <c r="E95" s="302"/>
      <c r="F95" s="302"/>
      <c r="G95" s="302"/>
      <c r="H95" s="302"/>
      <c r="I95" s="97"/>
      <c r="J95" s="302" t="s">
        <v>86</v>
      </c>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3">
        <f>'ASŘ 01 - Stavební část'!J30</f>
        <v>0</v>
      </c>
      <c r="AH95" s="304"/>
      <c r="AI95" s="304"/>
      <c r="AJ95" s="304"/>
      <c r="AK95" s="304"/>
      <c r="AL95" s="304"/>
      <c r="AM95" s="304"/>
      <c r="AN95" s="303">
        <f t="shared" si="0"/>
        <v>0</v>
      </c>
      <c r="AO95" s="304"/>
      <c r="AP95" s="304"/>
      <c r="AQ95" s="98" t="s">
        <v>87</v>
      </c>
      <c r="AR95" s="99"/>
      <c r="AS95" s="100">
        <v>0</v>
      </c>
      <c r="AT95" s="101">
        <f t="shared" si="1"/>
        <v>0</v>
      </c>
      <c r="AU95" s="102">
        <f>'ASŘ 01 - Stavební část'!P132</f>
        <v>0</v>
      </c>
      <c r="AV95" s="101">
        <f>'ASŘ 01 - Stavební část'!J33</f>
        <v>0</v>
      </c>
      <c r="AW95" s="101">
        <f>'ASŘ 01 - Stavební část'!J34</f>
        <v>0</v>
      </c>
      <c r="AX95" s="101">
        <f>'ASŘ 01 - Stavební část'!J35</f>
        <v>0</v>
      </c>
      <c r="AY95" s="101">
        <f>'ASŘ 01 - Stavební část'!J36</f>
        <v>0</v>
      </c>
      <c r="AZ95" s="101">
        <f>'ASŘ 01 - Stavební část'!F33</f>
        <v>0</v>
      </c>
      <c r="BA95" s="101">
        <f>'ASŘ 01 - Stavební část'!F34</f>
        <v>0</v>
      </c>
      <c r="BB95" s="101">
        <f>'ASŘ 01 - Stavební část'!F35</f>
        <v>0</v>
      </c>
      <c r="BC95" s="101">
        <f>'ASŘ 01 - Stavební část'!F36</f>
        <v>0</v>
      </c>
      <c r="BD95" s="103">
        <f>'ASŘ 01 - Stavební část'!F37</f>
        <v>0</v>
      </c>
      <c r="BT95" s="104" t="s">
        <v>88</v>
      </c>
      <c r="BV95" s="104" t="s">
        <v>82</v>
      </c>
      <c r="BW95" s="104" t="s">
        <v>89</v>
      </c>
      <c r="BX95" s="104" t="s">
        <v>5</v>
      </c>
      <c r="CL95" s="104" t="s">
        <v>1</v>
      </c>
      <c r="CM95" s="104" t="s">
        <v>90</v>
      </c>
    </row>
    <row r="96" spans="1:91" s="7" customFormat="1" ht="16.5" customHeight="1">
      <c r="A96" s="94" t="s">
        <v>84</v>
      </c>
      <c r="B96" s="95"/>
      <c r="C96" s="96"/>
      <c r="D96" s="302" t="s">
        <v>91</v>
      </c>
      <c r="E96" s="302"/>
      <c r="F96" s="302"/>
      <c r="G96" s="302"/>
      <c r="H96" s="302"/>
      <c r="I96" s="97"/>
      <c r="J96" s="302" t="s">
        <v>92</v>
      </c>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3">
        <f>'ASŘ 02 - Výměna oken'!J30</f>
        <v>0</v>
      </c>
      <c r="AH96" s="304"/>
      <c r="AI96" s="304"/>
      <c r="AJ96" s="304"/>
      <c r="AK96" s="304"/>
      <c r="AL96" s="304"/>
      <c r="AM96" s="304"/>
      <c r="AN96" s="303">
        <f t="shared" si="0"/>
        <v>0</v>
      </c>
      <c r="AO96" s="304"/>
      <c r="AP96" s="304"/>
      <c r="AQ96" s="98" t="s">
        <v>87</v>
      </c>
      <c r="AR96" s="99"/>
      <c r="AS96" s="100">
        <v>0</v>
      </c>
      <c r="AT96" s="101">
        <f t="shared" si="1"/>
        <v>0</v>
      </c>
      <c r="AU96" s="102">
        <f>'ASŘ 02 - Výměna oken'!P124</f>
        <v>0</v>
      </c>
      <c r="AV96" s="101">
        <f>'ASŘ 02 - Výměna oken'!J33</f>
        <v>0</v>
      </c>
      <c r="AW96" s="101">
        <f>'ASŘ 02 - Výměna oken'!J34</f>
        <v>0</v>
      </c>
      <c r="AX96" s="101">
        <f>'ASŘ 02 - Výměna oken'!J35</f>
        <v>0</v>
      </c>
      <c r="AY96" s="101">
        <f>'ASŘ 02 - Výměna oken'!J36</f>
        <v>0</v>
      </c>
      <c r="AZ96" s="101">
        <f>'ASŘ 02 - Výměna oken'!F33</f>
        <v>0</v>
      </c>
      <c r="BA96" s="101">
        <f>'ASŘ 02 - Výměna oken'!F34</f>
        <v>0</v>
      </c>
      <c r="BB96" s="101">
        <f>'ASŘ 02 - Výměna oken'!F35</f>
        <v>0</v>
      </c>
      <c r="BC96" s="101">
        <f>'ASŘ 02 - Výměna oken'!F36</f>
        <v>0</v>
      </c>
      <c r="BD96" s="103">
        <f>'ASŘ 02 - Výměna oken'!F37</f>
        <v>0</v>
      </c>
      <c r="BT96" s="104" t="s">
        <v>88</v>
      </c>
      <c r="BV96" s="104" t="s">
        <v>82</v>
      </c>
      <c r="BW96" s="104" t="s">
        <v>93</v>
      </c>
      <c r="BX96" s="104" t="s">
        <v>5</v>
      </c>
      <c r="CL96" s="104" t="s">
        <v>1</v>
      </c>
      <c r="CM96" s="104" t="s">
        <v>90</v>
      </c>
    </row>
    <row r="97" spans="1:91" s="7" customFormat="1" ht="16.5" customHeight="1">
      <c r="A97" s="94" t="s">
        <v>84</v>
      </c>
      <c r="B97" s="95"/>
      <c r="C97" s="96"/>
      <c r="D97" s="302" t="s">
        <v>94</v>
      </c>
      <c r="E97" s="302"/>
      <c r="F97" s="302"/>
      <c r="G97" s="302"/>
      <c r="H97" s="302"/>
      <c r="I97" s="97"/>
      <c r="J97" s="302" t="s">
        <v>95</v>
      </c>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3">
        <f>'TI 01 - Elktroinstalace -...'!J30</f>
        <v>0</v>
      </c>
      <c r="AH97" s="304"/>
      <c r="AI97" s="304"/>
      <c r="AJ97" s="304"/>
      <c r="AK97" s="304"/>
      <c r="AL97" s="304"/>
      <c r="AM97" s="304"/>
      <c r="AN97" s="303">
        <f t="shared" si="0"/>
        <v>0</v>
      </c>
      <c r="AO97" s="304"/>
      <c r="AP97" s="304"/>
      <c r="AQ97" s="98" t="s">
        <v>87</v>
      </c>
      <c r="AR97" s="99"/>
      <c r="AS97" s="100">
        <v>0</v>
      </c>
      <c r="AT97" s="101">
        <f t="shared" si="1"/>
        <v>0</v>
      </c>
      <c r="AU97" s="102">
        <f>'TI 01 - Elktroinstalace -...'!P126</f>
        <v>0</v>
      </c>
      <c r="AV97" s="101">
        <f>'TI 01 - Elktroinstalace -...'!J33</f>
        <v>0</v>
      </c>
      <c r="AW97" s="101">
        <f>'TI 01 - Elktroinstalace -...'!J34</f>
        <v>0</v>
      </c>
      <c r="AX97" s="101">
        <f>'TI 01 - Elktroinstalace -...'!J35</f>
        <v>0</v>
      </c>
      <c r="AY97" s="101">
        <f>'TI 01 - Elktroinstalace -...'!J36</f>
        <v>0</v>
      </c>
      <c r="AZ97" s="101">
        <f>'TI 01 - Elktroinstalace -...'!F33</f>
        <v>0</v>
      </c>
      <c r="BA97" s="101">
        <f>'TI 01 - Elktroinstalace -...'!F34</f>
        <v>0</v>
      </c>
      <c r="BB97" s="101">
        <f>'TI 01 - Elktroinstalace -...'!F35</f>
        <v>0</v>
      </c>
      <c r="BC97" s="101">
        <f>'TI 01 - Elktroinstalace -...'!F36</f>
        <v>0</v>
      </c>
      <c r="BD97" s="103">
        <f>'TI 01 - Elktroinstalace -...'!F37</f>
        <v>0</v>
      </c>
      <c r="BT97" s="104" t="s">
        <v>88</v>
      </c>
      <c r="BV97" s="104" t="s">
        <v>82</v>
      </c>
      <c r="BW97" s="104" t="s">
        <v>96</v>
      </c>
      <c r="BX97" s="104" t="s">
        <v>5</v>
      </c>
      <c r="CL97" s="104" t="s">
        <v>1</v>
      </c>
      <c r="CM97" s="104" t="s">
        <v>90</v>
      </c>
    </row>
    <row r="98" spans="1:91" s="7" customFormat="1" ht="16.5" customHeight="1">
      <c r="A98" s="94" t="s">
        <v>84</v>
      </c>
      <c r="B98" s="95"/>
      <c r="C98" s="96"/>
      <c r="D98" s="302" t="s">
        <v>97</v>
      </c>
      <c r="E98" s="302"/>
      <c r="F98" s="302"/>
      <c r="G98" s="302"/>
      <c r="H98" s="302"/>
      <c r="I98" s="97"/>
      <c r="J98" s="302" t="s">
        <v>98</v>
      </c>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3">
        <f>'TI 02 - Elktroinstalace -...'!J30</f>
        <v>0</v>
      </c>
      <c r="AH98" s="304"/>
      <c r="AI98" s="304"/>
      <c r="AJ98" s="304"/>
      <c r="AK98" s="304"/>
      <c r="AL98" s="304"/>
      <c r="AM98" s="304"/>
      <c r="AN98" s="303">
        <f t="shared" si="0"/>
        <v>0</v>
      </c>
      <c r="AO98" s="304"/>
      <c r="AP98" s="304"/>
      <c r="AQ98" s="98" t="s">
        <v>87</v>
      </c>
      <c r="AR98" s="99"/>
      <c r="AS98" s="100">
        <v>0</v>
      </c>
      <c r="AT98" s="101">
        <f t="shared" si="1"/>
        <v>0</v>
      </c>
      <c r="AU98" s="102">
        <f>'TI 02 - Elktroinstalace -...'!P124</f>
        <v>0</v>
      </c>
      <c r="AV98" s="101">
        <f>'TI 02 - Elktroinstalace -...'!J33</f>
        <v>0</v>
      </c>
      <c r="AW98" s="101">
        <f>'TI 02 - Elktroinstalace -...'!J34</f>
        <v>0</v>
      </c>
      <c r="AX98" s="101">
        <f>'TI 02 - Elktroinstalace -...'!J35</f>
        <v>0</v>
      </c>
      <c r="AY98" s="101">
        <f>'TI 02 - Elktroinstalace -...'!J36</f>
        <v>0</v>
      </c>
      <c r="AZ98" s="101">
        <f>'TI 02 - Elktroinstalace -...'!F33</f>
        <v>0</v>
      </c>
      <c r="BA98" s="101">
        <f>'TI 02 - Elktroinstalace -...'!F34</f>
        <v>0</v>
      </c>
      <c r="BB98" s="101">
        <f>'TI 02 - Elktroinstalace -...'!F35</f>
        <v>0</v>
      </c>
      <c r="BC98" s="101">
        <f>'TI 02 - Elktroinstalace -...'!F36</f>
        <v>0</v>
      </c>
      <c r="BD98" s="103">
        <f>'TI 02 - Elktroinstalace -...'!F37</f>
        <v>0</v>
      </c>
      <c r="BT98" s="104" t="s">
        <v>88</v>
      </c>
      <c r="BV98" s="104" t="s">
        <v>82</v>
      </c>
      <c r="BW98" s="104" t="s">
        <v>99</v>
      </c>
      <c r="BX98" s="104" t="s">
        <v>5</v>
      </c>
      <c r="CL98" s="104" t="s">
        <v>1</v>
      </c>
      <c r="CM98" s="104" t="s">
        <v>90</v>
      </c>
    </row>
    <row r="99" spans="1:91" s="7" customFormat="1" ht="16.5" customHeight="1">
      <c r="A99" s="94" t="s">
        <v>84</v>
      </c>
      <c r="B99" s="95"/>
      <c r="C99" s="96"/>
      <c r="D99" s="302" t="s">
        <v>100</v>
      </c>
      <c r="E99" s="302"/>
      <c r="F99" s="302"/>
      <c r="G99" s="302"/>
      <c r="H99" s="302"/>
      <c r="I99" s="97"/>
      <c r="J99" s="302" t="s">
        <v>101</v>
      </c>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3">
        <f>'VRN 00 - Vedlejší rozpočt...'!J30</f>
        <v>0</v>
      </c>
      <c r="AH99" s="304"/>
      <c r="AI99" s="304"/>
      <c r="AJ99" s="304"/>
      <c r="AK99" s="304"/>
      <c r="AL99" s="304"/>
      <c r="AM99" s="304"/>
      <c r="AN99" s="303">
        <f t="shared" si="0"/>
        <v>0</v>
      </c>
      <c r="AO99" s="304"/>
      <c r="AP99" s="304"/>
      <c r="AQ99" s="98" t="s">
        <v>87</v>
      </c>
      <c r="AR99" s="99"/>
      <c r="AS99" s="105">
        <v>0</v>
      </c>
      <c r="AT99" s="106">
        <f t="shared" si="1"/>
        <v>0</v>
      </c>
      <c r="AU99" s="107">
        <f>'VRN 00 - Vedlejší rozpočt...'!P123</f>
        <v>0</v>
      </c>
      <c r="AV99" s="106">
        <f>'VRN 00 - Vedlejší rozpočt...'!J33</f>
        <v>0</v>
      </c>
      <c r="AW99" s="106">
        <f>'VRN 00 - Vedlejší rozpočt...'!J34</f>
        <v>0</v>
      </c>
      <c r="AX99" s="106">
        <f>'VRN 00 - Vedlejší rozpočt...'!J35</f>
        <v>0</v>
      </c>
      <c r="AY99" s="106">
        <f>'VRN 00 - Vedlejší rozpočt...'!J36</f>
        <v>0</v>
      </c>
      <c r="AZ99" s="106">
        <f>'VRN 00 - Vedlejší rozpočt...'!F33</f>
        <v>0</v>
      </c>
      <c r="BA99" s="106">
        <f>'VRN 00 - Vedlejší rozpočt...'!F34</f>
        <v>0</v>
      </c>
      <c r="BB99" s="106">
        <f>'VRN 00 - Vedlejší rozpočt...'!F35</f>
        <v>0</v>
      </c>
      <c r="BC99" s="106">
        <f>'VRN 00 - Vedlejší rozpočt...'!F36</f>
        <v>0</v>
      </c>
      <c r="BD99" s="108">
        <f>'VRN 00 - Vedlejší rozpočt...'!F37</f>
        <v>0</v>
      </c>
      <c r="BT99" s="104" t="s">
        <v>88</v>
      </c>
      <c r="BV99" s="104" t="s">
        <v>82</v>
      </c>
      <c r="BW99" s="104" t="s">
        <v>102</v>
      </c>
      <c r="BX99" s="104" t="s">
        <v>5</v>
      </c>
      <c r="CL99" s="104" t="s">
        <v>1</v>
      </c>
      <c r="CM99" s="104" t="s">
        <v>90</v>
      </c>
    </row>
    <row r="100" spans="1:57" s="2" customFormat="1" ht="30" customHeight="1">
      <c r="A100" s="35"/>
      <c r="B100" s="36"/>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40"/>
      <c r="AS100" s="35"/>
      <c r="AT100" s="35"/>
      <c r="AU100" s="35"/>
      <c r="AV100" s="35"/>
      <c r="AW100" s="35"/>
      <c r="AX100" s="35"/>
      <c r="AY100" s="35"/>
      <c r="AZ100" s="35"/>
      <c r="BA100" s="35"/>
      <c r="BB100" s="35"/>
      <c r="BC100" s="35"/>
      <c r="BD100" s="35"/>
      <c r="BE100" s="35"/>
    </row>
    <row r="101" spans="1:57" s="2" customFormat="1" ht="6.95" customHeight="1">
      <c r="A101" s="35"/>
      <c r="B101" s="5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40"/>
      <c r="AS101" s="35"/>
      <c r="AT101" s="35"/>
      <c r="AU101" s="35"/>
      <c r="AV101" s="35"/>
      <c r="AW101" s="35"/>
      <c r="AX101" s="35"/>
      <c r="AY101" s="35"/>
      <c r="AZ101" s="35"/>
      <c r="BA101" s="35"/>
      <c r="BB101" s="35"/>
      <c r="BC101" s="35"/>
      <c r="BD101" s="35"/>
      <c r="BE101" s="35"/>
    </row>
  </sheetData>
  <sheetProtection algorithmName="SHA-512" hashValue="+5uyuBAHOUIrYCLeWb2fODI/BqNUH5O5V8mW3jungtpTLx5NOEQNUXRM1ZWYZaRxCLFLRVA6ECUFu+I30kBP1g==" saltValue="ic6KSzn+HtPJ+8NcJj6WTFdgmboFiqocbgbkI3gum/6pheUwsMYCke8r2D32BIt0502LzGDCeAv7DDlH1k7ASQ=="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ASŘ 01 - Stavební část'!C2" display="/"/>
    <hyperlink ref="A96" location="'ASŘ 02 - Výměna oken'!C2" display="/"/>
    <hyperlink ref="A97" location="'TI 01 - Elktroinstalace -...'!C2" display="/"/>
    <hyperlink ref="A98" location="'TI 02 - Elktroinstalace -...'!C2" display="/"/>
    <hyperlink ref="A99" location="'VRN 00 - Vedlejší rozpoč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26"/>
      <c r="M2" s="326"/>
      <c r="N2" s="326"/>
      <c r="O2" s="326"/>
      <c r="P2" s="326"/>
      <c r="Q2" s="326"/>
      <c r="R2" s="326"/>
      <c r="S2" s="326"/>
      <c r="T2" s="326"/>
      <c r="U2" s="326"/>
      <c r="V2" s="326"/>
      <c r="AT2" s="18" t="s">
        <v>89</v>
      </c>
      <c r="AZ2" s="109" t="s">
        <v>103</v>
      </c>
      <c r="BA2" s="109" t="s">
        <v>1</v>
      </c>
      <c r="BB2" s="109" t="s">
        <v>1</v>
      </c>
      <c r="BC2" s="109" t="s">
        <v>104</v>
      </c>
      <c r="BD2" s="109" t="s">
        <v>90</v>
      </c>
    </row>
    <row r="3" spans="2:56" s="1" customFormat="1" ht="6.95" customHeight="1">
      <c r="B3" s="110"/>
      <c r="C3" s="111"/>
      <c r="D3" s="111"/>
      <c r="E3" s="111"/>
      <c r="F3" s="111"/>
      <c r="G3" s="111"/>
      <c r="H3" s="111"/>
      <c r="I3" s="111"/>
      <c r="J3" s="111"/>
      <c r="K3" s="111"/>
      <c r="L3" s="21"/>
      <c r="AT3" s="18" t="s">
        <v>90</v>
      </c>
      <c r="AZ3" s="109" t="s">
        <v>105</v>
      </c>
      <c r="BA3" s="109" t="s">
        <v>1</v>
      </c>
      <c r="BB3" s="109" t="s">
        <v>1</v>
      </c>
      <c r="BC3" s="109" t="s">
        <v>106</v>
      </c>
      <c r="BD3" s="109" t="s">
        <v>90</v>
      </c>
    </row>
    <row r="4" spans="2:56" s="1" customFormat="1" ht="24.95" customHeight="1">
      <c r="B4" s="21"/>
      <c r="D4" s="112" t="s">
        <v>107</v>
      </c>
      <c r="L4" s="21"/>
      <c r="M4" s="113" t="s">
        <v>10</v>
      </c>
      <c r="AT4" s="18" t="s">
        <v>4</v>
      </c>
      <c r="AZ4" s="109" t="s">
        <v>108</v>
      </c>
      <c r="BA4" s="109" t="s">
        <v>1</v>
      </c>
      <c r="BB4" s="109" t="s">
        <v>1</v>
      </c>
      <c r="BC4" s="109" t="s">
        <v>109</v>
      </c>
      <c r="BD4" s="109" t="s">
        <v>90</v>
      </c>
    </row>
    <row r="5" spans="2:56" s="1" customFormat="1" ht="6.95" customHeight="1">
      <c r="B5" s="21"/>
      <c r="L5" s="21"/>
      <c r="AZ5" s="109" t="s">
        <v>110</v>
      </c>
      <c r="BA5" s="109" t="s">
        <v>1</v>
      </c>
      <c r="BB5" s="109" t="s">
        <v>1</v>
      </c>
      <c r="BC5" s="109" t="s">
        <v>111</v>
      </c>
      <c r="BD5" s="109" t="s">
        <v>90</v>
      </c>
    </row>
    <row r="6" spans="2:56" s="1" customFormat="1" ht="12" customHeight="1">
      <c r="B6" s="21"/>
      <c r="D6" s="114" t="s">
        <v>16</v>
      </c>
      <c r="L6" s="21"/>
      <c r="AZ6" s="109" t="s">
        <v>112</v>
      </c>
      <c r="BA6" s="109" t="s">
        <v>1</v>
      </c>
      <c r="BB6" s="109" t="s">
        <v>1</v>
      </c>
      <c r="BC6" s="109" t="s">
        <v>113</v>
      </c>
      <c r="BD6" s="109" t="s">
        <v>90</v>
      </c>
    </row>
    <row r="7" spans="2:12" s="1" customFormat="1" ht="16.5" customHeight="1">
      <c r="B7" s="21"/>
      <c r="E7" s="327" t="str">
        <f>'Rekapitulace stavby'!K6</f>
        <v>Změna užívání části 1.NP v objektu FSE, Moskevská 1533/54 ÚnL</v>
      </c>
      <c r="F7" s="328"/>
      <c r="G7" s="328"/>
      <c r="H7" s="328"/>
      <c r="L7" s="21"/>
    </row>
    <row r="8" spans="1:31" s="2" customFormat="1" ht="12" customHeight="1">
      <c r="A8" s="35"/>
      <c r="B8" s="40"/>
      <c r="C8" s="35"/>
      <c r="D8" s="114" t="s">
        <v>114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29" t="s">
        <v>115</v>
      </c>
      <c r="F9" s="330"/>
      <c r="G9" s="330"/>
      <c r="H9" s="33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15" t="s">
        <v>1</v>
      </c>
      <c r="G11" s="35"/>
      <c r="H11" s="35"/>
      <c r="I11" s="114" t="s">
        <v>19</v>
      </c>
      <c r="J11" s="115"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4" t="s">
        <v>20</v>
      </c>
      <c r="E12" s="35"/>
      <c r="F12" s="115" t="s">
        <v>21</v>
      </c>
      <c r="G12" s="35"/>
      <c r="H12" s="35"/>
      <c r="I12" s="114" t="s">
        <v>22</v>
      </c>
      <c r="J12" s="116" t="str">
        <f>'Rekapitulace stavby'!AN8</f>
        <v>10. 4. 2021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15" t="s">
        <v>26</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5" t="s">
        <v>27</v>
      </c>
      <c r="F15" s="35"/>
      <c r="G15" s="35"/>
      <c r="H15" s="35"/>
      <c r="I15" s="114" t="s">
        <v>28</v>
      </c>
      <c r="J15" s="115" t="s">
        <v>29</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31" t="str">
        <f>'Rekapitulace stavby'!E14</f>
        <v>Vyplň údaj</v>
      </c>
      <c r="F18" s="332"/>
      <c r="G18" s="332"/>
      <c r="H18" s="332"/>
      <c r="I18" s="114" t="s">
        <v>28</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15" t="s">
        <v>33</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5" t="s">
        <v>34</v>
      </c>
      <c r="F21" s="35"/>
      <c r="G21" s="35"/>
      <c r="H21" s="35"/>
      <c r="I21" s="114" t="s">
        <v>28</v>
      </c>
      <c r="J21" s="115" t="s">
        <v>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15" t="s">
        <v>33</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5" t="s">
        <v>34</v>
      </c>
      <c r="F24" s="35"/>
      <c r="G24" s="35"/>
      <c r="H24" s="35"/>
      <c r="I24" s="114" t="s">
        <v>28</v>
      </c>
      <c r="J24" s="115" t="s">
        <v>35</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7"/>
      <c r="B27" s="118"/>
      <c r="C27" s="117"/>
      <c r="D27" s="117"/>
      <c r="E27" s="333" t="s">
        <v>1</v>
      </c>
      <c r="F27" s="333"/>
      <c r="G27" s="333"/>
      <c r="H27" s="333"/>
      <c r="I27" s="117"/>
      <c r="J27" s="117"/>
      <c r="K27" s="117"/>
      <c r="L27" s="119"/>
      <c r="S27" s="117"/>
      <c r="T27" s="117"/>
      <c r="U27" s="117"/>
      <c r="V27" s="117"/>
      <c r="W27" s="117"/>
      <c r="X27" s="117"/>
      <c r="Y27" s="117"/>
      <c r="Z27" s="117"/>
      <c r="AA27" s="117"/>
      <c r="AB27" s="117"/>
      <c r="AC27" s="117"/>
      <c r="AD27" s="117"/>
      <c r="AE27" s="117"/>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0"/>
      <c r="E29" s="120"/>
      <c r="F29" s="120"/>
      <c r="G29" s="120"/>
      <c r="H29" s="120"/>
      <c r="I29" s="120"/>
      <c r="J29" s="120"/>
      <c r="K29" s="120"/>
      <c r="L29" s="52"/>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ROUND(J132,2)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0"/>
      <c r="E31" s="120"/>
      <c r="F31" s="120"/>
      <c r="G31" s="120"/>
      <c r="H31" s="120"/>
      <c r="I31" s="120"/>
      <c r="J31" s="120"/>
      <c r="K31" s="120"/>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3" t="s">
        <v>42</v>
      </c>
      <c r="G32" s="35"/>
      <c r="H32" s="35"/>
      <c r="I32" s="123" t="s">
        <v>41</v>
      </c>
      <c r="J32" s="123" t="s">
        <v>43</v>
      </c>
      <c r="K32" s="35"/>
      <c r="L32" s="52"/>
      <c r="S32" s="35"/>
      <c r="T32" s="35"/>
      <c r="U32" s="35"/>
      <c r="V32" s="35"/>
      <c r="W32" s="35"/>
      <c r="X32" s="35"/>
      <c r="Y32" s="35"/>
      <c r="Z32" s="35"/>
      <c r="AA32" s="35"/>
      <c r="AB32" s="35"/>
      <c r="AC32" s="35"/>
      <c r="AD32" s="35"/>
      <c r="AE32" s="35"/>
    </row>
    <row r="33" spans="1:31" s="2" customFormat="1" ht="14.45" customHeight="1">
      <c r="A33" s="35"/>
      <c r="B33" s="40"/>
      <c r="C33" s="35"/>
      <c r="D33" s="124" t="s">
        <v>44</v>
      </c>
      <c r="E33" s="114" t="s">
        <v>45</v>
      </c>
      <c r="F33" s="125">
        <f>ROUND((SUM(BE132:BE435)),2)</f>
        <v>0</v>
      </c>
      <c r="G33" s="35"/>
      <c r="H33" s="35"/>
      <c r="I33" s="126">
        <v>0.21</v>
      </c>
      <c r="J33" s="125">
        <f>ROUND(((SUM(BE132:BE435))*I33),2)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4" t="s">
        <v>46</v>
      </c>
      <c r="F34" s="125">
        <f>ROUND((SUM(BF132:BF435)),2)</f>
        <v>0</v>
      </c>
      <c r="G34" s="35"/>
      <c r="H34" s="35"/>
      <c r="I34" s="126">
        <v>0.15</v>
      </c>
      <c r="J34" s="125">
        <f>ROUND(((SUM(BF132:BF435))*I34),2)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4" t="s">
        <v>47</v>
      </c>
      <c r="F35" s="125">
        <f>ROUND((SUM(BG132:BG435)),2)</f>
        <v>0</v>
      </c>
      <c r="G35" s="35"/>
      <c r="H35" s="35"/>
      <c r="I35" s="126">
        <v>0.21</v>
      </c>
      <c r="J35" s="125">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4" t="s">
        <v>48</v>
      </c>
      <c r="F36" s="125">
        <f>ROUND((SUM(BH132:BH435)),2)</f>
        <v>0</v>
      </c>
      <c r="G36" s="35"/>
      <c r="H36" s="35"/>
      <c r="I36" s="126">
        <v>0.15</v>
      </c>
      <c r="J36" s="125">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4" t="s">
        <v>49</v>
      </c>
      <c r="F37" s="125">
        <f>ROUND((SUM(BI132:BI435)),2)</f>
        <v>0</v>
      </c>
      <c r="G37" s="35"/>
      <c r="H37" s="35"/>
      <c r="I37" s="126">
        <v>0</v>
      </c>
      <c r="J37" s="125">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4" t="s">
        <v>53</v>
      </c>
      <c r="E50" s="135"/>
      <c r="F50" s="135"/>
      <c r="G50" s="134" t="s">
        <v>54</v>
      </c>
      <c r="H50" s="135"/>
      <c r="I50" s="135"/>
      <c r="J50" s="135"/>
      <c r="K50" s="135"/>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6" t="s">
        <v>55</v>
      </c>
      <c r="E61" s="137"/>
      <c r="F61" s="138" t="s">
        <v>56</v>
      </c>
      <c r="G61" s="136" t="s">
        <v>55</v>
      </c>
      <c r="H61" s="137"/>
      <c r="I61" s="137"/>
      <c r="J61" s="139" t="s">
        <v>56</v>
      </c>
      <c r="K61" s="137"/>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4" t="s">
        <v>57</v>
      </c>
      <c r="E65" s="140"/>
      <c r="F65" s="140"/>
      <c r="G65" s="134" t="s">
        <v>58</v>
      </c>
      <c r="H65" s="140"/>
      <c r="I65" s="140"/>
      <c r="J65" s="140"/>
      <c r="K65" s="140"/>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6" t="s">
        <v>55</v>
      </c>
      <c r="E76" s="137"/>
      <c r="F76" s="138" t="s">
        <v>56</v>
      </c>
      <c r="G76" s="136" t="s">
        <v>55</v>
      </c>
      <c r="H76" s="137"/>
      <c r="I76" s="137"/>
      <c r="J76" s="139" t="s">
        <v>56</v>
      </c>
      <c r="K76" s="137"/>
      <c r="L76" s="52"/>
      <c r="S76" s="35"/>
      <c r="T76" s="35"/>
      <c r="U76" s="35"/>
      <c r="V76" s="35"/>
      <c r="W76" s="35"/>
      <c r="X76" s="35"/>
      <c r="Y76" s="35"/>
      <c r="Z76" s="35"/>
      <c r="AA76" s="35"/>
      <c r="AB76" s="35"/>
      <c r="AC76" s="35"/>
      <c r="AD76" s="35"/>
      <c r="AE76" s="35"/>
    </row>
    <row r="77" spans="1:31" s="2" customFormat="1" ht="14.45" customHeight="1">
      <c r="A77" s="35"/>
      <c r="B77" s="141"/>
      <c r="C77" s="142"/>
      <c r="D77" s="142"/>
      <c r="E77" s="142"/>
      <c r="F77" s="142"/>
      <c r="G77" s="142"/>
      <c r="H77" s="142"/>
      <c r="I77" s="142"/>
      <c r="J77" s="142"/>
      <c r="K77" s="142"/>
      <c r="L77" s="52"/>
      <c r="S77" s="35"/>
      <c r="T77" s="35"/>
      <c r="U77" s="35"/>
      <c r="V77" s="35"/>
      <c r="W77" s="35"/>
      <c r="X77" s="35"/>
      <c r="Y77" s="35"/>
      <c r="Z77" s="35"/>
      <c r="AA77" s="35"/>
      <c r="AB77" s="35"/>
      <c r="AC77" s="35"/>
      <c r="AD77" s="35"/>
      <c r="AE77" s="35"/>
    </row>
    <row r="81" spans="1:31" s="2" customFormat="1" ht="6.95" customHeight="1">
      <c r="A81" s="35"/>
      <c r="B81" s="143"/>
      <c r="C81" s="144"/>
      <c r="D81" s="144"/>
      <c r="E81" s="144"/>
      <c r="F81" s="144"/>
      <c r="G81" s="144"/>
      <c r="H81" s="144"/>
      <c r="I81" s="144"/>
      <c r="J81" s="144"/>
      <c r="K81" s="144"/>
      <c r="L81" s="52"/>
      <c r="S81" s="35"/>
      <c r="T81" s="35"/>
      <c r="U81" s="35"/>
      <c r="V81" s="35"/>
      <c r="W81" s="35"/>
      <c r="X81" s="35"/>
      <c r="Y81" s="35"/>
      <c r="Z81" s="35"/>
      <c r="AA81" s="35"/>
      <c r="AB81" s="35"/>
      <c r="AC81" s="35"/>
      <c r="AD81" s="35"/>
      <c r="AE81" s="35"/>
    </row>
    <row r="82" spans="1:31" s="2" customFormat="1" ht="24.95" customHeight="1">
      <c r="A82" s="35"/>
      <c r="B82" s="36"/>
      <c r="C82" s="24" t="s">
        <v>116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4" t="str">
        <f>E7</f>
        <v>Změna užívání části 1.NP v objektu FSE, Moskevská 1533/54 ÚnL</v>
      </c>
      <c r="F85" s="335"/>
      <c r="G85" s="335"/>
      <c r="H85" s="33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114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86" t="str">
        <f>E9</f>
        <v>ASŘ 01 - Stavební část</v>
      </c>
      <c r="F87" s="336"/>
      <c r="G87" s="336"/>
      <c r="H87" s="33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Ústí nad Labem</v>
      </c>
      <c r="G89" s="37"/>
      <c r="H89" s="37"/>
      <c r="I89" s="30" t="s">
        <v>22</v>
      </c>
      <c r="J89" s="67" t="str">
        <f>IF(J12="","",J12)</f>
        <v>10. 4. 2021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UJEP</v>
      </c>
      <c r="G91" s="37"/>
      <c r="H91" s="37"/>
      <c r="I91" s="30" t="s">
        <v>32</v>
      </c>
      <c r="J91" s="33" t="str">
        <f>E21</f>
        <v>Correct BC, s.r.o.</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30" t="s">
        <v>37</v>
      </c>
      <c r="J92" s="33" t="str">
        <f>E24</f>
        <v>Correct BC, s.r.o.</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5" t="s">
        <v>117</v>
      </c>
      <c r="D94" s="146"/>
      <c r="E94" s="146"/>
      <c r="F94" s="146"/>
      <c r="G94" s="146"/>
      <c r="H94" s="146"/>
      <c r="I94" s="146"/>
      <c r="J94" s="147" t="s">
        <v>118</v>
      </c>
      <c r="K94" s="146"/>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8" t="s">
        <v>119</v>
      </c>
      <c r="D96" s="37"/>
      <c r="E96" s="37"/>
      <c r="F96" s="37"/>
      <c r="G96" s="37"/>
      <c r="H96" s="37"/>
      <c r="I96" s="37"/>
      <c r="J96" s="85">
        <f>J132</f>
        <v>0</v>
      </c>
      <c r="K96" s="37"/>
      <c r="L96" s="52"/>
      <c r="S96" s="35"/>
      <c r="T96" s="35"/>
      <c r="U96" s="35"/>
      <c r="V96" s="35"/>
      <c r="W96" s="35"/>
      <c r="X96" s="35"/>
      <c r="Y96" s="35"/>
      <c r="Z96" s="35"/>
      <c r="AA96" s="35"/>
      <c r="AB96" s="35"/>
      <c r="AC96" s="35"/>
      <c r="AD96" s="35"/>
      <c r="AE96" s="35"/>
      <c r="AU96" s="18" t="s">
        <v>120</v>
      </c>
    </row>
    <row r="97" spans="2:12" s="9" customFormat="1" ht="24.95" customHeight="1">
      <c r="B97" s="149"/>
      <c r="C97" s="150"/>
      <c r="D97" s="151" t="s">
        <v>121</v>
      </c>
      <c r="E97" s="152"/>
      <c r="F97" s="152"/>
      <c r="G97" s="152"/>
      <c r="H97" s="152"/>
      <c r="I97" s="152"/>
      <c r="J97" s="153">
        <f>J133</f>
        <v>0</v>
      </c>
      <c r="K97" s="150"/>
      <c r="L97" s="154"/>
    </row>
    <row r="98" spans="2:12" s="10" customFormat="1" ht="19.9" customHeight="1">
      <c r="B98" s="155"/>
      <c r="C98" s="156"/>
      <c r="D98" s="157" t="s">
        <v>122</v>
      </c>
      <c r="E98" s="158"/>
      <c r="F98" s="158"/>
      <c r="G98" s="158"/>
      <c r="H98" s="158"/>
      <c r="I98" s="158"/>
      <c r="J98" s="159">
        <f>J134</f>
        <v>0</v>
      </c>
      <c r="K98" s="156"/>
      <c r="L98" s="160"/>
    </row>
    <row r="99" spans="2:12" s="10" customFormat="1" ht="19.9" customHeight="1">
      <c r="B99" s="155"/>
      <c r="C99" s="156"/>
      <c r="D99" s="157" t="s">
        <v>123</v>
      </c>
      <c r="E99" s="158"/>
      <c r="F99" s="158"/>
      <c r="G99" s="158"/>
      <c r="H99" s="158"/>
      <c r="I99" s="158"/>
      <c r="J99" s="159">
        <f>J155</f>
        <v>0</v>
      </c>
      <c r="K99" s="156"/>
      <c r="L99" s="160"/>
    </row>
    <row r="100" spans="2:12" s="10" customFormat="1" ht="19.9" customHeight="1">
      <c r="B100" s="155"/>
      <c r="C100" s="156"/>
      <c r="D100" s="157" t="s">
        <v>124</v>
      </c>
      <c r="E100" s="158"/>
      <c r="F100" s="158"/>
      <c r="G100" s="158"/>
      <c r="H100" s="158"/>
      <c r="I100" s="158"/>
      <c r="J100" s="159">
        <f>J191</f>
        <v>0</v>
      </c>
      <c r="K100" s="156"/>
      <c r="L100" s="160"/>
    </row>
    <row r="101" spans="2:12" s="10" customFormat="1" ht="19.9" customHeight="1">
      <c r="B101" s="155"/>
      <c r="C101" s="156"/>
      <c r="D101" s="157" t="s">
        <v>125</v>
      </c>
      <c r="E101" s="158"/>
      <c r="F101" s="158"/>
      <c r="G101" s="158"/>
      <c r="H101" s="158"/>
      <c r="I101" s="158"/>
      <c r="J101" s="159">
        <f>J202</f>
        <v>0</v>
      </c>
      <c r="K101" s="156"/>
      <c r="L101" s="160"/>
    </row>
    <row r="102" spans="2:12" s="10" customFormat="1" ht="19.9" customHeight="1">
      <c r="B102" s="155"/>
      <c r="C102" s="156"/>
      <c r="D102" s="157" t="s">
        <v>126</v>
      </c>
      <c r="E102" s="158"/>
      <c r="F102" s="158"/>
      <c r="G102" s="158"/>
      <c r="H102" s="158"/>
      <c r="I102" s="158"/>
      <c r="J102" s="159">
        <f>J215</f>
        <v>0</v>
      </c>
      <c r="K102" s="156"/>
      <c r="L102" s="160"/>
    </row>
    <row r="103" spans="2:12" s="9" customFormat="1" ht="24.95" customHeight="1">
      <c r="B103" s="149"/>
      <c r="C103" s="150"/>
      <c r="D103" s="151" t="s">
        <v>127</v>
      </c>
      <c r="E103" s="152"/>
      <c r="F103" s="152"/>
      <c r="G103" s="152"/>
      <c r="H103" s="152"/>
      <c r="I103" s="152"/>
      <c r="J103" s="153">
        <f>J218</f>
        <v>0</v>
      </c>
      <c r="K103" s="150"/>
      <c r="L103" s="154"/>
    </row>
    <row r="104" spans="2:12" s="10" customFormat="1" ht="19.9" customHeight="1">
      <c r="B104" s="155"/>
      <c r="C104" s="156"/>
      <c r="D104" s="157" t="s">
        <v>128</v>
      </c>
      <c r="E104" s="158"/>
      <c r="F104" s="158"/>
      <c r="G104" s="158"/>
      <c r="H104" s="158"/>
      <c r="I104" s="158"/>
      <c r="J104" s="159">
        <f>J219</f>
        <v>0</v>
      </c>
      <c r="K104" s="156"/>
      <c r="L104" s="160"/>
    </row>
    <row r="105" spans="2:12" s="10" customFormat="1" ht="19.9" customHeight="1">
      <c r="B105" s="155"/>
      <c r="C105" s="156"/>
      <c r="D105" s="157" t="s">
        <v>129</v>
      </c>
      <c r="E105" s="158"/>
      <c r="F105" s="158"/>
      <c r="G105" s="158"/>
      <c r="H105" s="158"/>
      <c r="I105" s="158"/>
      <c r="J105" s="159">
        <f>J222</f>
        <v>0</v>
      </c>
      <c r="K105" s="156"/>
      <c r="L105" s="160"/>
    </row>
    <row r="106" spans="2:12" s="10" customFormat="1" ht="19.9" customHeight="1">
      <c r="B106" s="155"/>
      <c r="C106" s="156"/>
      <c r="D106" s="157" t="s">
        <v>130</v>
      </c>
      <c r="E106" s="158"/>
      <c r="F106" s="158"/>
      <c r="G106" s="158"/>
      <c r="H106" s="158"/>
      <c r="I106" s="158"/>
      <c r="J106" s="159">
        <f>J253</f>
        <v>0</v>
      </c>
      <c r="K106" s="156"/>
      <c r="L106" s="160"/>
    </row>
    <row r="107" spans="2:12" s="10" customFormat="1" ht="19.9" customHeight="1">
      <c r="B107" s="155"/>
      <c r="C107" s="156"/>
      <c r="D107" s="157" t="s">
        <v>131</v>
      </c>
      <c r="E107" s="158"/>
      <c r="F107" s="158"/>
      <c r="G107" s="158"/>
      <c r="H107" s="158"/>
      <c r="I107" s="158"/>
      <c r="J107" s="159">
        <f>J282</f>
        <v>0</v>
      </c>
      <c r="K107" s="156"/>
      <c r="L107" s="160"/>
    </row>
    <row r="108" spans="2:12" s="10" customFormat="1" ht="19.9" customHeight="1">
      <c r="B108" s="155"/>
      <c r="C108" s="156"/>
      <c r="D108" s="157" t="s">
        <v>132</v>
      </c>
      <c r="E108" s="158"/>
      <c r="F108" s="158"/>
      <c r="G108" s="158"/>
      <c r="H108" s="158"/>
      <c r="I108" s="158"/>
      <c r="J108" s="159">
        <f>J312</f>
        <v>0</v>
      </c>
      <c r="K108" s="156"/>
      <c r="L108" s="160"/>
    </row>
    <row r="109" spans="2:12" s="10" customFormat="1" ht="19.9" customHeight="1">
      <c r="B109" s="155"/>
      <c r="C109" s="156"/>
      <c r="D109" s="157" t="s">
        <v>133</v>
      </c>
      <c r="E109" s="158"/>
      <c r="F109" s="158"/>
      <c r="G109" s="158"/>
      <c r="H109" s="158"/>
      <c r="I109" s="158"/>
      <c r="J109" s="159">
        <f>J334</f>
        <v>0</v>
      </c>
      <c r="K109" s="156"/>
      <c r="L109" s="160"/>
    </row>
    <row r="110" spans="2:12" s="10" customFormat="1" ht="19.9" customHeight="1">
      <c r="B110" s="155"/>
      <c r="C110" s="156"/>
      <c r="D110" s="157" t="s">
        <v>134</v>
      </c>
      <c r="E110" s="158"/>
      <c r="F110" s="158"/>
      <c r="G110" s="158"/>
      <c r="H110" s="158"/>
      <c r="I110" s="158"/>
      <c r="J110" s="159">
        <f>J354</f>
        <v>0</v>
      </c>
      <c r="K110" s="156"/>
      <c r="L110" s="160"/>
    </row>
    <row r="111" spans="2:12" s="10" customFormat="1" ht="19.9" customHeight="1">
      <c r="B111" s="155"/>
      <c r="C111" s="156"/>
      <c r="D111" s="157" t="s">
        <v>135</v>
      </c>
      <c r="E111" s="158"/>
      <c r="F111" s="158"/>
      <c r="G111" s="158"/>
      <c r="H111" s="158"/>
      <c r="I111" s="158"/>
      <c r="J111" s="159">
        <f>J381</f>
        <v>0</v>
      </c>
      <c r="K111" s="156"/>
      <c r="L111" s="160"/>
    </row>
    <row r="112" spans="2:12" s="9" customFormat="1" ht="24.95" customHeight="1">
      <c r="B112" s="149"/>
      <c r="C112" s="150"/>
      <c r="D112" s="151" t="s">
        <v>136</v>
      </c>
      <c r="E112" s="152"/>
      <c r="F112" s="152"/>
      <c r="G112" s="152"/>
      <c r="H112" s="152"/>
      <c r="I112" s="152"/>
      <c r="J112" s="153">
        <f>J427</f>
        <v>0</v>
      </c>
      <c r="K112" s="150"/>
      <c r="L112" s="154"/>
    </row>
    <row r="113" spans="1:31" s="2" customFormat="1" ht="21.7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55"/>
      <c r="C114" s="56"/>
      <c r="D114" s="56"/>
      <c r="E114" s="56"/>
      <c r="F114" s="56"/>
      <c r="G114" s="56"/>
      <c r="H114" s="56"/>
      <c r="I114" s="56"/>
      <c r="J114" s="56"/>
      <c r="K114" s="56"/>
      <c r="L114" s="52"/>
      <c r="S114" s="35"/>
      <c r="T114" s="35"/>
      <c r="U114" s="35"/>
      <c r="V114" s="35"/>
      <c r="W114" s="35"/>
      <c r="X114" s="35"/>
      <c r="Y114" s="35"/>
      <c r="Z114" s="35"/>
      <c r="AA114" s="35"/>
      <c r="AB114" s="35"/>
      <c r="AC114" s="35"/>
      <c r="AD114" s="35"/>
      <c r="AE114" s="35"/>
    </row>
    <row r="118" spans="1:31" s="2" customFormat="1" ht="6.95" customHeight="1">
      <c r="A118" s="35"/>
      <c r="B118" s="57"/>
      <c r="C118" s="58"/>
      <c r="D118" s="58"/>
      <c r="E118" s="58"/>
      <c r="F118" s="58"/>
      <c r="G118" s="58"/>
      <c r="H118" s="58"/>
      <c r="I118" s="58"/>
      <c r="J118" s="58"/>
      <c r="K118" s="58"/>
      <c r="L118" s="52"/>
      <c r="S118" s="35"/>
      <c r="T118" s="35"/>
      <c r="U118" s="35"/>
      <c r="V118" s="35"/>
      <c r="W118" s="35"/>
      <c r="X118" s="35"/>
      <c r="Y118" s="35"/>
      <c r="Z118" s="35"/>
      <c r="AA118" s="35"/>
      <c r="AB118" s="35"/>
      <c r="AC118" s="35"/>
      <c r="AD118" s="35"/>
      <c r="AE118" s="35"/>
    </row>
    <row r="119" spans="1:31" s="2" customFormat="1" ht="24.95" customHeight="1">
      <c r="A119" s="35"/>
      <c r="B119" s="36"/>
      <c r="C119" s="24" t="s">
        <v>137</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16</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6.5" customHeight="1">
      <c r="A122" s="35"/>
      <c r="B122" s="36"/>
      <c r="C122" s="37"/>
      <c r="D122" s="37"/>
      <c r="E122" s="334" t="str">
        <f>E7</f>
        <v>Změna užívání části 1.NP v objektu FSE, Moskevská 1533/54 ÚnL</v>
      </c>
      <c r="F122" s="335"/>
      <c r="G122" s="335"/>
      <c r="H122" s="335"/>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114</v>
      </c>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6.5" customHeight="1">
      <c r="A124" s="35"/>
      <c r="B124" s="36"/>
      <c r="C124" s="37"/>
      <c r="D124" s="37"/>
      <c r="E124" s="286" t="str">
        <f>E9</f>
        <v>ASŘ 01 - Stavební část</v>
      </c>
      <c r="F124" s="336"/>
      <c r="G124" s="336"/>
      <c r="H124" s="336"/>
      <c r="I124" s="37"/>
      <c r="J124" s="37"/>
      <c r="K124" s="37"/>
      <c r="L124" s="52"/>
      <c r="S124" s="35"/>
      <c r="T124" s="35"/>
      <c r="U124" s="35"/>
      <c r="V124" s="35"/>
      <c r="W124" s="35"/>
      <c r="X124" s="35"/>
      <c r="Y124" s="35"/>
      <c r="Z124" s="35"/>
      <c r="AA124" s="35"/>
      <c r="AB124" s="35"/>
      <c r="AC124" s="35"/>
      <c r="AD124" s="35"/>
      <c r="AE124" s="35"/>
    </row>
    <row r="125" spans="1:31" s="2" customFormat="1" ht="6.9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2" customHeight="1">
      <c r="A126" s="35"/>
      <c r="B126" s="36"/>
      <c r="C126" s="30" t="s">
        <v>20</v>
      </c>
      <c r="D126" s="37"/>
      <c r="E126" s="37"/>
      <c r="F126" s="28" t="str">
        <f>F12</f>
        <v>Ústí nad Labem</v>
      </c>
      <c r="G126" s="37"/>
      <c r="H126" s="37"/>
      <c r="I126" s="30" t="s">
        <v>22</v>
      </c>
      <c r="J126" s="67" t="str">
        <f>IF(J12="","",J12)</f>
        <v>10. 4. 2021</v>
      </c>
      <c r="K126" s="37"/>
      <c r="L126" s="52"/>
      <c r="S126" s="35"/>
      <c r="T126" s="35"/>
      <c r="U126" s="35"/>
      <c r="V126" s="35"/>
      <c r="W126" s="35"/>
      <c r="X126" s="35"/>
      <c r="Y126" s="35"/>
      <c r="Z126" s="35"/>
      <c r="AA126" s="35"/>
      <c r="AB126" s="35"/>
      <c r="AC126" s="35"/>
      <c r="AD126" s="35"/>
      <c r="AE126" s="35"/>
    </row>
    <row r="127" spans="1:31" s="2" customFormat="1" ht="6.9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2" customFormat="1" ht="15.2" customHeight="1">
      <c r="A128" s="35"/>
      <c r="B128" s="36"/>
      <c r="C128" s="30" t="s">
        <v>24</v>
      </c>
      <c r="D128" s="37"/>
      <c r="E128" s="37"/>
      <c r="F128" s="28" t="str">
        <f>E15</f>
        <v>UJEP</v>
      </c>
      <c r="G128" s="37"/>
      <c r="H128" s="37"/>
      <c r="I128" s="30" t="s">
        <v>32</v>
      </c>
      <c r="J128" s="33" t="str">
        <f>E21</f>
        <v>Correct BC, s.r.o.</v>
      </c>
      <c r="K128" s="37"/>
      <c r="L128" s="52"/>
      <c r="S128" s="35"/>
      <c r="T128" s="35"/>
      <c r="U128" s="35"/>
      <c r="V128" s="35"/>
      <c r="W128" s="35"/>
      <c r="X128" s="35"/>
      <c r="Y128" s="35"/>
      <c r="Z128" s="35"/>
      <c r="AA128" s="35"/>
      <c r="AB128" s="35"/>
      <c r="AC128" s="35"/>
      <c r="AD128" s="35"/>
      <c r="AE128" s="35"/>
    </row>
    <row r="129" spans="1:31" s="2" customFormat="1" ht="15.2" customHeight="1">
      <c r="A129" s="35"/>
      <c r="B129" s="36"/>
      <c r="C129" s="30" t="s">
        <v>30</v>
      </c>
      <c r="D129" s="37"/>
      <c r="E129" s="37"/>
      <c r="F129" s="28" t="str">
        <f>IF(E18="","",E18)</f>
        <v>Vyplň údaj</v>
      </c>
      <c r="G129" s="37"/>
      <c r="H129" s="37"/>
      <c r="I129" s="30" t="s">
        <v>37</v>
      </c>
      <c r="J129" s="33" t="str">
        <f>E24</f>
        <v>Correct BC, s.r.o.</v>
      </c>
      <c r="K129" s="37"/>
      <c r="L129" s="52"/>
      <c r="S129" s="35"/>
      <c r="T129" s="35"/>
      <c r="U129" s="35"/>
      <c r="V129" s="35"/>
      <c r="W129" s="35"/>
      <c r="X129" s="35"/>
      <c r="Y129" s="35"/>
      <c r="Z129" s="35"/>
      <c r="AA129" s="35"/>
      <c r="AB129" s="35"/>
      <c r="AC129" s="35"/>
      <c r="AD129" s="35"/>
      <c r="AE129" s="35"/>
    </row>
    <row r="130" spans="1:31" s="2" customFormat="1" ht="10.3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31" s="11" customFormat="1" ht="29.25" customHeight="1">
      <c r="A131" s="161"/>
      <c r="B131" s="162"/>
      <c r="C131" s="163" t="s">
        <v>138</v>
      </c>
      <c r="D131" s="164" t="s">
        <v>65</v>
      </c>
      <c r="E131" s="164" t="s">
        <v>61</v>
      </c>
      <c r="F131" s="164" t="s">
        <v>62</v>
      </c>
      <c r="G131" s="164" t="s">
        <v>139</v>
      </c>
      <c r="H131" s="164" t="s">
        <v>140</v>
      </c>
      <c r="I131" s="164" t="s">
        <v>141</v>
      </c>
      <c r="J131" s="165" t="s">
        <v>118</v>
      </c>
      <c r="K131" s="166" t="s">
        <v>142</v>
      </c>
      <c r="L131" s="167"/>
      <c r="M131" s="76" t="s">
        <v>1</v>
      </c>
      <c r="N131" s="77" t="s">
        <v>44</v>
      </c>
      <c r="O131" s="77" t="s">
        <v>143</v>
      </c>
      <c r="P131" s="77" t="s">
        <v>144</v>
      </c>
      <c r="Q131" s="77" t="s">
        <v>145</v>
      </c>
      <c r="R131" s="77" t="s">
        <v>146</v>
      </c>
      <c r="S131" s="77" t="s">
        <v>147</v>
      </c>
      <c r="T131" s="78" t="s">
        <v>148</v>
      </c>
      <c r="U131" s="161"/>
      <c r="V131" s="161"/>
      <c r="W131" s="161"/>
      <c r="X131" s="161"/>
      <c r="Y131" s="161"/>
      <c r="Z131" s="161"/>
      <c r="AA131" s="161"/>
      <c r="AB131" s="161"/>
      <c r="AC131" s="161"/>
      <c r="AD131" s="161"/>
      <c r="AE131" s="161"/>
    </row>
    <row r="132" spans="1:63" s="2" customFormat="1" ht="22.9" customHeight="1">
      <c r="A132" s="35"/>
      <c r="B132" s="36"/>
      <c r="C132" s="83" t="s">
        <v>149</v>
      </c>
      <c r="D132" s="37"/>
      <c r="E132" s="37"/>
      <c r="F132" s="37"/>
      <c r="G132" s="37"/>
      <c r="H132" s="37"/>
      <c r="I132" s="37"/>
      <c r="J132" s="168">
        <f>BK132</f>
        <v>0</v>
      </c>
      <c r="K132" s="37"/>
      <c r="L132" s="40"/>
      <c r="M132" s="79"/>
      <c r="N132" s="169"/>
      <c r="O132" s="80"/>
      <c r="P132" s="170">
        <f>P133+P218+P427</f>
        <v>0</v>
      </c>
      <c r="Q132" s="80"/>
      <c r="R132" s="170">
        <f>R133+R218+R427</f>
        <v>14.47213028</v>
      </c>
      <c r="S132" s="80"/>
      <c r="T132" s="171">
        <f>T133+T218+T427</f>
        <v>1.9431188000000001</v>
      </c>
      <c r="U132" s="35"/>
      <c r="V132" s="35"/>
      <c r="W132" s="35"/>
      <c r="X132" s="35"/>
      <c r="Y132" s="35"/>
      <c r="Z132" s="35"/>
      <c r="AA132" s="35"/>
      <c r="AB132" s="35"/>
      <c r="AC132" s="35"/>
      <c r="AD132" s="35"/>
      <c r="AE132" s="35"/>
      <c r="AT132" s="18" t="s">
        <v>79</v>
      </c>
      <c r="AU132" s="18" t="s">
        <v>120</v>
      </c>
      <c r="BK132" s="172">
        <f>BK133+BK218+BK427</f>
        <v>0</v>
      </c>
    </row>
    <row r="133" spans="2:63" s="12" customFormat="1" ht="25.9" customHeight="1">
      <c r="B133" s="173"/>
      <c r="C133" s="174"/>
      <c r="D133" s="175" t="s">
        <v>79</v>
      </c>
      <c r="E133" s="176" t="s">
        <v>150</v>
      </c>
      <c r="F133" s="176" t="s">
        <v>151</v>
      </c>
      <c r="G133" s="174"/>
      <c r="H133" s="174"/>
      <c r="I133" s="177"/>
      <c r="J133" s="178">
        <f>BK133</f>
        <v>0</v>
      </c>
      <c r="K133" s="174"/>
      <c r="L133" s="179"/>
      <c r="M133" s="180"/>
      <c r="N133" s="181"/>
      <c r="O133" s="181"/>
      <c r="P133" s="182">
        <f>P134+P155+P191+P202+P215</f>
        <v>0</v>
      </c>
      <c r="Q133" s="181"/>
      <c r="R133" s="182">
        <f>R134+R155+R191+R202+R215</f>
        <v>11.18674817</v>
      </c>
      <c r="S133" s="181"/>
      <c r="T133" s="183">
        <f>T134+T155+T191+T202+T215</f>
        <v>0.2736</v>
      </c>
      <c r="AR133" s="184" t="s">
        <v>88</v>
      </c>
      <c r="AT133" s="185" t="s">
        <v>79</v>
      </c>
      <c r="AU133" s="185" t="s">
        <v>80</v>
      </c>
      <c r="AY133" s="184" t="s">
        <v>152</v>
      </c>
      <c r="BK133" s="186">
        <f>BK134+BK155+BK191+BK202+BK215</f>
        <v>0</v>
      </c>
    </row>
    <row r="134" spans="2:63" s="12" customFormat="1" ht="22.9" customHeight="1">
      <c r="B134" s="173"/>
      <c r="C134" s="174"/>
      <c r="D134" s="175" t="s">
        <v>79</v>
      </c>
      <c r="E134" s="187" t="s">
        <v>153</v>
      </c>
      <c r="F134" s="187" t="s">
        <v>154</v>
      </c>
      <c r="G134" s="174"/>
      <c r="H134" s="174"/>
      <c r="I134" s="177"/>
      <c r="J134" s="188">
        <f>BK134</f>
        <v>0</v>
      </c>
      <c r="K134" s="174"/>
      <c r="L134" s="179"/>
      <c r="M134" s="180"/>
      <c r="N134" s="181"/>
      <c r="O134" s="181"/>
      <c r="P134" s="182">
        <f>SUM(P135:P154)</f>
        <v>0</v>
      </c>
      <c r="Q134" s="181"/>
      <c r="R134" s="182">
        <f>SUM(R135:R154)</f>
        <v>2.84199997</v>
      </c>
      <c r="S134" s="181"/>
      <c r="T134" s="183">
        <f>SUM(T135:T154)</f>
        <v>0</v>
      </c>
      <c r="AR134" s="184" t="s">
        <v>88</v>
      </c>
      <c r="AT134" s="185" t="s">
        <v>79</v>
      </c>
      <c r="AU134" s="185" t="s">
        <v>88</v>
      </c>
      <c r="AY134" s="184" t="s">
        <v>152</v>
      </c>
      <c r="BK134" s="186">
        <f>SUM(BK135:BK154)</f>
        <v>0</v>
      </c>
    </row>
    <row r="135" spans="1:65" s="2" customFormat="1" ht="37.9" customHeight="1">
      <c r="A135" s="35"/>
      <c r="B135" s="36"/>
      <c r="C135" s="189" t="s">
        <v>88</v>
      </c>
      <c r="D135" s="189" t="s">
        <v>155</v>
      </c>
      <c r="E135" s="190" t="s">
        <v>156</v>
      </c>
      <c r="F135" s="191" t="s">
        <v>157</v>
      </c>
      <c r="G135" s="192" t="s">
        <v>158</v>
      </c>
      <c r="H135" s="193">
        <v>3.93</v>
      </c>
      <c r="I135" s="194"/>
      <c r="J135" s="195">
        <f>ROUND(I135*H135,2)</f>
        <v>0</v>
      </c>
      <c r="K135" s="196"/>
      <c r="L135" s="40"/>
      <c r="M135" s="197" t="s">
        <v>1</v>
      </c>
      <c r="N135" s="198" t="s">
        <v>45</v>
      </c>
      <c r="O135" s="72"/>
      <c r="P135" s="199">
        <f>O135*H135</f>
        <v>0</v>
      </c>
      <c r="Q135" s="199">
        <v>0.18105</v>
      </c>
      <c r="R135" s="199">
        <f>Q135*H135</f>
        <v>0.7115265</v>
      </c>
      <c r="S135" s="199">
        <v>0</v>
      </c>
      <c r="T135" s="200">
        <f>S135*H135</f>
        <v>0</v>
      </c>
      <c r="U135" s="35"/>
      <c r="V135" s="35"/>
      <c r="W135" s="35"/>
      <c r="X135" s="35"/>
      <c r="Y135" s="35"/>
      <c r="Z135" s="35"/>
      <c r="AA135" s="35"/>
      <c r="AB135" s="35"/>
      <c r="AC135" s="35"/>
      <c r="AD135" s="35"/>
      <c r="AE135" s="35"/>
      <c r="AR135" s="201" t="s">
        <v>159</v>
      </c>
      <c r="AT135" s="201" t="s">
        <v>155</v>
      </c>
      <c r="AU135" s="201" t="s">
        <v>90</v>
      </c>
      <c r="AY135" s="18" t="s">
        <v>152</v>
      </c>
      <c r="BE135" s="202">
        <f>IF(N135="základní",J135,0)</f>
        <v>0</v>
      </c>
      <c r="BF135" s="202">
        <f>IF(N135="snížená",J135,0)</f>
        <v>0</v>
      </c>
      <c r="BG135" s="202">
        <f>IF(N135="zákl. přenesená",J135,0)</f>
        <v>0</v>
      </c>
      <c r="BH135" s="202">
        <f>IF(N135="sníž. přenesená",J135,0)</f>
        <v>0</v>
      </c>
      <c r="BI135" s="202">
        <f>IF(N135="nulová",J135,0)</f>
        <v>0</v>
      </c>
      <c r="BJ135" s="18" t="s">
        <v>88</v>
      </c>
      <c r="BK135" s="202">
        <f>ROUND(I135*H135,2)</f>
        <v>0</v>
      </c>
      <c r="BL135" s="18" t="s">
        <v>159</v>
      </c>
      <c r="BM135" s="201" t="s">
        <v>160</v>
      </c>
    </row>
    <row r="136" spans="2:51" s="13" customFormat="1" ht="11.25">
      <c r="B136" s="203"/>
      <c r="C136" s="204"/>
      <c r="D136" s="205" t="s">
        <v>161</v>
      </c>
      <c r="E136" s="206" t="s">
        <v>1</v>
      </c>
      <c r="F136" s="207" t="s">
        <v>162</v>
      </c>
      <c r="G136" s="204"/>
      <c r="H136" s="208">
        <v>3.93</v>
      </c>
      <c r="I136" s="209"/>
      <c r="J136" s="204"/>
      <c r="K136" s="204"/>
      <c r="L136" s="210"/>
      <c r="M136" s="211"/>
      <c r="N136" s="212"/>
      <c r="O136" s="212"/>
      <c r="P136" s="212"/>
      <c r="Q136" s="212"/>
      <c r="R136" s="212"/>
      <c r="S136" s="212"/>
      <c r="T136" s="213"/>
      <c r="AT136" s="214" t="s">
        <v>161</v>
      </c>
      <c r="AU136" s="214" t="s">
        <v>90</v>
      </c>
      <c r="AV136" s="13" t="s">
        <v>90</v>
      </c>
      <c r="AW136" s="13" t="s">
        <v>36</v>
      </c>
      <c r="AX136" s="13" t="s">
        <v>80</v>
      </c>
      <c r="AY136" s="214" t="s">
        <v>152</v>
      </c>
    </row>
    <row r="137" spans="2:51" s="14" customFormat="1" ht="11.25">
      <c r="B137" s="215"/>
      <c r="C137" s="216"/>
      <c r="D137" s="205" t="s">
        <v>161</v>
      </c>
      <c r="E137" s="217" t="s">
        <v>1</v>
      </c>
      <c r="F137" s="218" t="s">
        <v>163</v>
      </c>
      <c r="G137" s="216"/>
      <c r="H137" s="219">
        <v>3.93</v>
      </c>
      <c r="I137" s="220"/>
      <c r="J137" s="216"/>
      <c r="K137" s="216"/>
      <c r="L137" s="221"/>
      <c r="M137" s="222"/>
      <c r="N137" s="223"/>
      <c r="O137" s="223"/>
      <c r="P137" s="223"/>
      <c r="Q137" s="223"/>
      <c r="R137" s="223"/>
      <c r="S137" s="223"/>
      <c r="T137" s="224"/>
      <c r="AT137" s="225" t="s">
        <v>161</v>
      </c>
      <c r="AU137" s="225" t="s">
        <v>90</v>
      </c>
      <c r="AV137" s="14" t="s">
        <v>159</v>
      </c>
      <c r="AW137" s="14" t="s">
        <v>36</v>
      </c>
      <c r="AX137" s="14" t="s">
        <v>88</v>
      </c>
      <c r="AY137" s="225" t="s">
        <v>152</v>
      </c>
    </row>
    <row r="138" spans="1:65" s="2" customFormat="1" ht="66.75" customHeight="1">
      <c r="A138" s="35"/>
      <c r="B138" s="36"/>
      <c r="C138" s="189" t="s">
        <v>90</v>
      </c>
      <c r="D138" s="189" t="s">
        <v>155</v>
      </c>
      <c r="E138" s="190" t="s">
        <v>164</v>
      </c>
      <c r="F138" s="191" t="s">
        <v>165</v>
      </c>
      <c r="G138" s="192" t="s">
        <v>166</v>
      </c>
      <c r="H138" s="193">
        <v>1</v>
      </c>
      <c r="I138" s="194"/>
      <c r="J138" s="195">
        <f>ROUND(I138*H138,2)</f>
        <v>0</v>
      </c>
      <c r="K138" s="196"/>
      <c r="L138" s="40"/>
      <c r="M138" s="197" t="s">
        <v>1</v>
      </c>
      <c r="N138" s="198" t="s">
        <v>45</v>
      </c>
      <c r="O138" s="72"/>
      <c r="P138" s="199">
        <f>O138*H138</f>
        <v>0</v>
      </c>
      <c r="Q138" s="199">
        <v>0.04072</v>
      </c>
      <c r="R138" s="199">
        <f>Q138*H138</f>
        <v>0.04072</v>
      </c>
      <c r="S138" s="199">
        <v>0</v>
      </c>
      <c r="T138" s="200">
        <f>S138*H138</f>
        <v>0</v>
      </c>
      <c r="U138" s="35"/>
      <c r="V138" s="35"/>
      <c r="W138" s="35"/>
      <c r="X138" s="35"/>
      <c r="Y138" s="35"/>
      <c r="Z138" s="35"/>
      <c r="AA138" s="35"/>
      <c r="AB138" s="35"/>
      <c r="AC138" s="35"/>
      <c r="AD138" s="35"/>
      <c r="AE138" s="35"/>
      <c r="AR138" s="201" t="s">
        <v>159</v>
      </c>
      <c r="AT138" s="201" t="s">
        <v>155</v>
      </c>
      <c r="AU138" s="201" t="s">
        <v>90</v>
      </c>
      <c r="AY138" s="18" t="s">
        <v>152</v>
      </c>
      <c r="BE138" s="202">
        <f>IF(N138="základní",J138,0)</f>
        <v>0</v>
      </c>
      <c r="BF138" s="202">
        <f>IF(N138="snížená",J138,0)</f>
        <v>0</v>
      </c>
      <c r="BG138" s="202">
        <f>IF(N138="zákl. přenesená",J138,0)</f>
        <v>0</v>
      </c>
      <c r="BH138" s="202">
        <f>IF(N138="sníž. přenesená",J138,0)</f>
        <v>0</v>
      </c>
      <c r="BI138" s="202">
        <f>IF(N138="nulová",J138,0)</f>
        <v>0</v>
      </c>
      <c r="BJ138" s="18" t="s">
        <v>88</v>
      </c>
      <c r="BK138" s="202">
        <f>ROUND(I138*H138,2)</f>
        <v>0</v>
      </c>
      <c r="BL138" s="18" t="s">
        <v>159</v>
      </c>
      <c r="BM138" s="201" t="s">
        <v>167</v>
      </c>
    </row>
    <row r="139" spans="1:65" s="2" customFormat="1" ht="49.15" customHeight="1">
      <c r="A139" s="35"/>
      <c r="B139" s="36"/>
      <c r="C139" s="189" t="s">
        <v>153</v>
      </c>
      <c r="D139" s="189" t="s">
        <v>155</v>
      </c>
      <c r="E139" s="190" t="s">
        <v>168</v>
      </c>
      <c r="F139" s="191" t="s">
        <v>169</v>
      </c>
      <c r="G139" s="192" t="s">
        <v>158</v>
      </c>
      <c r="H139" s="193">
        <v>1.8</v>
      </c>
      <c r="I139" s="194"/>
      <c r="J139" s="195">
        <f>ROUND(I139*H139,2)</f>
        <v>0</v>
      </c>
      <c r="K139" s="196"/>
      <c r="L139" s="40"/>
      <c r="M139" s="197" t="s">
        <v>1</v>
      </c>
      <c r="N139" s="198" t="s">
        <v>45</v>
      </c>
      <c r="O139" s="72"/>
      <c r="P139" s="199">
        <f>O139*H139</f>
        <v>0</v>
      </c>
      <c r="Q139" s="199">
        <v>0.07921</v>
      </c>
      <c r="R139" s="199">
        <f>Q139*H139</f>
        <v>0.142578</v>
      </c>
      <c r="S139" s="199">
        <v>0</v>
      </c>
      <c r="T139" s="200">
        <f>S139*H139</f>
        <v>0</v>
      </c>
      <c r="U139" s="35"/>
      <c r="V139" s="35"/>
      <c r="W139" s="35"/>
      <c r="X139" s="35"/>
      <c r="Y139" s="35"/>
      <c r="Z139" s="35"/>
      <c r="AA139" s="35"/>
      <c r="AB139" s="35"/>
      <c r="AC139" s="35"/>
      <c r="AD139" s="35"/>
      <c r="AE139" s="35"/>
      <c r="AR139" s="201" t="s">
        <v>159</v>
      </c>
      <c r="AT139" s="201" t="s">
        <v>155</v>
      </c>
      <c r="AU139" s="201" t="s">
        <v>90</v>
      </c>
      <c r="AY139" s="18" t="s">
        <v>152</v>
      </c>
      <c r="BE139" s="202">
        <f>IF(N139="základní",J139,0)</f>
        <v>0</v>
      </c>
      <c r="BF139" s="202">
        <f>IF(N139="snížená",J139,0)</f>
        <v>0</v>
      </c>
      <c r="BG139" s="202">
        <f>IF(N139="zákl. přenesená",J139,0)</f>
        <v>0</v>
      </c>
      <c r="BH139" s="202">
        <f>IF(N139="sníž. přenesená",J139,0)</f>
        <v>0</v>
      </c>
      <c r="BI139" s="202">
        <f>IF(N139="nulová",J139,0)</f>
        <v>0</v>
      </c>
      <c r="BJ139" s="18" t="s">
        <v>88</v>
      </c>
      <c r="BK139" s="202">
        <f>ROUND(I139*H139,2)</f>
        <v>0</v>
      </c>
      <c r="BL139" s="18" t="s">
        <v>159</v>
      </c>
      <c r="BM139" s="201" t="s">
        <v>170</v>
      </c>
    </row>
    <row r="140" spans="2:51" s="15" customFormat="1" ht="11.25">
      <c r="B140" s="226"/>
      <c r="C140" s="227"/>
      <c r="D140" s="205" t="s">
        <v>161</v>
      </c>
      <c r="E140" s="228" t="s">
        <v>1</v>
      </c>
      <c r="F140" s="229" t="s">
        <v>171</v>
      </c>
      <c r="G140" s="227"/>
      <c r="H140" s="228" t="s">
        <v>1</v>
      </c>
      <c r="I140" s="230"/>
      <c r="J140" s="227"/>
      <c r="K140" s="227"/>
      <c r="L140" s="231"/>
      <c r="M140" s="232"/>
      <c r="N140" s="233"/>
      <c r="O140" s="233"/>
      <c r="P140" s="233"/>
      <c r="Q140" s="233"/>
      <c r="R140" s="233"/>
      <c r="S140" s="233"/>
      <c r="T140" s="234"/>
      <c r="AT140" s="235" t="s">
        <v>161</v>
      </c>
      <c r="AU140" s="235" t="s">
        <v>90</v>
      </c>
      <c r="AV140" s="15" t="s">
        <v>88</v>
      </c>
      <c r="AW140" s="15" t="s">
        <v>36</v>
      </c>
      <c r="AX140" s="15" t="s">
        <v>80</v>
      </c>
      <c r="AY140" s="235" t="s">
        <v>152</v>
      </c>
    </row>
    <row r="141" spans="2:51" s="13" customFormat="1" ht="11.25">
      <c r="B141" s="203"/>
      <c r="C141" s="204"/>
      <c r="D141" s="205" t="s">
        <v>161</v>
      </c>
      <c r="E141" s="206" t="s">
        <v>1</v>
      </c>
      <c r="F141" s="207" t="s">
        <v>172</v>
      </c>
      <c r="G141" s="204"/>
      <c r="H141" s="208">
        <v>1.8</v>
      </c>
      <c r="I141" s="209"/>
      <c r="J141" s="204"/>
      <c r="K141" s="204"/>
      <c r="L141" s="210"/>
      <c r="M141" s="211"/>
      <c r="N141" s="212"/>
      <c r="O141" s="212"/>
      <c r="P141" s="212"/>
      <c r="Q141" s="212"/>
      <c r="R141" s="212"/>
      <c r="S141" s="212"/>
      <c r="T141" s="213"/>
      <c r="AT141" s="214" t="s">
        <v>161</v>
      </c>
      <c r="AU141" s="214" t="s">
        <v>90</v>
      </c>
      <c r="AV141" s="13" t="s">
        <v>90</v>
      </c>
      <c r="AW141" s="13" t="s">
        <v>36</v>
      </c>
      <c r="AX141" s="13" t="s">
        <v>80</v>
      </c>
      <c r="AY141" s="214" t="s">
        <v>152</v>
      </c>
    </row>
    <row r="142" spans="2:51" s="14" customFormat="1" ht="11.25">
      <c r="B142" s="215"/>
      <c r="C142" s="216"/>
      <c r="D142" s="205" t="s">
        <v>161</v>
      </c>
      <c r="E142" s="217" t="s">
        <v>105</v>
      </c>
      <c r="F142" s="218" t="s">
        <v>163</v>
      </c>
      <c r="G142" s="216"/>
      <c r="H142" s="219">
        <v>1.8</v>
      </c>
      <c r="I142" s="220"/>
      <c r="J142" s="216"/>
      <c r="K142" s="216"/>
      <c r="L142" s="221"/>
      <c r="M142" s="222"/>
      <c r="N142" s="223"/>
      <c r="O142" s="223"/>
      <c r="P142" s="223"/>
      <c r="Q142" s="223"/>
      <c r="R142" s="223"/>
      <c r="S142" s="223"/>
      <c r="T142" s="224"/>
      <c r="AT142" s="225" t="s">
        <v>161</v>
      </c>
      <c r="AU142" s="225" t="s">
        <v>90</v>
      </c>
      <c r="AV142" s="14" t="s">
        <v>159</v>
      </c>
      <c r="AW142" s="14" t="s">
        <v>36</v>
      </c>
      <c r="AX142" s="14" t="s">
        <v>88</v>
      </c>
      <c r="AY142" s="225" t="s">
        <v>152</v>
      </c>
    </row>
    <row r="143" spans="1:65" s="2" customFormat="1" ht="37.9" customHeight="1">
      <c r="A143" s="35"/>
      <c r="B143" s="36"/>
      <c r="C143" s="189" t="s">
        <v>159</v>
      </c>
      <c r="D143" s="189" t="s">
        <v>155</v>
      </c>
      <c r="E143" s="190" t="s">
        <v>173</v>
      </c>
      <c r="F143" s="191" t="s">
        <v>174</v>
      </c>
      <c r="G143" s="192" t="s">
        <v>158</v>
      </c>
      <c r="H143" s="193">
        <v>4.12</v>
      </c>
      <c r="I143" s="194"/>
      <c r="J143" s="195">
        <f>ROUND(I143*H143,2)</f>
        <v>0</v>
      </c>
      <c r="K143" s="196"/>
      <c r="L143" s="40"/>
      <c r="M143" s="197" t="s">
        <v>1</v>
      </c>
      <c r="N143" s="198" t="s">
        <v>45</v>
      </c>
      <c r="O143" s="72"/>
      <c r="P143" s="199">
        <f>O143*H143</f>
        <v>0</v>
      </c>
      <c r="Q143" s="199">
        <v>0.04234</v>
      </c>
      <c r="R143" s="199">
        <f>Q143*H143</f>
        <v>0.1744408</v>
      </c>
      <c r="S143" s="199">
        <v>0</v>
      </c>
      <c r="T143" s="200">
        <f>S143*H143</f>
        <v>0</v>
      </c>
      <c r="U143" s="35"/>
      <c r="V143" s="35"/>
      <c r="W143" s="35"/>
      <c r="X143" s="35"/>
      <c r="Y143" s="35"/>
      <c r="Z143" s="35"/>
      <c r="AA143" s="35"/>
      <c r="AB143" s="35"/>
      <c r="AC143" s="35"/>
      <c r="AD143" s="35"/>
      <c r="AE143" s="35"/>
      <c r="AR143" s="201" t="s">
        <v>159</v>
      </c>
      <c r="AT143" s="201" t="s">
        <v>155</v>
      </c>
      <c r="AU143" s="201" t="s">
        <v>90</v>
      </c>
      <c r="AY143" s="18" t="s">
        <v>152</v>
      </c>
      <c r="BE143" s="202">
        <f>IF(N143="základní",J143,0)</f>
        <v>0</v>
      </c>
      <c r="BF143" s="202">
        <f>IF(N143="snížená",J143,0)</f>
        <v>0</v>
      </c>
      <c r="BG143" s="202">
        <f>IF(N143="zákl. přenesená",J143,0)</f>
        <v>0</v>
      </c>
      <c r="BH143" s="202">
        <f>IF(N143="sníž. přenesená",J143,0)</f>
        <v>0</v>
      </c>
      <c r="BI143" s="202">
        <f>IF(N143="nulová",J143,0)</f>
        <v>0</v>
      </c>
      <c r="BJ143" s="18" t="s">
        <v>88</v>
      </c>
      <c r="BK143" s="202">
        <f>ROUND(I143*H143,2)</f>
        <v>0</v>
      </c>
      <c r="BL143" s="18" t="s">
        <v>159</v>
      </c>
      <c r="BM143" s="201" t="s">
        <v>175</v>
      </c>
    </row>
    <row r="144" spans="2:51" s="15" customFormat="1" ht="11.25">
      <c r="B144" s="226"/>
      <c r="C144" s="227"/>
      <c r="D144" s="205" t="s">
        <v>161</v>
      </c>
      <c r="E144" s="228" t="s">
        <v>1</v>
      </c>
      <c r="F144" s="229" t="s">
        <v>176</v>
      </c>
      <c r="G144" s="227"/>
      <c r="H144" s="228" t="s">
        <v>1</v>
      </c>
      <c r="I144" s="230"/>
      <c r="J144" s="227"/>
      <c r="K144" s="227"/>
      <c r="L144" s="231"/>
      <c r="M144" s="232"/>
      <c r="N144" s="233"/>
      <c r="O144" s="233"/>
      <c r="P144" s="233"/>
      <c r="Q144" s="233"/>
      <c r="R144" s="233"/>
      <c r="S144" s="233"/>
      <c r="T144" s="234"/>
      <c r="AT144" s="235" t="s">
        <v>161</v>
      </c>
      <c r="AU144" s="235" t="s">
        <v>90</v>
      </c>
      <c r="AV144" s="15" t="s">
        <v>88</v>
      </c>
      <c r="AW144" s="15" t="s">
        <v>36</v>
      </c>
      <c r="AX144" s="15" t="s">
        <v>80</v>
      </c>
      <c r="AY144" s="235" t="s">
        <v>152</v>
      </c>
    </row>
    <row r="145" spans="2:51" s="13" customFormat="1" ht="11.25">
      <c r="B145" s="203"/>
      <c r="C145" s="204"/>
      <c r="D145" s="205" t="s">
        <v>161</v>
      </c>
      <c r="E145" s="206" t="s">
        <v>1</v>
      </c>
      <c r="F145" s="207" t="s">
        <v>177</v>
      </c>
      <c r="G145" s="204"/>
      <c r="H145" s="208">
        <v>4.12</v>
      </c>
      <c r="I145" s="209"/>
      <c r="J145" s="204"/>
      <c r="K145" s="204"/>
      <c r="L145" s="210"/>
      <c r="M145" s="211"/>
      <c r="N145" s="212"/>
      <c r="O145" s="212"/>
      <c r="P145" s="212"/>
      <c r="Q145" s="212"/>
      <c r="R145" s="212"/>
      <c r="S145" s="212"/>
      <c r="T145" s="213"/>
      <c r="AT145" s="214" t="s">
        <v>161</v>
      </c>
      <c r="AU145" s="214" t="s">
        <v>90</v>
      </c>
      <c r="AV145" s="13" t="s">
        <v>90</v>
      </c>
      <c r="AW145" s="13" t="s">
        <v>36</v>
      </c>
      <c r="AX145" s="13" t="s">
        <v>80</v>
      </c>
      <c r="AY145" s="214" t="s">
        <v>152</v>
      </c>
    </row>
    <row r="146" spans="2:51" s="14" customFormat="1" ht="11.25">
      <c r="B146" s="215"/>
      <c r="C146" s="216"/>
      <c r="D146" s="205" t="s">
        <v>161</v>
      </c>
      <c r="E146" s="217" t="s">
        <v>1</v>
      </c>
      <c r="F146" s="218" t="s">
        <v>163</v>
      </c>
      <c r="G146" s="216"/>
      <c r="H146" s="219">
        <v>4.12</v>
      </c>
      <c r="I146" s="220"/>
      <c r="J146" s="216"/>
      <c r="K146" s="216"/>
      <c r="L146" s="221"/>
      <c r="M146" s="222"/>
      <c r="N146" s="223"/>
      <c r="O146" s="223"/>
      <c r="P146" s="223"/>
      <c r="Q146" s="223"/>
      <c r="R146" s="223"/>
      <c r="S146" s="223"/>
      <c r="T146" s="224"/>
      <c r="AT146" s="225" t="s">
        <v>161</v>
      </c>
      <c r="AU146" s="225" t="s">
        <v>90</v>
      </c>
      <c r="AV146" s="14" t="s">
        <v>159</v>
      </c>
      <c r="AW146" s="14" t="s">
        <v>36</v>
      </c>
      <c r="AX146" s="14" t="s">
        <v>88</v>
      </c>
      <c r="AY146" s="225" t="s">
        <v>152</v>
      </c>
    </row>
    <row r="147" spans="1:65" s="2" customFormat="1" ht="37.9" customHeight="1">
      <c r="A147" s="35"/>
      <c r="B147" s="36"/>
      <c r="C147" s="189" t="s">
        <v>178</v>
      </c>
      <c r="D147" s="189" t="s">
        <v>155</v>
      </c>
      <c r="E147" s="190" t="s">
        <v>179</v>
      </c>
      <c r="F147" s="191" t="s">
        <v>180</v>
      </c>
      <c r="G147" s="192" t="s">
        <v>158</v>
      </c>
      <c r="H147" s="193">
        <v>5.202</v>
      </c>
      <c r="I147" s="194"/>
      <c r="J147" s="195">
        <f>ROUND(I147*H147,2)</f>
        <v>0</v>
      </c>
      <c r="K147" s="196"/>
      <c r="L147" s="40"/>
      <c r="M147" s="197" t="s">
        <v>1</v>
      </c>
      <c r="N147" s="198" t="s">
        <v>45</v>
      </c>
      <c r="O147" s="72"/>
      <c r="P147" s="199">
        <f>O147*H147</f>
        <v>0</v>
      </c>
      <c r="Q147" s="199">
        <v>0.05897</v>
      </c>
      <c r="R147" s="199">
        <f>Q147*H147</f>
        <v>0.30676194</v>
      </c>
      <c r="S147" s="199">
        <v>0</v>
      </c>
      <c r="T147" s="200">
        <f>S147*H147</f>
        <v>0</v>
      </c>
      <c r="U147" s="35"/>
      <c r="V147" s="35"/>
      <c r="W147" s="35"/>
      <c r="X147" s="35"/>
      <c r="Y147" s="35"/>
      <c r="Z147" s="35"/>
      <c r="AA147" s="35"/>
      <c r="AB147" s="35"/>
      <c r="AC147" s="35"/>
      <c r="AD147" s="35"/>
      <c r="AE147" s="35"/>
      <c r="AR147" s="201" t="s">
        <v>159</v>
      </c>
      <c r="AT147" s="201" t="s">
        <v>155</v>
      </c>
      <c r="AU147" s="201" t="s">
        <v>90</v>
      </c>
      <c r="AY147" s="18" t="s">
        <v>152</v>
      </c>
      <c r="BE147" s="202">
        <f>IF(N147="základní",J147,0)</f>
        <v>0</v>
      </c>
      <c r="BF147" s="202">
        <f>IF(N147="snížená",J147,0)</f>
        <v>0</v>
      </c>
      <c r="BG147" s="202">
        <f>IF(N147="zákl. přenesená",J147,0)</f>
        <v>0</v>
      </c>
      <c r="BH147" s="202">
        <f>IF(N147="sníž. přenesená",J147,0)</f>
        <v>0</v>
      </c>
      <c r="BI147" s="202">
        <f>IF(N147="nulová",J147,0)</f>
        <v>0</v>
      </c>
      <c r="BJ147" s="18" t="s">
        <v>88</v>
      </c>
      <c r="BK147" s="202">
        <f>ROUND(I147*H147,2)</f>
        <v>0</v>
      </c>
      <c r="BL147" s="18" t="s">
        <v>159</v>
      </c>
      <c r="BM147" s="201" t="s">
        <v>181</v>
      </c>
    </row>
    <row r="148" spans="2:51" s="15" customFormat="1" ht="11.25">
      <c r="B148" s="226"/>
      <c r="C148" s="227"/>
      <c r="D148" s="205" t="s">
        <v>161</v>
      </c>
      <c r="E148" s="228" t="s">
        <v>1</v>
      </c>
      <c r="F148" s="229" t="s">
        <v>182</v>
      </c>
      <c r="G148" s="227"/>
      <c r="H148" s="228" t="s">
        <v>1</v>
      </c>
      <c r="I148" s="230"/>
      <c r="J148" s="227"/>
      <c r="K148" s="227"/>
      <c r="L148" s="231"/>
      <c r="M148" s="232"/>
      <c r="N148" s="233"/>
      <c r="O148" s="233"/>
      <c r="P148" s="233"/>
      <c r="Q148" s="233"/>
      <c r="R148" s="233"/>
      <c r="S148" s="233"/>
      <c r="T148" s="234"/>
      <c r="AT148" s="235" t="s">
        <v>161</v>
      </c>
      <c r="AU148" s="235" t="s">
        <v>90</v>
      </c>
      <c r="AV148" s="15" t="s">
        <v>88</v>
      </c>
      <c r="AW148" s="15" t="s">
        <v>36</v>
      </c>
      <c r="AX148" s="15" t="s">
        <v>80</v>
      </c>
      <c r="AY148" s="235" t="s">
        <v>152</v>
      </c>
    </row>
    <row r="149" spans="2:51" s="13" customFormat="1" ht="11.25">
      <c r="B149" s="203"/>
      <c r="C149" s="204"/>
      <c r="D149" s="205" t="s">
        <v>161</v>
      </c>
      <c r="E149" s="206" t="s">
        <v>1</v>
      </c>
      <c r="F149" s="207" t="s">
        <v>183</v>
      </c>
      <c r="G149" s="204"/>
      <c r="H149" s="208">
        <v>5.202</v>
      </c>
      <c r="I149" s="209"/>
      <c r="J149" s="204"/>
      <c r="K149" s="204"/>
      <c r="L149" s="210"/>
      <c r="M149" s="211"/>
      <c r="N149" s="212"/>
      <c r="O149" s="212"/>
      <c r="P149" s="212"/>
      <c r="Q149" s="212"/>
      <c r="R149" s="212"/>
      <c r="S149" s="212"/>
      <c r="T149" s="213"/>
      <c r="AT149" s="214" t="s">
        <v>161</v>
      </c>
      <c r="AU149" s="214" t="s">
        <v>90</v>
      </c>
      <c r="AV149" s="13" t="s">
        <v>90</v>
      </c>
      <c r="AW149" s="13" t="s">
        <v>36</v>
      </c>
      <c r="AX149" s="13" t="s">
        <v>80</v>
      </c>
      <c r="AY149" s="214" t="s">
        <v>152</v>
      </c>
    </row>
    <row r="150" spans="2:51" s="14" customFormat="1" ht="11.25">
      <c r="B150" s="215"/>
      <c r="C150" s="216"/>
      <c r="D150" s="205" t="s">
        <v>161</v>
      </c>
      <c r="E150" s="217" t="s">
        <v>1</v>
      </c>
      <c r="F150" s="218" t="s">
        <v>163</v>
      </c>
      <c r="G150" s="216"/>
      <c r="H150" s="219">
        <v>5.202</v>
      </c>
      <c r="I150" s="220"/>
      <c r="J150" s="216"/>
      <c r="K150" s="216"/>
      <c r="L150" s="221"/>
      <c r="M150" s="222"/>
      <c r="N150" s="223"/>
      <c r="O150" s="223"/>
      <c r="P150" s="223"/>
      <c r="Q150" s="223"/>
      <c r="R150" s="223"/>
      <c r="S150" s="223"/>
      <c r="T150" s="224"/>
      <c r="AT150" s="225" t="s">
        <v>161</v>
      </c>
      <c r="AU150" s="225" t="s">
        <v>90</v>
      </c>
      <c r="AV150" s="14" t="s">
        <v>159</v>
      </c>
      <c r="AW150" s="14" t="s">
        <v>36</v>
      </c>
      <c r="AX150" s="14" t="s">
        <v>88</v>
      </c>
      <c r="AY150" s="225" t="s">
        <v>152</v>
      </c>
    </row>
    <row r="151" spans="1:65" s="2" customFormat="1" ht="37.9" customHeight="1">
      <c r="A151" s="35"/>
      <c r="B151" s="36"/>
      <c r="C151" s="189" t="s">
        <v>184</v>
      </c>
      <c r="D151" s="189" t="s">
        <v>155</v>
      </c>
      <c r="E151" s="190" t="s">
        <v>185</v>
      </c>
      <c r="F151" s="191" t="s">
        <v>186</v>
      </c>
      <c r="G151" s="192" t="s">
        <v>158</v>
      </c>
      <c r="H151" s="193">
        <v>19.363</v>
      </c>
      <c r="I151" s="194"/>
      <c r="J151" s="195">
        <f>ROUND(I151*H151,2)</f>
        <v>0</v>
      </c>
      <c r="K151" s="196"/>
      <c r="L151" s="40"/>
      <c r="M151" s="197" t="s">
        <v>1</v>
      </c>
      <c r="N151" s="198" t="s">
        <v>45</v>
      </c>
      <c r="O151" s="72"/>
      <c r="P151" s="199">
        <f>O151*H151</f>
        <v>0</v>
      </c>
      <c r="Q151" s="199">
        <v>0.07571</v>
      </c>
      <c r="R151" s="199">
        <f>Q151*H151</f>
        <v>1.46597273</v>
      </c>
      <c r="S151" s="199">
        <v>0</v>
      </c>
      <c r="T151" s="200">
        <f>S151*H151</f>
        <v>0</v>
      </c>
      <c r="U151" s="35"/>
      <c r="V151" s="35"/>
      <c r="W151" s="35"/>
      <c r="X151" s="35"/>
      <c r="Y151" s="35"/>
      <c r="Z151" s="35"/>
      <c r="AA151" s="35"/>
      <c r="AB151" s="35"/>
      <c r="AC151" s="35"/>
      <c r="AD151" s="35"/>
      <c r="AE151" s="35"/>
      <c r="AR151" s="201" t="s">
        <v>159</v>
      </c>
      <c r="AT151" s="201" t="s">
        <v>155</v>
      </c>
      <c r="AU151" s="201" t="s">
        <v>90</v>
      </c>
      <c r="AY151" s="18" t="s">
        <v>152</v>
      </c>
      <c r="BE151" s="202">
        <f>IF(N151="základní",J151,0)</f>
        <v>0</v>
      </c>
      <c r="BF151" s="202">
        <f>IF(N151="snížená",J151,0)</f>
        <v>0</v>
      </c>
      <c r="BG151" s="202">
        <f>IF(N151="zákl. přenesená",J151,0)</f>
        <v>0</v>
      </c>
      <c r="BH151" s="202">
        <f>IF(N151="sníž. přenesená",J151,0)</f>
        <v>0</v>
      </c>
      <c r="BI151" s="202">
        <f>IF(N151="nulová",J151,0)</f>
        <v>0</v>
      </c>
      <c r="BJ151" s="18" t="s">
        <v>88</v>
      </c>
      <c r="BK151" s="202">
        <f>ROUND(I151*H151,2)</f>
        <v>0</v>
      </c>
      <c r="BL151" s="18" t="s">
        <v>159</v>
      </c>
      <c r="BM151" s="201" t="s">
        <v>187</v>
      </c>
    </row>
    <row r="152" spans="2:51" s="13" customFormat="1" ht="11.25">
      <c r="B152" s="203"/>
      <c r="C152" s="204"/>
      <c r="D152" s="205" t="s">
        <v>161</v>
      </c>
      <c r="E152" s="206" t="s">
        <v>1</v>
      </c>
      <c r="F152" s="207" t="s">
        <v>188</v>
      </c>
      <c r="G152" s="204"/>
      <c r="H152" s="208">
        <v>18.263</v>
      </c>
      <c r="I152" s="209"/>
      <c r="J152" s="204"/>
      <c r="K152" s="204"/>
      <c r="L152" s="210"/>
      <c r="M152" s="211"/>
      <c r="N152" s="212"/>
      <c r="O152" s="212"/>
      <c r="P152" s="212"/>
      <c r="Q152" s="212"/>
      <c r="R152" s="212"/>
      <c r="S152" s="212"/>
      <c r="T152" s="213"/>
      <c r="AT152" s="214" t="s">
        <v>161</v>
      </c>
      <c r="AU152" s="214" t="s">
        <v>90</v>
      </c>
      <c r="AV152" s="13" t="s">
        <v>90</v>
      </c>
      <c r="AW152" s="13" t="s">
        <v>36</v>
      </c>
      <c r="AX152" s="13" t="s">
        <v>80</v>
      </c>
      <c r="AY152" s="214" t="s">
        <v>152</v>
      </c>
    </row>
    <row r="153" spans="2:51" s="13" customFormat="1" ht="11.25">
      <c r="B153" s="203"/>
      <c r="C153" s="204"/>
      <c r="D153" s="205" t="s">
        <v>161</v>
      </c>
      <c r="E153" s="206" t="s">
        <v>1</v>
      </c>
      <c r="F153" s="207" t="s">
        <v>189</v>
      </c>
      <c r="G153" s="204"/>
      <c r="H153" s="208">
        <v>1.1</v>
      </c>
      <c r="I153" s="209"/>
      <c r="J153" s="204"/>
      <c r="K153" s="204"/>
      <c r="L153" s="210"/>
      <c r="M153" s="211"/>
      <c r="N153" s="212"/>
      <c r="O153" s="212"/>
      <c r="P153" s="212"/>
      <c r="Q153" s="212"/>
      <c r="R153" s="212"/>
      <c r="S153" s="212"/>
      <c r="T153" s="213"/>
      <c r="AT153" s="214" t="s">
        <v>161</v>
      </c>
      <c r="AU153" s="214" t="s">
        <v>90</v>
      </c>
      <c r="AV153" s="13" t="s">
        <v>90</v>
      </c>
      <c r="AW153" s="13" t="s">
        <v>36</v>
      </c>
      <c r="AX153" s="13" t="s">
        <v>80</v>
      </c>
      <c r="AY153" s="214" t="s">
        <v>152</v>
      </c>
    </row>
    <row r="154" spans="2:51" s="14" customFormat="1" ht="11.25">
      <c r="B154" s="215"/>
      <c r="C154" s="216"/>
      <c r="D154" s="205" t="s">
        <v>161</v>
      </c>
      <c r="E154" s="217" t="s">
        <v>1</v>
      </c>
      <c r="F154" s="218" t="s">
        <v>163</v>
      </c>
      <c r="G154" s="216"/>
      <c r="H154" s="219">
        <v>19.363</v>
      </c>
      <c r="I154" s="220"/>
      <c r="J154" s="216"/>
      <c r="K154" s="216"/>
      <c r="L154" s="221"/>
      <c r="M154" s="222"/>
      <c r="N154" s="223"/>
      <c r="O154" s="223"/>
      <c r="P154" s="223"/>
      <c r="Q154" s="223"/>
      <c r="R154" s="223"/>
      <c r="S154" s="223"/>
      <c r="T154" s="224"/>
      <c r="AT154" s="225" t="s">
        <v>161</v>
      </c>
      <c r="AU154" s="225" t="s">
        <v>90</v>
      </c>
      <c r="AV154" s="14" t="s">
        <v>159</v>
      </c>
      <c r="AW154" s="14" t="s">
        <v>36</v>
      </c>
      <c r="AX154" s="14" t="s">
        <v>88</v>
      </c>
      <c r="AY154" s="225" t="s">
        <v>152</v>
      </c>
    </row>
    <row r="155" spans="2:63" s="12" customFormat="1" ht="22.9" customHeight="1">
      <c r="B155" s="173"/>
      <c r="C155" s="174"/>
      <c r="D155" s="175" t="s">
        <v>79</v>
      </c>
      <c r="E155" s="187" t="s">
        <v>184</v>
      </c>
      <c r="F155" s="187" t="s">
        <v>190</v>
      </c>
      <c r="G155" s="174"/>
      <c r="H155" s="174"/>
      <c r="I155" s="177"/>
      <c r="J155" s="188">
        <f>BK155</f>
        <v>0</v>
      </c>
      <c r="K155" s="174"/>
      <c r="L155" s="179"/>
      <c r="M155" s="180"/>
      <c r="N155" s="181"/>
      <c r="O155" s="181"/>
      <c r="P155" s="182">
        <f>SUM(P156:P190)</f>
        <v>0</v>
      </c>
      <c r="Q155" s="181"/>
      <c r="R155" s="182">
        <f>SUM(R156:R190)</f>
        <v>8.33868848</v>
      </c>
      <c r="S155" s="181"/>
      <c r="T155" s="183">
        <f>SUM(T156:T190)</f>
        <v>0</v>
      </c>
      <c r="AR155" s="184" t="s">
        <v>88</v>
      </c>
      <c r="AT155" s="185" t="s">
        <v>79</v>
      </c>
      <c r="AU155" s="185" t="s">
        <v>88</v>
      </c>
      <c r="AY155" s="184" t="s">
        <v>152</v>
      </c>
      <c r="BK155" s="186">
        <f>SUM(BK156:BK190)</f>
        <v>0</v>
      </c>
    </row>
    <row r="156" spans="1:65" s="2" customFormat="1" ht="44.25" customHeight="1">
      <c r="A156" s="35"/>
      <c r="B156" s="36"/>
      <c r="C156" s="189" t="s">
        <v>191</v>
      </c>
      <c r="D156" s="189" t="s">
        <v>155</v>
      </c>
      <c r="E156" s="190" t="s">
        <v>192</v>
      </c>
      <c r="F156" s="191" t="s">
        <v>193</v>
      </c>
      <c r="G156" s="192" t="s">
        <v>158</v>
      </c>
      <c r="H156" s="193">
        <v>57.248</v>
      </c>
      <c r="I156" s="194"/>
      <c r="J156" s="195">
        <f>ROUND(I156*H156,2)</f>
        <v>0</v>
      </c>
      <c r="K156" s="196"/>
      <c r="L156" s="40"/>
      <c r="M156" s="197" t="s">
        <v>1</v>
      </c>
      <c r="N156" s="198" t="s">
        <v>45</v>
      </c>
      <c r="O156" s="72"/>
      <c r="P156" s="199">
        <f>O156*H156</f>
        <v>0</v>
      </c>
      <c r="Q156" s="199">
        <v>0.0057</v>
      </c>
      <c r="R156" s="199">
        <f>Q156*H156</f>
        <v>0.3263136</v>
      </c>
      <c r="S156" s="199">
        <v>0</v>
      </c>
      <c r="T156" s="200">
        <f>S156*H156</f>
        <v>0</v>
      </c>
      <c r="U156" s="35"/>
      <c r="V156" s="35"/>
      <c r="W156" s="35"/>
      <c r="X156" s="35"/>
      <c r="Y156" s="35"/>
      <c r="Z156" s="35"/>
      <c r="AA156" s="35"/>
      <c r="AB156" s="35"/>
      <c r="AC156" s="35"/>
      <c r="AD156" s="35"/>
      <c r="AE156" s="35"/>
      <c r="AR156" s="201" t="s">
        <v>159</v>
      </c>
      <c r="AT156" s="201" t="s">
        <v>155</v>
      </c>
      <c r="AU156" s="201" t="s">
        <v>90</v>
      </c>
      <c r="AY156" s="18" t="s">
        <v>152</v>
      </c>
      <c r="BE156" s="202">
        <f>IF(N156="základní",J156,0)</f>
        <v>0</v>
      </c>
      <c r="BF156" s="202">
        <f>IF(N156="snížená",J156,0)</f>
        <v>0</v>
      </c>
      <c r="BG156" s="202">
        <f>IF(N156="zákl. přenesená",J156,0)</f>
        <v>0</v>
      </c>
      <c r="BH156" s="202">
        <f>IF(N156="sníž. přenesená",J156,0)</f>
        <v>0</v>
      </c>
      <c r="BI156" s="202">
        <f>IF(N156="nulová",J156,0)</f>
        <v>0</v>
      </c>
      <c r="BJ156" s="18" t="s">
        <v>88</v>
      </c>
      <c r="BK156" s="202">
        <f>ROUND(I156*H156,2)</f>
        <v>0</v>
      </c>
      <c r="BL156" s="18" t="s">
        <v>159</v>
      </c>
      <c r="BM156" s="201" t="s">
        <v>194</v>
      </c>
    </row>
    <row r="157" spans="2:51" s="13" customFormat="1" ht="11.25">
      <c r="B157" s="203"/>
      <c r="C157" s="204"/>
      <c r="D157" s="205" t="s">
        <v>161</v>
      </c>
      <c r="E157" s="206" t="s">
        <v>1</v>
      </c>
      <c r="F157" s="207" t="s">
        <v>195</v>
      </c>
      <c r="G157" s="204"/>
      <c r="H157" s="208">
        <v>36.41</v>
      </c>
      <c r="I157" s="209"/>
      <c r="J157" s="204"/>
      <c r="K157" s="204"/>
      <c r="L157" s="210"/>
      <c r="M157" s="211"/>
      <c r="N157" s="212"/>
      <c r="O157" s="212"/>
      <c r="P157" s="212"/>
      <c r="Q157" s="212"/>
      <c r="R157" s="212"/>
      <c r="S157" s="212"/>
      <c r="T157" s="213"/>
      <c r="AT157" s="214" t="s">
        <v>161</v>
      </c>
      <c r="AU157" s="214" t="s">
        <v>90</v>
      </c>
      <c r="AV157" s="13" t="s">
        <v>90</v>
      </c>
      <c r="AW157" s="13" t="s">
        <v>36</v>
      </c>
      <c r="AX157" s="13" t="s">
        <v>80</v>
      </c>
      <c r="AY157" s="214" t="s">
        <v>152</v>
      </c>
    </row>
    <row r="158" spans="2:51" s="13" customFormat="1" ht="11.25">
      <c r="B158" s="203"/>
      <c r="C158" s="204"/>
      <c r="D158" s="205" t="s">
        <v>161</v>
      </c>
      <c r="E158" s="206" t="s">
        <v>1</v>
      </c>
      <c r="F158" s="207" t="s">
        <v>196</v>
      </c>
      <c r="G158" s="204"/>
      <c r="H158" s="208">
        <v>20.838</v>
      </c>
      <c r="I158" s="209"/>
      <c r="J158" s="204"/>
      <c r="K158" s="204"/>
      <c r="L158" s="210"/>
      <c r="M158" s="211"/>
      <c r="N158" s="212"/>
      <c r="O158" s="212"/>
      <c r="P158" s="212"/>
      <c r="Q158" s="212"/>
      <c r="R158" s="212"/>
      <c r="S158" s="212"/>
      <c r="T158" s="213"/>
      <c r="AT158" s="214" t="s">
        <v>161</v>
      </c>
      <c r="AU158" s="214" t="s">
        <v>90</v>
      </c>
      <c r="AV158" s="13" t="s">
        <v>90</v>
      </c>
      <c r="AW158" s="13" t="s">
        <v>36</v>
      </c>
      <c r="AX158" s="13" t="s">
        <v>80</v>
      </c>
      <c r="AY158" s="214" t="s">
        <v>152</v>
      </c>
    </row>
    <row r="159" spans="2:51" s="14" customFormat="1" ht="11.25">
      <c r="B159" s="215"/>
      <c r="C159" s="216"/>
      <c r="D159" s="205" t="s">
        <v>161</v>
      </c>
      <c r="E159" s="217" t="s">
        <v>1</v>
      </c>
      <c r="F159" s="218" t="s">
        <v>163</v>
      </c>
      <c r="G159" s="216"/>
      <c r="H159" s="219">
        <v>57.248</v>
      </c>
      <c r="I159" s="220"/>
      <c r="J159" s="216"/>
      <c r="K159" s="216"/>
      <c r="L159" s="221"/>
      <c r="M159" s="222"/>
      <c r="N159" s="223"/>
      <c r="O159" s="223"/>
      <c r="P159" s="223"/>
      <c r="Q159" s="223"/>
      <c r="R159" s="223"/>
      <c r="S159" s="223"/>
      <c r="T159" s="224"/>
      <c r="AT159" s="225" t="s">
        <v>161</v>
      </c>
      <c r="AU159" s="225" t="s">
        <v>90</v>
      </c>
      <c r="AV159" s="14" t="s">
        <v>159</v>
      </c>
      <c r="AW159" s="14" t="s">
        <v>36</v>
      </c>
      <c r="AX159" s="14" t="s">
        <v>88</v>
      </c>
      <c r="AY159" s="225" t="s">
        <v>152</v>
      </c>
    </row>
    <row r="160" spans="1:65" s="2" customFormat="1" ht="37.9" customHeight="1">
      <c r="A160" s="35"/>
      <c r="B160" s="36"/>
      <c r="C160" s="189" t="s">
        <v>197</v>
      </c>
      <c r="D160" s="189" t="s">
        <v>155</v>
      </c>
      <c r="E160" s="190" t="s">
        <v>198</v>
      </c>
      <c r="F160" s="191" t="s">
        <v>199</v>
      </c>
      <c r="G160" s="192" t="s">
        <v>158</v>
      </c>
      <c r="H160" s="193">
        <v>362.486</v>
      </c>
      <c r="I160" s="194"/>
      <c r="J160" s="195">
        <f>ROUND(I160*H160,2)</f>
        <v>0</v>
      </c>
      <c r="K160" s="196"/>
      <c r="L160" s="40"/>
      <c r="M160" s="197" t="s">
        <v>1</v>
      </c>
      <c r="N160" s="198" t="s">
        <v>45</v>
      </c>
      <c r="O160" s="72"/>
      <c r="P160" s="199">
        <f>O160*H160</f>
        <v>0</v>
      </c>
      <c r="Q160" s="199">
        <v>0.00438</v>
      </c>
      <c r="R160" s="199">
        <f>Q160*H160</f>
        <v>1.58768868</v>
      </c>
      <c r="S160" s="199">
        <v>0</v>
      </c>
      <c r="T160" s="200">
        <f>S160*H160</f>
        <v>0</v>
      </c>
      <c r="U160" s="35"/>
      <c r="V160" s="35"/>
      <c r="W160" s="35"/>
      <c r="X160" s="35"/>
      <c r="Y160" s="35"/>
      <c r="Z160" s="35"/>
      <c r="AA160" s="35"/>
      <c r="AB160" s="35"/>
      <c r="AC160" s="35"/>
      <c r="AD160" s="35"/>
      <c r="AE160" s="35"/>
      <c r="AR160" s="201" t="s">
        <v>159</v>
      </c>
      <c r="AT160" s="201" t="s">
        <v>155</v>
      </c>
      <c r="AU160" s="201" t="s">
        <v>90</v>
      </c>
      <c r="AY160" s="18" t="s">
        <v>152</v>
      </c>
      <c r="BE160" s="202">
        <f>IF(N160="základní",J160,0)</f>
        <v>0</v>
      </c>
      <c r="BF160" s="202">
        <f>IF(N160="snížená",J160,0)</f>
        <v>0</v>
      </c>
      <c r="BG160" s="202">
        <f>IF(N160="zákl. přenesená",J160,0)</f>
        <v>0</v>
      </c>
      <c r="BH160" s="202">
        <f>IF(N160="sníž. přenesená",J160,0)</f>
        <v>0</v>
      </c>
      <c r="BI160" s="202">
        <f>IF(N160="nulová",J160,0)</f>
        <v>0</v>
      </c>
      <c r="BJ160" s="18" t="s">
        <v>88</v>
      </c>
      <c r="BK160" s="202">
        <f>ROUND(I160*H160,2)</f>
        <v>0</v>
      </c>
      <c r="BL160" s="18" t="s">
        <v>159</v>
      </c>
      <c r="BM160" s="201" t="s">
        <v>200</v>
      </c>
    </row>
    <row r="161" spans="2:51" s="15" customFormat="1" ht="11.25">
      <c r="B161" s="226"/>
      <c r="C161" s="227"/>
      <c r="D161" s="205" t="s">
        <v>161</v>
      </c>
      <c r="E161" s="228" t="s">
        <v>1</v>
      </c>
      <c r="F161" s="229" t="s">
        <v>201</v>
      </c>
      <c r="G161" s="227"/>
      <c r="H161" s="228" t="s">
        <v>1</v>
      </c>
      <c r="I161" s="230"/>
      <c r="J161" s="227"/>
      <c r="K161" s="227"/>
      <c r="L161" s="231"/>
      <c r="M161" s="232"/>
      <c r="N161" s="233"/>
      <c r="O161" s="233"/>
      <c r="P161" s="233"/>
      <c r="Q161" s="233"/>
      <c r="R161" s="233"/>
      <c r="S161" s="233"/>
      <c r="T161" s="234"/>
      <c r="AT161" s="235" t="s">
        <v>161</v>
      </c>
      <c r="AU161" s="235" t="s">
        <v>90</v>
      </c>
      <c r="AV161" s="15" t="s">
        <v>88</v>
      </c>
      <c r="AW161" s="15" t="s">
        <v>36</v>
      </c>
      <c r="AX161" s="15" t="s">
        <v>80</v>
      </c>
      <c r="AY161" s="235" t="s">
        <v>152</v>
      </c>
    </row>
    <row r="162" spans="2:51" s="13" customFormat="1" ht="11.25">
      <c r="B162" s="203"/>
      <c r="C162" s="204"/>
      <c r="D162" s="205" t="s">
        <v>161</v>
      </c>
      <c r="E162" s="206" t="s">
        <v>1</v>
      </c>
      <c r="F162" s="207" t="s">
        <v>202</v>
      </c>
      <c r="G162" s="204"/>
      <c r="H162" s="208">
        <v>74.952</v>
      </c>
      <c r="I162" s="209"/>
      <c r="J162" s="204"/>
      <c r="K162" s="204"/>
      <c r="L162" s="210"/>
      <c r="M162" s="211"/>
      <c r="N162" s="212"/>
      <c r="O162" s="212"/>
      <c r="P162" s="212"/>
      <c r="Q162" s="212"/>
      <c r="R162" s="212"/>
      <c r="S162" s="212"/>
      <c r="T162" s="213"/>
      <c r="AT162" s="214" t="s">
        <v>161</v>
      </c>
      <c r="AU162" s="214" t="s">
        <v>90</v>
      </c>
      <c r="AV162" s="13" t="s">
        <v>90</v>
      </c>
      <c r="AW162" s="13" t="s">
        <v>36</v>
      </c>
      <c r="AX162" s="13" t="s">
        <v>80</v>
      </c>
      <c r="AY162" s="214" t="s">
        <v>152</v>
      </c>
    </row>
    <row r="163" spans="2:51" s="13" customFormat="1" ht="22.5">
      <c r="B163" s="203"/>
      <c r="C163" s="204"/>
      <c r="D163" s="205" t="s">
        <v>161</v>
      </c>
      <c r="E163" s="206" t="s">
        <v>1</v>
      </c>
      <c r="F163" s="207" t="s">
        <v>203</v>
      </c>
      <c r="G163" s="204"/>
      <c r="H163" s="208">
        <v>106.688</v>
      </c>
      <c r="I163" s="209"/>
      <c r="J163" s="204"/>
      <c r="K163" s="204"/>
      <c r="L163" s="210"/>
      <c r="M163" s="211"/>
      <c r="N163" s="212"/>
      <c r="O163" s="212"/>
      <c r="P163" s="212"/>
      <c r="Q163" s="212"/>
      <c r="R163" s="212"/>
      <c r="S163" s="212"/>
      <c r="T163" s="213"/>
      <c r="AT163" s="214" t="s">
        <v>161</v>
      </c>
      <c r="AU163" s="214" t="s">
        <v>90</v>
      </c>
      <c r="AV163" s="13" t="s">
        <v>90</v>
      </c>
      <c r="AW163" s="13" t="s">
        <v>36</v>
      </c>
      <c r="AX163" s="13" t="s">
        <v>80</v>
      </c>
      <c r="AY163" s="214" t="s">
        <v>152</v>
      </c>
    </row>
    <row r="164" spans="2:51" s="13" customFormat="1" ht="11.25">
      <c r="B164" s="203"/>
      <c r="C164" s="204"/>
      <c r="D164" s="205" t="s">
        <v>161</v>
      </c>
      <c r="E164" s="206" t="s">
        <v>1</v>
      </c>
      <c r="F164" s="207" t="s">
        <v>204</v>
      </c>
      <c r="G164" s="204"/>
      <c r="H164" s="208">
        <v>117.363</v>
      </c>
      <c r="I164" s="209"/>
      <c r="J164" s="204"/>
      <c r="K164" s="204"/>
      <c r="L164" s="210"/>
      <c r="M164" s="211"/>
      <c r="N164" s="212"/>
      <c r="O164" s="212"/>
      <c r="P164" s="212"/>
      <c r="Q164" s="212"/>
      <c r="R164" s="212"/>
      <c r="S164" s="212"/>
      <c r="T164" s="213"/>
      <c r="AT164" s="214" t="s">
        <v>161</v>
      </c>
      <c r="AU164" s="214" t="s">
        <v>90</v>
      </c>
      <c r="AV164" s="13" t="s">
        <v>90</v>
      </c>
      <c r="AW164" s="13" t="s">
        <v>36</v>
      </c>
      <c r="AX164" s="13" t="s">
        <v>80</v>
      </c>
      <c r="AY164" s="214" t="s">
        <v>152</v>
      </c>
    </row>
    <row r="165" spans="2:51" s="16" customFormat="1" ht="11.25">
      <c r="B165" s="236"/>
      <c r="C165" s="237"/>
      <c r="D165" s="205" t="s">
        <v>161</v>
      </c>
      <c r="E165" s="238" t="s">
        <v>1</v>
      </c>
      <c r="F165" s="239" t="s">
        <v>205</v>
      </c>
      <c r="G165" s="237"/>
      <c r="H165" s="240">
        <v>299.003</v>
      </c>
      <c r="I165" s="241"/>
      <c r="J165" s="237"/>
      <c r="K165" s="237"/>
      <c r="L165" s="242"/>
      <c r="M165" s="243"/>
      <c r="N165" s="244"/>
      <c r="O165" s="244"/>
      <c r="P165" s="244"/>
      <c r="Q165" s="244"/>
      <c r="R165" s="244"/>
      <c r="S165" s="244"/>
      <c r="T165" s="245"/>
      <c r="AT165" s="246" t="s">
        <v>161</v>
      </c>
      <c r="AU165" s="246" t="s">
        <v>90</v>
      </c>
      <c r="AV165" s="16" t="s">
        <v>153</v>
      </c>
      <c r="AW165" s="16" t="s">
        <v>36</v>
      </c>
      <c r="AX165" s="16" t="s">
        <v>80</v>
      </c>
      <c r="AY165" s="246" t="s">
        <v>152</v>
      </c>
    </row>
    <row r="166" spans="2:51" s="13" customFormat="1" ht="11.25">
      <c r="B166" s="203"/>
      <c r="C166" s="204"/>
      <c r="D166" s="205" t="s">
        <v>161</v>
      </c>
      <c r="E166" s="206" t="s">
        <v>1</v>
      </c>
      <c r="F166" s="207" t="s">
        <v>206</v>
      </c>
      <c r="G166" s="204"/>
      <c r="H166" s="208">
        <v>3.6</v>
      </c>
      <c r="I166" s="209"/>
      <c r="J166" s="204"/>
      <c r="K166" s="204"/>
      <c r="L166" s="210"/>
      <c r="M166" s="211"/>
      <c r="N166" s="212"/>
      <c r="O166" s="212"/>
      <c r="P166" s="212"/>
      <c r="Q166" s="212"/>
      <c r="R166" s="212"/>
      <c r="S166" s="212"/>
      <c r="T166" s="213"/>
      <c r="AT166" s="214" t="s">
        <v>161</v>
      </c>
      <c r="AU166" s="214" t="s">
        <v>90</v>
      </c>
      <c r="AV166" s="13" t="s">
        <v>90</v>
      </c>
      <c r="AW166" s="13" t="s">
        <v>36</v>
      </c>
      <c r="AX166" s="13" t="s">
        <v>80</v>
      </c>
      <c r="AY166" s="214" t="s">
        <v>152</v>
      </c>
    </row>
    <row r="167" spans="2:51" s="16" customFormat="1" ht="11.25">
      <c r="B167" s="236"/>
      <c r="C167" s="237"/>
      <c r="D167" s="205" t="s">
        <v>161</v>
      </c>
      <c r="E167" s="238" t="s">
        <v>1</v>
      </c>
      <c r="F167" s="239" t="s">
        <v>205</v>
      </c>
      <c r="G167" s="237"/>
      <c r="H167" s="240">
        <v>3.6</v>
      </c>
      <c r="I167" s="241"/>
      <c r="J167" s="237"/>
      <c r="K167" s="237"/>
      <c r="L167" s="242"/>
      <c r="M167" s="243"/>
      <c r="N167" s="244"/>
      <c r="O167" s="244"/>
      <c r="P167" s="244"/>
      <c r="Q167" s="244"/>
      <c r="R167" s="244"/>
      <c r="S167" s="244"/>
      <c r="T167" s="245"/>
      <c r="AT167" s="246" t="s">
        <v>161</v>
      </c>
      <c r="AU167" s="246" t="s">
        <v>90</v>
      </c>
      <c r="AV167" s="16" t="s">
        <v>153</v>
      </c>
      <c r="AW167" s="16" t="s">
        <v>36</v>
      </c>
      <c r="AX167" s="16" t="s">
        <v>80</v>
      </c>
      <c r="AY167" s="246" t="s">
        <v>152</v>
      </c>
    </row>
    <row r="168" spans="2:51" s="15" customFormat="1" ht="11.25">
      <c r="B168" s="226"/>
      <c r="C168" s="227"/>
      <c r="D168" s="205" t="s">
        <v>161</v>
      </c>
      <c r="E168" s="228" t="s">
        <v>1</v>
      </c>
      <c r="F168" s="229" t="s">
        <v>207</v>
      </c>
      <c r="G168" s="227"/>
      <c r="H168" s="228" t="s">
        <v>1</v>
      </c>
      <c r="I168" s="230"/>
      <c r="J168" s="227"/>
      <c r="K168" s="227"/>
      <c r="L168" s="231"/>
      <c r="M168" s="232"/>
      <c r="N168" s="233"/>
      <c r="O168" s="233"/>
      <c r="P168" s="233"/>
      <c r="Q168" s="233"/>
      <c r="R168" s="233"/>
      <c r="S168" s="233"/>
      <c r="T168" s="234"/>
      <c r="AT168" s="235" t="s">
        <v>161</v>
      </c>
      <c r="AU168" s="235" t="s">
        <v>90</v>
      </c>
      <c r="AV168" s="15" t="s">
        <v>88</v>
      </c>
      <c r="AW168" s="15" t="s">
        <v>36</v>
      </c>
      <c r="AX168" s="15" t="s">
        <v>80</v>
      </c>
      <c r="AY168" s="235" t="s">
        <v>152</v>
      </c>
    </row>
    <row r="169" spans="2:51" s="13" customFormat="1" ht="11.25">
      <c r="B169" s="203"/>
      <c r="C169" s="204"/>
      <c r="D169" s="205" t="s">
        <v>161</v>
      </c>
      <c r="E169" s="206" t="s">
        <v>1</v>
      </c>
      <c r="F169" s="207" t="s">
        <v>208</v>
      </c>
      <c r="G169" s="204"/>
      <c r="H169" s="208">
        <v>49.479</v>
      </c>
      <c r="I169" s="209"/>
      <c r="J169" s="204"/>
      <c r="K169" s="204"/>
      <c r="L169" s="210"/>
      <c r="M169" s="211"/>
      <c r="N169" s="212"/>
      <c r="O169" s="212"/>
      <c r="P169" s="212"/>
      <c r="Q169" s="212"/>
      <c r="R169" s="212"/>
      <c r="S169" s="212"/>
      <c r="T169" s="213"/>
      <c r="AT169" s="214" t="s">
        <v>161</v>
      </c>
      <c r="AU169" s="214" t="s">
        <v>90</v>
      </c>
      <c r="AV169" s="13" t="s">
        <v>90</v>
      </c>
      <c r="AW169" s="13" t="s">
        <v>36</v>
      </c>
      <c r="AX169" s="13" t="s">
        <v>80</v>
      </c>
      <c r="AY169" s="214" t="s">
        <v>152</v>
      </c>
    </row>
    <row r="170" spans="2:51" s="16" customFormat="1" ht="11.25">
      <c r="B170" s="236"/>
      <c r="C170" s="237"/>
      <c r="D170" s="205" t="s">
        <v>161</v>
      </c>
      <c r="E170" s="238" t="s">
        <v>1</v>
      </c>
      <c r="F170" s="239" t="s">
        <v>205</v>
      </c>
      <c r="G170" s="237"/>
      <c r="H170" s="240">
        <v>49.479</v>
      </c>
      <c r="I170" s="241"/>
      <c r="J170" s="237"/>
      <c r="K170" s="237"/>
      <c r="L170" s="242"/>
      <c r="M170" s="243"/>
      <c r="N170" s="244"/>
      <c r="O170" s="244"/>
      <c r="P170" s="244"/>
      <c r="Q170" s="244"/>
      <c r="R170" s="244"/>
      <c r="S170" s="244"/>
      <c r="T170" s="245"/>
      <c r="AT170" s="246" t="s">
        <v>161</v>
      </c>
      <c r="AU170" s="246" t="s">
        <v>90</v>
      </c>
      <c r="AV170" s="16" t="s">
        <v>153</v>
      </c>
      <c r="AW170" s="16" t="s">
        <v>36</v>
      </c>
      <c r="AX170" s="16" t="s">
        <v>80</v>
      </c>
      <c r="AY170" s="246" t="s">
        <v>152</v>
      </c>
    </row>
    <row r="171" spans="2:51" s="15" customFormat="1" ht="11.25">
      <c r="B171" s="226"/>
      <c r="C171" s="227"/>
      <c r="D171" s="205" t="s">
        <v>161</v>
      </c>
      <c r="E171" s="228" t="s">
        <v>1</v>
      </c>
      <c r="F171" s="229" t="s">
        <v>182</v>
      </c>
      <c r="G171" s="227"/>
      <c r="H171" s="228" t="s">
        <v>1</v>
      </c>
      <c r="I171" s="230"/>
      <c r="J171" s="227"/>
      <c r="K171" s="227"/>
      <c r="L171" s="231"/>
      <c r="M171" s="232"/>
      <c r="N171" s="233"/>
      <c r="O171" s="233"/>
      <c r="P171" s="233"/>
      <c r="Q171" s="233"/>
      <c r="R171" s="233"/>
      <c r="S171" s="233"/>
      <c r="T171" s="234"/>
      <c r="AT171" s="235" t="s">
        <v>161</v>
      </c>
      <c r="AU171" s="235" t="s">
        <v>90</v>
      </c>
      <c r="AV171" s="15" t="s">
        <v>88</v>
      </c>
      <c r="AW171" s="15" t="s">
        <v>36</v>
      </c>
      <c r="AX171" s="15" t="s">
        <v>80</v>
      </c>
      <c r="AY171" s="235" t="s">
        <v>152</v>
      </c>
    </row>
    <row r="172" spans="2:51" s="13" customFormat="1" ht="11.25">
      <c r="B172" s="203"/>
      <c r="C172" s="204"/>
      <c r="D172" s="205" t="s">
        <v>161</v>
      </c>
      <c r="E172" s="206" t="s">
        <v>1</v>
      </c>
      <c r="F172" s="207" t="s">
        <v>209</v>
      </c>
      <c r="G172" s="204"/>
      <c r="H172" s="208">
        <v>10.404</v>
      </c>
      <c r="I172" s="209"/>
      <c r="J172" s="204"/>
      <c r="K172" s="204"/>
      <c r="L172" s="210"/>
      <c r="M172" s="211"/>
      <c r="N172" s="212"/>
      <c r="O172" s="212"/>
      <c r="P172" s="212"/>
      <c r="Q172" s="212"/>
      <c r="R172" s="212"/>
      <c r="S172" s="212"/>
      <c r="T172" s="213"/>
      <c r="AT172" s="214" t="s">
        <v>161</v>
      </c>
      <c r="AU172" s="214" t="s">
        <v>90</v>
      </c>
      <c r="AV172" s="13" t="s">
        <v>90</v>
      </c>
      <c r="AW172" s="13" t="s">
        <v>36</v>
      </c>
      <c r="AX172" s="13" t="s">
        <v>80</v>
      </c>
      <c r="AY172" s="214" t="s">
        <v>152</v>
      </c>
    </row>
    <row r="173" spans="2:51" s="14" customFormat="1" ht="11.25">
      <c r="B173" s="215"/>
      <c r="C173" s="216"/>
      <c r="D173" s="205" t="s">
        <v>161</v>
      </c>
      <c r="E173" s="217" t="s">
        <v>112</v>
      </c>
      <c r="F173" s="218" t="s">
        <v>163</v>
      </c>
      <c r="G173" s="216"/>
      <c r="H173" s="219">
        <v>362.486</v>
      </c>
      <c r="I173" s="220"/>
      <c r="J173" s="216"/>
      <c r="K173" s="216"/>
      <c r="L173" s="221"/>
      <c r="M173" s="222"/>
      <c r="N173" s="223"/>
      <c r="O173" s="223"/>
      <c r="P173" s="223"/>
      <c r="Q173" s="223"/>
      <c r="R173" s="223"/>
      <c r="S173" s="223"/>
      <c r="T173" s="224"/>
      <c r="AT173" s="225" t="s">
        <v>161</v>
      </c>
      <c r="AU173" s="225" t="s">
        <v>90</v>
      </c>
      <c r="AV173" s="14" t="s">
        <v>159</v>
      </c>
      <c r="AW173" s="14" t="s">
        <v>36</v>
      </c>
      <c r="AX173" s="14" t="s">
        <v>88</v>
      </c>
      <c r="AY173" s="225" t="s">
        <v>152</v>
      </c>
    </row>
    <row r="174" spans="1:65" s="2" customFormat="1" ht="24.2" customHeight="1">
      <c r="A174" s="35"/>
      <c r="B174" s="36"/>
      <c r="C174" s="189" t="s">
        <v>210</v>
      </c>
      <c r="D174" s="189" t="s">
        <v>155</v>
      </c>
      <c r="E174" s="190" t="s">
        <v>211</v>
      </c>
      <c r="F174" s="191" t="s">
        <v>212</v>
      </c>
      <c r="G174" s="192" t="s">
        <v>158</v>
      </c>
      <c r="H174" s="193">
        <v>362.486</v>
      </c>
      <c r="I174" s="194"/>
      <c r="J174" s="195">
        <f>ROUND(I174*H174,2)</f>
        <v>0</v>
      </c>
      <c r="K174" s="196"/>
      <c r="L174" s="40"/>
      <c r="M174" s="197" t="s">
        <v>1</v>
      </c>
      <c r="N174" s="198" t="s">
        <v>45</v>
      </c>
      <c r="O174" s="72"/>
      <c r="P174" s="199">
        <f>O174*H174</f>
        <v>0</v>
      </c>
      <c r="Q174" s="199">
        <v>0.003</v>
      </c>
      <c r="R174" s="199">
        <f>Q174*H174</f>
        <v>1.087458</v>
      </c>
      <c r="S174" s="199">
        <v>0</v>
      </c>
      <c r="T174" s="200">
        <f>S174*H174</f>
        <v>0</v>
      </c>
      <c r="U174" s="35"/>
      <c r="V174" s="35"/>
      <c r="W174" s="35"/>
      <c r="X174" s="35"/>
      <c r="Y174" s="35"/>
      <c r="Z174" s="35"/>
      <c r="AA174" s="35"/>
      <c r="AB174" s="35"/>
      <c r="AC174" s="35"/>
      <c r="AD174" s="35"/>
      <c r="AE174" s="35"/>
      <c r="AR174" s="201" t="s">
        <v>159</v>
      </c>
      <c r="AT174" s="201" t="s">
        <v>155</v>
      </c>
      <c r="AU174" s="201" t="s">
        <v>90</v>
      </c>
      <c r="AY174" s="18" t="s">
        <v>152</v>
      </c>
      <c r="BE174" s="202">
        <f>IF(N174="základní",J174,0)</f>
        <v>0</v>
      </c>
      <c r="BF174" s="202">
        <f>IF(N174="snížená",J174,0)</f>
        <v>0</v>
      </c>
      <c r="BG174" s="202">
        <f>IF(N174="zákl. přenesená",J174,0)</f>
        <v>0</v>
      </c>
      <c r="BH174" s="202">
        <f>IF(N174="sníž. přenesená",J174,0)</f>
        <v>0</v>
      </c>
      <c r="BI174" s="202">
        <f>IF(N174="nulová",J174,0)</f>
        <v>0</v>
      </c>
      <c r="BJ174" s="18" t="s">
        <v>88</v>
      </c>
      <c r="BK174" s="202">
        <f>ROUND(I174*H174,2)</f>
        <v>0</v>
      </c>
      <c r="BL174" s="18" t="s">
        <v>159</v>
      </c>
      <c r="BM174" s="201" t="s">
        <v>213</v>
      </c>
    </row>
    <row r="175" spans="2:51" s="13" customFormat="1" ht="11.25">
      <c r="B175" s="203"/>
      <c r="C175" s="204"/>
      <c r="D175" s="205" t="s">
        <v>161</v>
      </c>
      <c r="E175" s="206" t="s">
        <v>1</v>
      </c>
      <c r="F175" s="207" t="s">
        <v>112</v>
      </c>
      <c r="G175" s="204"/>
      <c r="H175" s="208">
        <v>362.486</v>
      </c>
      <c r="I175" s="209"/>
      <c r="J175" s="204"/>
      <c r="K175" s="204"/>
      <c r="L175" s="210"/>
      <c r="M175" s="211"/>
      <c r="N175" s="212"/>
      <c r="O175" s="212"/>
      <c r="P175" s="212"/>
      <c r="Q175" s="212"/>
      <c r="R175" s="212"/>
      <c r="S175" s="212"/>
      <c r="T175" s="213"/>
      <c r="AT175" s="214" t="s">
        <v>161</v>
      </c>
      <c r="AU175" s="214" t="s">
        <v>90</v>
      </c>
      <c r="AV175" s="13" t="s">
        <v>90</v>
      </c>
      <c r="AW175" s="13" t="s">
        <v>36</v>
      </c>
      <c r="AX175" s="13" t="s">
        <v>88</v>
      </c>
      <c r="AY175" s="214" t="s">
        <v>152</v>
      </c>
    </row>
    <row r="176" spans="1:65" s="2" customFormat="1" ht="37.9" customHeight="1">
      <c r="A176" s="35"/>
      <c r="B176" s="36"/>
      <c r="C176" s="189" t="s">
        <v>214</v>
      </c>
      <c r="D176" s="189" t="s">
        <v>155</v>
      </c>
      <c r="E176" s="190" t="s">
        <v>215</v>
      </c>
      <c r="F176" s="191" t="s">
        <v>216</v>
      </c>
      <c r="G176" s="192" t="s">
        <v>158</v>
      </c>
      <c r="H176" s="193">
        <v>299.003</v>
      </c>
      <c r="I176" s="194"/>
      <c r="J176" s="195">
        <f>ROUND(I176*H176,2)</f>
        <v>0</v>
      </c>
      <c r="K176" s="196"/>
      <c r="L176" s="40"/>
      <c r="M176" s="197" t="s">
        <v>1</v>
      </c>
      <c r="N176" s="198" t="s">
        <v>45</v>
      </c>
      <c r="O176" s="72"/>
      <c r="P176" s="199">
        <f>O176*H176</f>
        <v>0</v>
      </c>
      <c r="Q176" s="199">
        <v>0.0157</v>
      </c>
      <c r="R176" s="199">
        <f>Q176*H176</f>
        <v>4.694347099999999</v>
      </c>
      <c r="S176" s="199">
        <v>0</v>
      </c>
      <c r="T176" s="200">
        <f>S176*H176</f>
        <v>0</v>
      </c>
      <c r="U176" s="35"/>
      <c r="V176" s="35"/>
      <c r="W176" s="35"/>
      <c r="X176" s="35"/>
      <c r="Y176" s="35"/>
      <c r="Z176" s="35"/>
      <c r="AA176" s="35"/>
      <c r="AB176" s="35"/>
      <c r="AC176" s="35"/>
      <c r="AD176" s="35"/>
      <c r="AE176" s="35"/>
      <c r="AR176" s="201" t="s">
        <v>159</v>
      </c>
      <c r="AT176" s="201" t="s">
        <v>155</v>
      </c>
      <c r="AU176" s="201" t="s">
        <v>90</v>
      </c>
      <c r="AY176" s="18" t="s">
        <v>152</v>
      </c>
      <c r="BE176" s="202">
        <f>IF(N176="základní",J176,0)</f>
        <v>0</v>
      </c>
      <c r="BF176" s="202">
        <f>IF(N176="snížená",J176,0)</f>
        <v>0</v>
      </c>
      <c r="BG176" s="202">
        <f>IF(N176="zákl. přenesená",J176,0)</f>
        <v>0</v>
      </c>
      <c r="BH176" s="202">
        <f>IF(N176="sníž. přenesená",J176,0)</f>
        <v>0</v>
      </c>
      <c r="BI176" s="202">
        <f>IF(N176="nulová",J176,0)</f>
        <v>0</v>
      </c>
      <c r="BJ176" s="18" t="s">
        <v>88</v>
      </c>
      <c r="BK176" s="202">
        <f>ROUND(I176*H176,2)</f>
        <v>0</v>
      </c>
      <c r="BL176" s="18" t="s">
        <v>159</v>
      </c>
      <c r="BM176" s="201" t="s">
        <v>217</v>
      </c>
    </row>
    <row r="177" spans="2:51" s="15" customFormat="1" ht="11.25">
      <c r="B177" s="226"/>
      <c r="C177" s="227"/>
      <c r="D177" s="205" t="s">
        <v>161</v>
      </c>
      <c r="E177" s="228" t="s">
        <v>1</v>
      </c>
      <c r="F177" s="229" t="s">
        <v>218</v>
      </c>
      <c r="G177" s="227"/>
      <c r="H177" s="228" t="s">
        <v>1</v>
      </c>
      <c r="I177" s="230"/>
      <c r="J177" s="227"/>
      <c r="K177" s="227"/>
      <c r="L177" s="231"/>
      <c r="M177" s="232"/>
      <c r="N177" s="233"/>
      <c r="O177" s="233"/>
      <c r="P177" s="233"/>
      <c r="Q177" s="233"/>
      <c r="R177" s="233"/>
      <c r="S177" s="233"/>
      <c r="T177" s="234"/>
      <c r="AT177" s="235" t="s">
        <v>161</v>
      </c>
      <c r="AU177" s="235" t="s">
        <v>90</v>
      </c>
      <c r="AV177" s="15" t="s">
        <v>88</v>
      </c>
      <c r="AW177" s="15" t="s">
        <v>36</v>
      </c>
      <c r="AX177" s="15" t="s">
        <v>80</v>
      </c>
      <c r="AY177" s="235" t="s">
        <v>152</v>
      </c>
    </row>
    <row r="178" spans="2:51" s="13" customFormat="1" ht="11.25">
      <c r="B178" s="203"/>
      <c r="C178" s="204"/>
      <c r="D178" s="205" t="s">
        <v>161</v>
      </c>
      <c r="E178" s="206" t="s">
        <v>1</v>
      </c>
      <c r="F178" s="207" t="s">
        <v>202</v>
      </c>
      <c r="G178" s="204"/>
      <c r="H178" s="208">
        <v>74.952</v>
      </c>
      <c r="I178" s="209"/>
      <c r="J178" s="204"/>
      <c r="K178" s="204"/>
      <c r="L178" s="210"/>
      <c r="M178" s="211"/>
      <c r="N178" s="212"/>
      <c r="O178" s="212"/>
      <c r="P178" s="212"/>
      <c r="Q178" s="212"/>
      <c r="R178" s="212"/>
      <c r="S178" s="212"/>
      <c r="T178" s="213"/>
      <c r="AT178" s="214" t="s">
        <v>161</v>
      </c>
      <c r="AU178" s="214" t="s">
        <v>90</v>
      </c>
      <c r="AV178" s="13" t="s">
        <v>90</v>
      </c>
      <c r="AW178" s="13" t="s">
        <v>36</v>
      </c>
      <c r="AX178" s="13" t="s">
        <v>80</v>
      </c>
      <c r="AY178" s="214" t="s">
        <v>152</v>
      </c>
    </row>
    <row r="179" spans="2:51" s="13" customFormat="1" ht="22.5">
      <c r="B179" s="203"/>
      <c r="C179" s="204"/>
      <c r="D179" s="205" t="s">
        <v>161</v>
      </c>
      <c r="E179" s="206" t="s">
        <v>1</v>
      </c>
      <c r="F179" s="207" t="s">
        <v>203</v>
      </c>
      <c r="G179" s="204"/>
      <c r="H179" s="208">
        <v>106.688</v>
      </c>
      <c r="I179" s="209"/>
      <c r="J179" s="204"/>
      <c r="K179" s="204"/>
      <c r="L179" s="210"/>
      <c r="M179" s="211"/>
      <c r="N179" s="212"/>
      <c r="O179" s="212"/>
      <c r="P179" s="212"/>
      <c r="Q179" s="212"/>
      <c r="R179" s="212"/>
      <c r="S179" s="212"/>
      <c r="T179" s="213"/>
      <c r="AT179" s="214" t="s">
        <v>161</v>
      </c>
      <c r="AU179" s="214" t="s">
        <v>90</v>
      </c>
      <c r="AV179" s="13" t="s">
        <v>90</v>
      </c>
      <c r="AW179" s="13" t="s">
        <v>36</v>
      </c>
      <c r="AX179" s="13" t="s">
        <v>80</v>
      </c>
      <c r="AY179" s="214" t="s">
        <v>152</v>
      </c>
    </row>
    <row r="180" spans="2:51" s="13" customFormat="1" ht="11.25">
      <c r="B180" s="203"/>
      <c r="C180" s="204"/>
      <c r="D180" s="205" t="s">
        <v>161</v>
      </c>
      <c r="E180" s="206" t="s">
        <v>1</v>
      </c>
      <c r="F180" s="207" t="s">
        <v>204</v>
      </c>
      <c r="G180" s="204"/>
      <c r="H180" s="208">
        <v>117.363</v>
      </c>
      <c r="I180" s="209"/>
      <c r="J180" s="204"/>
      <c r="K180" s="204"/>
      <c r="L180" s="210"/>
      <c r="M180" s="211"/>
      <c r="N180" s="212"/>
      <c r="O180" s="212"/>
      <c r="P180" s="212"/>
      <c r="Q180" s="212"/>
      <c r="R180" s="212"/>
      <c r="S180" s="212"/>
      <c r="T180" s="213"/>
      <c r="AT180" s="214" t="s">
        <v>161</v>
      </c>
      <c r="AU180" s="214" t="s">
        <v>90</v>
      </c>
      <c r="AV180" s="13" t="s">
        <v>90</v>
      </c>
      <c r="AW180" s="13" t="s">
        <v>36</v>
      </c>
      <c r="AX180" s="13" t="s">
        <v>80</v>
      </c>
      <c r="AY180" s="214" t="s">
        <v>152</v>
      </c>
    </row>
    <row r="181" spans="2:51" s="14" customFormat="1" ht="11.25">
      <c r="B181" s="215"/>
      <c r="C181" s="216"/>
      <c r="D181" s="205" t="s">
        <v>161</v>
      </c>
      <c r="E181" s="217" t="s">
        <v>1</v>
      </c>
      <c r="F181" s="218" t="s">
        <v>163</v>
      </c>
      <c r="G181" s="216"/>
      <c r="H181" s="219">
        <v>299.003</v>
      </c>
      <c r="I181" s="220"/>
      <c r="J181" s="216"/>
      <c r="K181" s="216"/>
      <c r="L181" s="221"/>
      <c r="M181" s="222"/>
      <c r="N181" s="223"/>
      <c r="O181" s="223"/>
      <c r="P181" s="223"/>
      <c r="Q181" s="223"/>
      <c r="R181" s="223"/>
      <c r="S181" s="223"/>
      <c r="T181" s="224"/>
      <c r="AT181" s="225" t="s">
        <v>161</v>
      </c>
      <c r="AU181" s="225" t="s">
        <v>90</v>
      </c>
      <c r="AV181" s="14" t="s">
        <v>159</v>
      </c>
      <c r="AW181" s="14" t="s">
        <v>36</v>
      </c>
      <c r="AX181" s="14" t="s">
        <v>88</v>
      </c>
      <c r="AY181" s="225" t="s">
        <v>152</v>
      </c>
    </row>
    <row r="182" spans="1:65" s="2" customFormat="1" ht="44.25" customHeight="1">
      <c r="A182" s="35"/>
      <c r="B182" s="36"/>
      <c r="C182" s="189" t="s">
        <v>219</v>
      </c>
      <c r="D182" s="189" t="s">
        <v>155</v>
      </c>
      <c r="E182" s="190" t="s">
        <v>220</v>
      </c>
      <c r="F182" s="191" t="s">
        <v>221</v>
      </c>
      <c r="G182" s="192" t="s">
        <v>158</v>
      </c>
      <c r="H182" s="193">
        <v>75.487</v>
      </c>
      <c r="I182" s="194"/>
      <c r="J182" s="195">
        <f>ROUND(I182*H182,2)</f>
        <v>0</v>
      </c>
      <c r="K182" s="196"/>
      <c r="L182" s="40"/>
      <c r="M182" s="197" t="s">
        <v>1</v>
      </c>
      <c r="N182" s="198" t="s">
        <v>45</v>
      </c>
      <c r="O182" s="72"/>
      <c r="P182" s="199">
        <f>O182*H182</f>
        <v>0</v>
      </c>
      <c r="Q182" s="199">
        <v>0.0057</v>
      </c>
      <c r="R182" s="199">
        <f>Q182*H182</f>
        <v>0.4302759</v>
      </c>
      <c r="S182" s="199">
        <v>0</v>
      </c>
      <c r="T182" s="200">
        <f>S182*H182</f>
        <v>0</v>
      </c>
      <c r="U182" s="35"/>
      <c r="V182" s="35"/>
      <c r="W182" s="35"/>
      <c r="X182" s="35"/>
      <c r="Y182" s="35"/>
      <c r="Z182" s="35"/>
      <c r="AA182" s="35"/>
      <c r="AB182" s="35"/>
      <c r="AC182" s="35"/>
      <c r="AD182" s="35"/>
      <c r="AE182" s="35"/>
      <c r="AR182" s="201" t="s">
        <v>159</v>
      </c>
      <c r="AT182" s="201" t="s">
        <v>155</v>
      </c>
      <c r="AU182" s="201" t="s">
        <v>90</v>
      </c>
      <c r="AY182" s="18" t="s">
        <v>152</v>
      </c>
      <c r="BE182" s="202">
        <f>IF(N182="základní",J182,0)</f>
        <v>0</v>
      </c>
      <c r="BF182" s="202">
        <f>IF(N182="snížená",J182,0)</f>
        <v>0</v>
      </c>
      <c r="BG182" s="202">
        <f>IF(N182="zákl. přenesená",J182,0)</f>
        <v>0</v>
      </c>
      <c r="BH182" s="202">
        <f>IF(N182="sníž. přenesená",J182,0)</f>
        <v>0</v>
      </c>
      <c r="BI182" s="202">
        <f>IF(N182="nulová",J182,0)</f>
        <v>0</v>
      </c>
      <c r="BJ182" s="18" t="s">
        <v>88</v>
      </c>
      <c r="BK182" s="202">
        <f>ROUND(I182*H182,2)</f>
        <v>0</v>
      </c>
      <c r="BL182" s="18" t="s">
        <v>159</v>
      </c>
      <c r="BM182" s="201" t="s">
        <v>222</v>
      </c>
    </row>
    <row r="183" spans="2:51" s="13" customFormat="1" ht="11.25">
      <c r="B183" s="203"/>
      <c r="C183" s="204"/>
      <c r="D183" s="205" t="s">
        <v>161</v>
      </c>
      <c r="E183" s="206" t="s">
        <v>1</v>
      </c>
      <c r="F183" s="207" t="s">
        <v>223</v>
      </c>
      <c r="G183" s="204"/>
      <c r="H183" s="208">
        <v>75.487</v>
      </c>
      <c r="I183" s="209"/>
      <c r="J183" s="204"/>
      <c r="K183" s="204"/>
      <c r="L183" s="210"/>
      <c r="M183" s="211"/>
      <c r="N183" s="212"/>
      <c r="O183" s="212"/>
      <c r="P183" s="212"/>
      <c r="Q183" s="212"/>
      <c r="R183" s="212"/>
      <c r="S183" s="212"/>
      <c r="T183" s="213"/>
      <c r="AT183" s="214" t="s">
        <v>161</v>
      </c>
      <c r="AU183" s="214" t="s">
        <v>90</v>
      </c>
      <c r="AV183" s="13" t="s">
        <v>90</v>
      </c>
      <c r="AW183" s="13" t="s">
        <v>36</v>
      </c>
      <c r="AX183" s="13" t="s">
        <v>80</v>
      </c>
      <c r="AY183" s="214" t="s">
        <v>152</v>
      </c>
    </row>
    <row r="184" spans="2:51" s="14" customFormat="1" ht="11.25">
      <c r="B184" s="215"/>
      <c r="C184" s="216"/>
      <c r="D184" s="205" t="s">
        <v>161</v>
      </c>
      <c r="E184" s="217" t="s">
        <v>1</v>
      </c>
      <c r="F184" s="218" t="s">
        <v>163</v>
      </c>
      <c r="G184" s="216"/>
      <c r="H184" s="219">
        <v>75.487</v>
      </c>
      <c r="I184" s="220"/>
      <c r="J184" s="216"/>
      <c r="K184" s="216"/>
      <c r="L184" s="221"/>
      <c r="M184" s="222"/>
      <c r="N184" s="223"/>
      <c r="O184" s="223"/>
      <c r="P184" s="223"/>
      <c r="Q184" s="223"/>
      <c r="R184" s="223"/>
      <c r="S184" s="223"/>
      <c r="T184" s="224"/>
      <c r="AT184" s="225" t="s">
        <v>161</v>
      </c>
      <c r="AU184" s="225" t="s">
        <v>90</v>
      </c>
      <c r="AV184" s="14" t="s">
        <v>159</v>
      </c>
      <c r="AW184" s="14" t="s">
        <v>36</v>
      </c>
      <c r="AX184" s="14" t="s">
        <v>88</v>
      </c>
      <c r="AY184" s="225" t="s">
        <v>152</v>
      </c>
    </row>
    <row r="185" spans="1:65" s="2" customFormat="1" ht="37.9" customHeight="1">
      <c r="A185" s="35"/>
      <c r="B185" s="36"/>
      <c r="C185" s="189" t="s">
        <v>224</v>
      </c>
      <c r="D185" s="189" t="s">
        <v>155</v>
      </c>
      <c r="E185" s="190" t="s">
        <v>225</v>
      </c>
      <c r="F185" s="191" t="s">
        <v>226</v>
      </c>
      <c r="G185" s="192" t="s">
        <v>158</v>
      </c>
      <c r="H185" s="193">
        <v>15.72</v>
      </c>
      <c r="I185" s="194"/>
      <c r="J185" s="195">
        <f>ROUND(I185*H185,2)</f>
        <v>0</v>
      </c>
      <c r="K185" s="196"/>
      <c r="L185" s="40"/>
      <c r="M185" s="197" t="s">
        <v>1</v>
      </c>
      <c r="N185" s="198" t="s">
        <v>45</v>
      </c>
      <c r="O185" s="72"/>
      <c r="P185" s="199">
        <f>O185*H185</f>
        <v>0</v>
      </c>
      <c r="Q185" s="199">
        <v>0.00441</v>
      </c>
      <c r="R185" s="199">
        <f>Q185*H185</f>
        <v>0.0693252</v>
      </c>
      <c r="S185" s="199">
        <v>0</v>
      </c>
      <c r="T185" s="200">
        <f>S185*H185</f>
        <v>0</v>
      </c>
      <c r="U185" s="35"/>
      <c r="V185" s="35"/>
      <c r="W185" s="35"/>
      <c r="X185" s="35"/>
      <c r="Y185" s="35"/>
      <c r="Z185" s="35"/>
      <c r="AA185" s="35"/>
      <c r="AB185" s="35"/>
      <c r="AC185" s="35"/>
      <c r="AD185" s="35"/>
      <c r="AE185" s="35"/>
      <c r="AR185" s="201" t="s">
        <v>159</v>
      </c>
      <c r="AT185" s="201" t="s">
        <v>155</v>
      </c>
      <c r="AU185" s="201" t="s">
        <v>90</v>
      </c>
      <c r="AY185" s="18" t="s">
        <v>152</v>
      </c>
      <c r="BE185" s="202">
        <f>IF(N185="základní",J185,0)</f>
        <v>0</v>
      </c>
      <c r="BF185" s="202">
        <f>IF(N185="snížená",J185,0)</f>
        <v>0</v>
      </c>
      <c r="BG185" s="202">
        <f>IF(N185="zákl. přenesená",J185,0)</f>
        <v>0</v>
      </c>
      <c r="BH185" s="202">
        <f>IF(N185="sníž. přenesená",J185,0)</f>
        <v>0</v>
      </c>
      <c r="BI185" s="202">
        <f>IF(N185="nulová",J185,0)</f>
        <v>0</v>
      </c>
      <c r="BJ185" s="18" t="s">
        <v>88</v>
      </c>
      <c r="BK185" s="202">
        <f>ROUND(I185*H185,2)</f>
        <v>0</v>
      </c>
      <c r="BL185" s="18" t="s">
        <v>159</v>
      </c>
      <c r="BM185" s="201" t="s">
        <v>227</v>
      </c>
    </row>
    <row r="186" spans="2:51" s="13" customFormat="1" ht="11.25">
      <c r="B186" s="203"/>
      <c r="C186" s="204"/>
      <c r="D186" s="205" t="s">
        <v>161</v>
      </c>
      <c r="E186" s="206" t="s">
        <v>1</v>
      </c>
      <c r="F186" s="207" t="s">
        <v>228</v>
      </c>
      <c r="G186" s="204"/>
      <c r="H186" s="208">
        <v>15.72</v>
      </c>
      <c r="I186" s="209"/>
      <c r="J186" s="204"/>
      <c r="K186" s="204"/>
      <c r="L186" s="210"/>
      <c r="M186" s="211"/>
      <c r="N186" s="212"/>
      <c r="O186" s="212"/>
      <c r="P186" s="212"/>
      <c r="Q186" s="212"/>
      <c r="R186" s="212"/>
      <c r="S186" s="212"/>
      <c r="T186" s="213"/>
      <c r="AT186" s="214" t="s">
        <v>161</v>
      </c>
      <c r="AU186" s="214" t="s">
        <v>90</v>
      </c>
      <c r="AV186" s="13" t="s">
        <v>90</v>
      </c>
      <c r="AW186" s="13" t="s">
        <v>36</v>
      </c>
      <c r="AX186" s="13" t="s">
        <v>80</v>
      </c>
      <c r="AY186" s="214" t="s">
        <v>152</v>
      </c>
    </row>
    <row r="187" spans="2:51" s="14" customFormat="1" ht="11.25">
      <c r="B187" s="215"/>
      <c r="C187" s="216"/>
      <c r="D187" s="205" t="s">
        <v>161</v>
      </c>
      <c r="E187" s="217" t="s">
        <v>1</v>
      </c>
      <c r="F187" s="218" t="s">
        <v>163</v>
      </c>
      <c r="G187" s="216"/>
      <c r="H187" s="219">
        <v>15.72</v>
      </c>
      <c r="I187" s="220"/>
      <c r="J187" s="216"/>
      <c r="K187" s="216"/>
      <c r="L187" s="221"/>
      <c r="M187" s="222"/>
      <c r="N187" s="223"/>
      <c r="O187" s="223"/>
      <c r="P187" s="223"/>
      <c r="Q187" s="223"/>
      <c r="R187" s="223"/>
      <c r="S187" s="223"/>
      <c r="T187" s="224"/>
      <c r="AT187" s="225" t="s">
        <v>161</v>
      </c>
      <c r="AU187" s="225" t="s">
        <v>90</v>
      </c>
      <c r="AV187" s="14" t="s">
        <v>159</v>
      </c>
      <c r="AW187" s="14" t="s">
        <v>36</v>
      </c>
      <c r="AX187" s="14" t="s">
        <v>88</v>
      </c>
      <c r="AY187" s="225" t="s">
        <v>152</v>
      </c>
    </row>
    <row r="188" spans="1:65" s="2" customFormat="1" ht="24.2" customHeight="1">
      <c r="A188" s="35"/>
      <c r="B188" s="36"/>
      <c r="C188" s="189" t="s">
        <v>229</v>
      </c>
      <c r="D188" s="189" t="s">
        <v>155</v>
      </c>
      <c r="E188" s="190" t="s">
        <v>230</v>
      </c>
      <c r="F188" s="191" t="s">
        <v>231</v>
      </c>
      <c r="G188" s="192" t="s">
        <v>158</v>
      </c>
      <c r="H188" s="193">
        <v>15.72</v>
      </c>
      <c r="I188" s="194"/>
      <c r="J188" s="195">
        <f>ROUND(I188*H188,2)</f>
        <v>0</v>
      </c>
      <c r="K188" s="196"/>
      <c r="L188" s="40"/>
      <c r="M188" s="197" t="s">
        <v>1</v>
      </c>
      <c r="N188" s="198" t="s">
        <v>45</v>
      </c>
      <c r="O188" s="72"/>
      <c r="P188" s="199">
        <f>O188*H188</f>
        <v>0</v>
      </c>
      <c r="Q188" s="199">
        <v>0.003</v>
      </c>
      <c r="R188" s="199">
        <f>Q188*H188</f>
        <v>0.04716</v>
      </c>
      <c r="S188" s="199">
        <v>0</v>
      </c>
      <c r="T188" s="200">
        <f>S188*H188</f>
        <v>0</v>
      </c>
      <c r="U188" s="35"/>
      <c r="V188" s="35"/>
      <c r="W188" s="35"/>
      <c r="X188" s="35"/>
      <c r="Y188" s="35"/>
      <c r="Z188" s="35"/>
      <c r="AA188" s="35"/>
      <c r="AB188" s="35"/>
      <c r="AC188" s="35"/>
      <c r="AD188" s="35"/>
      <c r="AE188" s="35"/>
      <c r="AR188" s="201" t="s">
        <v>159</v>
      </c>
      <c r="AT188" s="201" t="s">
        <v>155</v>
      </c>
      <c r="AU188" s="201" t="s">
        <v>90</v>
      </c>
      <c r="AY188" s="18" t="s">
        <v>152</v>
      </c>
      <c r="BE188" s="202">
        <f>IF(N188="základní",J188,0)</f>
        <v>0</v>
      </c>
      <c r="BF188" s="202">
        <f>IF(N188="snížená",J188,0)</f>
        <v>0</v>
      </c>
      <c r="BG188" s="202">
        <f>IF(N188="zákl. přenesená",J188,0)</f>
        <v>0</v>
      </c>
      <c r="BH188" s="202">
        <f>IF(N188="sníž. přenesená",J188,0)</f>
        <v>0</v>
      </c>
      <c r="BI188" s="202">
        <f>IF(N188="nulová",J188,0)</f>
        <v>0</v>
      </c>
      <c r="BJ188" s="18" t="s">
        <v>88</v>
      </c>
      <c r="BK188" s="202">
        <f>ROUND(I188*H188,2)</f>
        <v>0</v>
      </c>
      <c r="BL188" s="18" t="s">
        <v>159</v>
      </c>
      <c r="BM188" s="201" t="s">
        <v>232</v>
      </c>
    </row>
    <row r="189" spans="1:65" s="2" customFormat="1" ht="37.9" customHeight="1">
      <c r="A189" s="35"/>
      <c r="B189" s="36"/>
      <c r="C189" s="189" t="s">
        <v>233</v>
      </c>
      <c r="D189" s="189" t="s">
        <v>155</v>
      </c>
      <c r="E189" s="190" t="s">
        <v>234</v>
      </c>
      <c r="F189" s="191" t="s">
        <v>235</v>
      </c>
      <c r="G189" s="192" t="s">
        <v>166</v>
      </c>
      <c r="H189" s="193">
        <v>1</v>
      </c>
      <c r="I189" s="194"/>
      <c r="J189" s="195">
        <f>ROUND(I189*H189,2)</f>
        <v>0</v>
      </c>
      <c r="K189" s="196"/>
      <c r="L189" s="40"/>
      <c r="M189" s="197" t="s">
        <v>1</v>
      </c>
      <c r="N189" s="198" t="s">
        <v>45</v>
      </c>
      <c r="O189" s="72"/>
      <c r="P189" s="199">
        <f>O189*H189</f>
        <v>0</v>
      </c>
      <c r="Q189" s="199">
        <v>0.05362</v>
      </c>
      <c r="R189" s="199">
        <f>Q189*H189</f>
        <v>0.05362</v>
      </c>
      <c r="S189" s="199">
        <v>0</v>
      </c>
      <c r="T189" s="200">
        <f>S189*H189</f>
        <v>0</v>
      </c>
      <c r="U189" s="35"/>
      <c r="V189" s="35"/>
      <c r="W189" s="35"/>
      <c r="X189" s="35"/>
      <c r="Y189" s="35"/>
      <c r="Z189" s="35"/>
      <c r="AA189" s="35"/>
      <c r="AB189" s="35"/>
      <c r="AC189" s="35"/>
      <c r="AD189" s="35"/>
      <c r="AE189" s="35"/>
      <c r="AR189" s="201" t="s">
        <v>159</v>
      </c>
      <c r="AT189" s="201" t="s">
        <v>155</v>
      </c>
      <c r="AU189" s="201" t="s">
        <v>90</v>
      </c>
      <c r="AY189" s="18" t="s">
        <v>152</v>
      </c>
      <c r="BE189" s="202">
        <f>IF(N189="základní",J189,0)</f>
        <v>0</v>
      </c>
      <c r="BF189" s="202">
        <f>IF(N189="snížená",J189,0)</f>
        <v>0</v>
      </c>
      <c r="BG189" s="202">
        <f>IF(N189="zákl. přenesená",J189,0)</f>
        <v>0</v>
      </c>
      <c r="BH189" s="202">
        <f>IF(N189="sníž. přenesená",J189,0)</f>
        <v>0</v>
      </c>
      <c r="BI189" s="202">
        <f>IF(N189="nulová",J189,0)</f>
        <v>0</v>
      </c>
      <c r="BJ189" s="18" t="s">
        <v>88</v>
      </c>
      <c r="BK189" s="202">
        <f>ROUND(I189*H189,2)</f>
        <v>0</v>
      </c>
      <c r="BL189" s="18" t="s">
        <v>159</v>
      </c>
      <c r="BM189" s="201" t="s">
        <v>236</v>
      </c>
    </row>
    <row r="190" spans="1:65" s="2" customFormat="1" ht="24.2" customHeight="1">
      <c r="A190" s="35"/>
      <c r="B190" s="36"/>
      <c r="C190" s="247" t="s">
        <v>8</v>
      </c>
      <c r="D190" s="247" t="s">
        <v>237</v>
      </c>
      <c r="E190" s="248" t="s">
        <v>238</v>
      </c>
      <c r="F190" s="249" t="s">
        <v>239</v>
      </c>
      <c r="G190" s="250" t="s">
        <v>166</v>
      </c>
      <c r="H190" s="251">
        <v>1</v>
      </c>
      <c r="I190" s="252"/>
      <c r="J190" s="253">
        <f>ROUND(I190*H190,2)</f>
        <v>0</v>
      </c>
      <c r="K190" s="254"/>
      <c r="L190" s="255"/>
      <c r="M190" s="256" t="s">
        <v>1</v>
      </c>
      <c r="N190" s="257" t="s">
        <v>45</v>
      </c>
      <c r="O190" s="72"/>
      <c r="P190" s="199">
        <f>O190*H190</f>
        <v>0</v>
      </c>
      <c r="Q190" s="199">
        <v>0.0425</v>
      </c>
      <c r="R190" s="199">
        <f>Q190*H190</f>
        <v>0.0425</v>
      </c>
      <c r="S190" s="199">
        <v>0</v>
      </c>
      <c r="T190" s="200">
        <f>S190*H190</f>
        <v>0</v>
      </c>
      <c r="U190" s="35"/>
      <c r="V190" s="35"/>
      <c r="W190" s="35"/>
      <c r="X190" s="35"/>
      <c r="Y190" s="35"/>
      <c r="Z190" s="35"/>
      <c r="AA190" s="35"/>
      <c r="AB190" s="35"/>
      <c r="AC190" s="35"/>
      <c r="AD190" s="35"/>
      <c r="AE190" s="35"/>
      <c r="AR190" s="201" t="s">
        <v>197</v>
      </c>
      <c r="AT190" s="201" t="s">
        <v>237</v>
      </c>
      <c r="AU190" s="201" t="s">
        <v>90</v>
      </c>
      <c r="AY190" s="18" t="s">
        <v>152</v>
      </c>
      <c r="BE190" s="202">
        <f>IF(N190="základní",J190,0)</f>
        <v>0</v>
      </c>
      <c r="BF190" s="202">
        <f>IF(N190="snížená",J190,0)</f>
        <v>0</v>
      </c>
      <c r="BG190" s="202">
        <f>IF(N190="zákl. přenesená",J190,0)</f>
        <v>0</v>
      </c>
      <c r="BH190" s="202">
        <f>IF(N190="sníž. přenesená",J190,0)</f>
        <v>0</v>
      </c>
      <c r="BI190" s="202">
        <f>IF(N190="nulová",J190,0)</f>
        <v>0</v>
      </c>
      <c r="BJ190" s="18" t="s">
        <v>88</v>
      </c>
      <c r="BK190" s="202">
        <f>ROUND(I190*H190,2)</f>
        <v>0</v>
      </c>
      <c r="BL190" s="18" t="s">
        <v>159</v>
      </c>
      <c r="BM190" s="201" t="s">
        <v>240</v>
      </c>
    </row>
    <row r="191" spans="2:63" s="12" customFormat="1" ht="22.9" customHeight="1">
      <c r="B191" s="173"/>
      <c r="C191" s="174"/>
      <c r="D191" s="175" t="s">
        <v>79</v>
      </c>
      <c r="E191" s="187" t="s">
        <v>210</v>
      </c>
      <c r="F191" s="187" t="s">
        <v>241</v>
      </c>
      <c r="G191" s="174"/>
      <c r="H191" s="174"/>
      <c r="I191" s="177"/>
      <c r="J191" s="188">
        <f>BK191</f>
        <v>0</v>
      </c>
      <c r="K191" s="174"/>
      <c r="L191" s="179"/>
      <c r="M191" s="180"/>
      <c r="N191" s="181"/>
      <c r="O191" s="181"/>
      <c r="P191" s="182">
        <f>SUM(P192:P201)</f>
        <v>0</v>
      </c>
      <c r="Q191" s="181"/>
      <c r="R191" s="182">
        <f>SUM(R192:R201)</f>
        <v>0.00605972</v>
      </c>
      <c r="S191" s="181"/>
      <c r="T191" s="183">
        <f>SUM(T192:T201)</f>
        <v>0.2736</v>
      </c>
      <c r="AR191" s="184" t="s">
        <v>88</v>
      </c>
      <c r="AT191" s="185" t="s">
        <v>79</v>
      </c>
      <c r="AU191" s="185" t="s">
        <v>88</v>
      </c>
      <c r="AY191" s="184" t="s">
        <v>152</v>
      </c>
      <c r="BK191" s="186">
        <f>SUM(BK192:BK201)</f>
        <v>0</v>
      </c>
    </row>
    <row r="192" spans="1:65" s="2" customFormat="1" ht="37.9" customHeight="1">
      <c r="A192" s="35"/>
      <c r="B192" s="36"/>
      <c r="C192" s="189" t="s">
        <v>242</v>
      </c>
      <c r="D192" s="189" t="s">
        <v>155</v>
      </c>
      <c r="E192" s="190" t="s">
        <v>243</v>
      </c>
      <c r="F192" s="191" t="s">
        <v>244</v>
      </c>
      <c r="G192" s="192" t="s">
        <v>158</v>
      </c>
      <c r="H192" s="193">
        <v>151.493</v>
      </c>
      <c r="I192" s="194"/>
      <c r="J192" s="195">
        <f>ROUND(I192*H192,2)</f>
        <v>0</v>
      </c>
      <c r="K192" s="196"/>
      <c r="L192" s="40"/>
      <c r="M192" s="197" t="s">
        <v>1</v>
      </c>
      <c r="N192" s="198" t="s">
        <v>45</v>
      </c>
      <c r="O192" s="72"/>
      <c r="P192" s="199">
        <f>O192*H192</f>
        <v>0</v>
      </c>
      <c r="Q192" s="199">
        <v>4E-05</v>
      </c>
      <c r="R192" s="199">
        <f>Q192*H192</f>
        <v>0.00605972</v>
      </c>
      <c r="S192" s="199">
        <v>0</v>
      </c>
      <c r="T192" s="200">
        <f>S192*H192</f>
        <v>0</v>
      </c>
      <c r="U192" s="35"/>
      <c r="V192" s="35"/>
      <c r="W192" s="35"/>
      <c r="X192" s="35"/>
      <c r="Y192" s="35"/>
      <c r="Z192" s="35"/>
      <c r="AA192" s="35"/>
      <c r="AB192" s="35"/>
      <c r="AC192" s="35"/>
      <c r="AD192" s="35"/>
      <c r="AE192" s="35"/>
      <c r="AR192" s="201" t="s">
        <v>159</v>
      </c>
      <c r="AT192" s="201" t="s">
        <v>155</v>
      </c>
      <c r="AU192" s="201" t="s">
        <v>90</v>
      </c>
      <c r="AY192" s="18" t="s">
        <v>152</v>
      </c>
      <c r="BE192" s="202">
        <f>IF(N192="základní",J192,0)</f>
        <v>0</v>
      </c>
      <c r="BF192" s="202">
        <f>IF(N192="snížená",J192,0)</f>
        <v>0</v>
      </c>
      <c r="BG192" s="202">
        <f>IF(N192="zákl. přenesená",J192,0)</f>
        <v>0</v>
      </c>
      <c r="BH192" s="202">
        <f>IF(N192="sníž. přenesená",J192,0)</f>
        <v>0</v>
      </c>
      <c r="BI192" s="202">
        <f>IF(N192="nulová",J192,0)</f>
        <v>0</v>
      </c>
      <c r="BJ192" s="18" t="s">
        <v>88</v>
      </c>
      <c r="BK192" s="202">
        <f>ROUND(I192*H192,2)</f>
        <v>0</v>
      </c>
      <c r="BL192" s="18" t="s">
        <v>159</v>
      </c>
      <c r="BM192" s="201" t="s">
        <v>245</v>
      </c>
    </row>
    <row r="193" spans="2:51" s="15" customFormat="1" ht="11.25">
      <c r="B193" s="226"/>
      <c r="C193" s="227"/>
      <c r="D193" s="205" t="s">
        <v>161</v>
      </c>
      <c r="E193" s="228" t="s">
        <v>1</v>
      </c>
      <c r="F193" s="229" t="s">
        <v>246</v>
      </c>
      <c r="G193" s="227"/>
      <c r="H193" s="228" t="s">
        <v>1</v>
      </c>
      <c r="I193" s="230"/>
      <c r="J193" s="227"/>
      <c r="K193" s="227"/>
      <c r="L193" s="231"/>
      <c r="M193" s="232"/>
      <c r="N193" s="233"/>
      <c r="O193" s="233"/>
      <c r="P193" s="233"/>
      <c r="Q193" s="233"/>
      <c r="R193" s="233"/>
      <c r="S193" s="233"/>
      <c r="T193" s="234"/>
      <c r="AT193" s="235" t="s">
        <v>161</v>
      </c>
      <c r="AU193" s="235" t="s">
        <v>90</v>
      </c>
      <c r="AV193" s="15" t="s">
        <v>88</v>
      </c>
      <c r="AW193" s="15" t="s">
        <v>36</v>
      </c>
      <c r="AX193" s="15" t="s">
        <v>80</v>
      </c>
      <c r="AY193" s="235" t="s">
        <v>152</v>
      </c>
    </row>
    <row r="194" spans="2:51" s="13" customFormat="1" ht="11.25">
      <c r="B194" s="203"/>
      <c r="C194" s="204"/>
      <c r="D194" s="205" t="s">
        <v>161</v>
      </c>
      <c r="E194" s="206" t="s">
        <v>1</v>
      </c>
      <c r="F194" s="207" t="s">
        <v>247</v>
      </c>
      <c r="G194" s="204"/>
      <c r="H194" s="208">
        <v>22.62</v>
      </c>
      <c r="I194" s="209"/>
      <c r="J194" s="204"/>
      <c r="K194" s="204"/>
      <c r="L194" s="210"/>
      <c r="M194" s="211"/>
      <c r="N194" s="212"/>
      <c r="O194" s="212"/>
      <c r="P194" s="212"/>
      <c r="Q194" s="212"/>
      <c r="R194" s="212"/>
      <c r="S194" s="212"/>
      <c r="T194" s="213"/>
      <c r="AT194" s="214" t="s">
        <v>161</v>
      </c>
      <c r="AU194" s="214" t="s">
        <v>90</v>
      </c>
      <c r="AV194" s="13" t="s">
        <v>90</v>
      </c>
      <c r="AW194" s="13" t="s">
        <v>36</v>
      </c>
      <c r="AX194" s="13" t="s">
        <v>80</v>
      </c>
      <c r="AY194" s="214" t="s">
        <v>152</v>
      </c>
    </row>
    <row r="195" spans="2:51" s="13" customFormat="1" ht="11.25">
      <c r="B195" s="203"/>
      <c r="C195" s="204"/>
      <c r="D195" s="205" t="s">
        <v>161</v>
      </c>
      <c r="E195" s="206" t="s">
        <v>1</v>
      </c>
      <c r="F195" s="207" t="s">
        <v>248</v>
      </c>
      <c r="G195" s="204"/>
      <c r="H195" s="208">
        <v>20.838</v>
      </c>
      <c r="I195" s="209"/>
      <c r="J195" s="204"/>
      <c r="K195" s="204"/>
      <c r="L195" s="210"/>
      <c r="M195" s="211"/>
      <c r="N195" s="212"/>
      <c r="O195" s="212"/>
      <c r="P195" s="212"/>
      <c r="Q195" s="212"/>
      <c r="R195" s="212"/>
      <c r="S195" s="212"/>
      <c r="T195" s="213"/>
      <c r="AT195" s="214" t="s">
        <v>161</v>
      </c>
      <c r="AU195" s="214" t="s">
        <v>90</v>
      </c>
      <c r="AV195" s="13" t="s">
        <v>90</v>
      </c>
      <c r="AW195" s="13" t="s">
        <v>36</v>
      </c>
      <c r="AX195" s="13" t="s">
        <v>80</v>
      </c>
      <c r="AY195" s="214" t="s">
        <v>152</v>
      </c>
    </row>
    <row r="196" spans="2:51" s="13" customFormat="1" ht="11.25">
      <c r="B196" s="203"/>
      <c r="C196" s="204"/>
      <c r="D196" s="205" t="s">
        <v>161</v>
      </c>
      <c r="E196" s="206" t="s">
        <v>1</v>
      </c>
      <c r="F196" s="207" t="s">
        <v>249</v>
      </c>
      <c r="G196" s="204"/>
      <c r="H196" s="208">
        <v>36.41</v>
      </c>
      <c r="I196" s="209"/>
      <c r="J196" s="204"/>
      <c r="K196" s="204"/>
      <c r="L196" s="210"/>
      <c r="M196" s="211"/>
      <c r="N196" s="212"/>
      <c r="O196" s="212"/>
      <c r="P196" s="212"/>
      <c r="Q196" s="212"/>
      <c r="R196" s="212"/>
      <c r="S196" s="212"/>
      <c r="T196" s="213"/>
      <c r="AT196" s="214" t="s">
        <v>161</v>
      </c>
      <c r="AU196" s="214" t="s">
        <v>90</v>
      </c>
      <c r="AV196" s="13" t="s">
        <v>90</v>
      </c>
      <c r="AW196" s="13" t="s">
        <v>36</v>
      </c>
      <c r="AX196" s="13" t="s">
        <v>80</v>
      </c>
      <c r="AY196" s="214" t="s">
        <v>152</v>
      </c>
    </row>
    <row r="197" spans="2:51" s="13" customFormat="1" ht="11.25">
      <c r="B197" s="203"/>
      <c r="C197" s="204"/>
      <c r="D197" s="205" t="s">
        <v>161</v>
      </c>
      <c r="E197" s="206" t="s">
        <v>1</v>
      </c>
      <c r="F197" s="207" t="s">
        <v>250</v>
      </c>
      <c r="G197" s="204"/>
      <c r="H197" s="208">
        <v>71.625</v>
      </c>
      <c r="I197" s="209"/>
      <c r="J197" s="204"/>
      <c r="K197" s="204"/>
      <c r="L197" s="210"/>
      <c r="M197" s="211"/>
      <c r="N197" s="212"/>
      <c r="O197" s="212"/>
      <c r="P197" s="212"/>
      <c r="Q197" s="212"/>
      <c r="R197" s="212"/>
      <c r="S197" s="212"/>
      <c r="T197" s="213"/>
      <c r="AT197" s="214" t="s">
        <v>161</v>
      </c>
      <c r="AU197" s="214" t="s">
        <v>90</v>
      </c>
      <c r="AV197" s="13" t="s">
        <v>90</v>
      </c>
      <c r="AW197" s="13" t="s">
        <v>36</v>
      </c>
      <c r="AX197" s="13" t="s">
        <v>80</v>
      </c>
      <c r="AY197" s="214" t="s">
        <v>152</v>
      </c>
    </row>
    <row r="198" spans="2:51" s="14" customFormat="1" ht="11.25">
      <c r="B198" s="215"/>
      <c r="C198" s="216"/>
      <c r="D198" s="205" t="s">
        <v>161</v>
      </c>
      <c r="E198" s="217" t="s">
        <v>1</v>
      </c>
      <c r="F198" s="218" t="s">
        <v>163</v>
      </c>
      <c r="G198" s="216"/>
      <c r="H198" s="219">
        <v>151.493</v>
      </c>
      <c r="I198" s="220"/>
      <c r="J198" s="216"/>
      <c r="K198" s="216"/>
      <c r="L198" s="221"/>
      <c r="M198" s="222"/>
      <c r="N198" s="223"/>
      <c r="O198" s="223"/>
      <c r="P198" s="223"/>
      <c r="Q198" s="223"/>
      <c r="R198" s="223"/>
      <c r="S198" s="223"/>
      <c r="T198" s="224"/>
      <c r="AT198" s="225" t="s">
        <v>161</v>
      </c>
      <c r="AU198" s="225" t="s">
        <v>90</v>
      </c>
      <c r="AV198" s="14" t="s">
        <v>159</v>
      </c>
      <c r="AW198" s="14" t="s">
        <v>36</v>
      </c>
      <c r="AX198" s="14" t="s">
        <v>88</v>
      </c>
      <c r="AY198" s="225" t="s">
        <v>152</v>
      </c>
    </row>
    <row r="199" spans="1:65" s="2" customFormat="1" ht="37.9" customHeight="1">
      <c r="A199" s="35"/>
      <c r="B199" s="36"/>
      <c r="C199" s="189" t="s">
        <v>251</v>
      </c>
      <c r="D199" s="189" t="s">
        <v>155</v>
      </c>
      <c r="E199" s="190" t="s">
        <v>252</v>
      </c>
      <c r="F199" s="191" t="s">
        <v>253</v>
      </c>
      <c r="G199" s="192" t="s">
        <v>158</v>
      </c>
      <c r="H199" s="193">
        <v>3.6</v>
      </c>
      <c r="I199" s="194"/>
      <c r="J199" s="195">
        <f>ROUND(I199*H199,2)</f>
        <v>0</v>
      </c>
      <c r="K199" s="196"/>
      <c r="L199" s="40"/>
      <c r="M199" s="197" t="s">
        <v>1</v>
      </c>
      <c r="N199" s="198" t="s">
        <v>45</v>
      </c>
      <c r="O199" s="72"/>
      <c r="P199" s="199">
        <f>O199*H199</f>
        <v>0</v>
      </c>
      <c r="Q199" s="199">
        <v>0</v>
      </c>
      <c r="R199" s="199">
        <f>Q199*H199</f>
        <v>0</v>
      </c>
      <c r="S199" s="199">
        <v>0.076</v>
      </c>
      <c r="T199" s="200">
        <f>S199*H199</f>
        <v>0.2736</v>
      </c>
      <c r="U199" s="35"/>
      <c r="V199" s="35"/>
      <c r="W199" s="35"/>
      <c r="X199" s="35"/>
      <c r="Y199" s="35"/>
      <c r="Z199" s="35"/>
      <c r="AA199" s="35"/>
      <c r="AB199" s="35"/>
      <c r="AC199" s="35"/>
      <c r="AD199" s="35"/>
      <c r="AE199" s="35"/>
      <c r="AR199" s="201" t="s">
        <v>159</v>
      </c>
      <c r="AT199" s="201" t="s">
        <v>155</v>
      </c>
      <c r="AU199" s="201" t="s">
        <v>90</v>
      </c>
      <c r="AY199" s="18" t="s">
        <v>152</v>
      </c>
      <c r="BE199" s="202">
        <f>IF(N199="základní",J199,0)</f>
        <v>0</v>
      </c>
      <c r="BF199" s="202">
        <f>IF(N199="snížená",J199,0)</f>
        <v>0</v>
      </c>
      <c r="BG199" s="202">
        <f>IF(N199="zákl. přenesená",J199,0)</f>
        <v>0</v>
      </c>
      <c r="BH199" s="202">
        <f>IF(N199="sníž. přenesená",J199,0)</f>
        <v>0</v>
      </c>
      <c r="BI199" s="202">
        <f>IF(N199="nulová",J199,0)</f>
        <v>0</v>
      </c>
      <c r="BJ199" s="18" t="s">
        <v>88</v>
      </c>
      <c r="BK199" s="202">
        <f>ROUND(I199*H199,2)</f>
        <v>0</v>
      </c>
      <c r="BL199" s="18" t="s">
        <v>159</v>
      </c>
      <c r="BM199" s="201" t="s">
        <v>254</v>
      </c>
    </row>
    <row r="200" spans="2:51" s="13" customFormat="1" ht="11.25">
      <c r="B200" s="203"/>
      <c r="C200" s="204"/>
      <c r="D200" s="205" t="s">
        <v>161</v>
      </c>
      <c r="E200" s="206" t="s">
        <v>1</v>
      </c>
      <c r="F200" s="207" t="s">
        <v>255</v>
      </c>
      <c r="G200" s="204"/>
      <c r="H200" s="208">
        <v>3.6</v>
      </c>
      <c r="I200" s="209"/>
      <c r="J200" s="204"/>
      <c r="K200" s="204"/>
      <c r="L200" s="210"/>
      <c r="M200" s="211"/>
      <c r="N200" s="212"/>
      <c r="O200" s="212"/>
      <c r="P200" s="212"/>
      <c r="Q200" s="212"/>
      <c r="R200" s="212"/>
      <c r="S200" s="212"/>
      <c r="T200" s="213"/>
      <c r="AT200" s="214" t="s">
        <v>161</v>
      </c>
      <c r="AU200" s="214" t="s">
        <v>90</v>
      </c>
      <c r="AV200" s="13" t="s">
        <v>90</v>
      </c>
      <c r="AW200" s="13" t="s">
        <v>36</v>
      </c>
      <c r="AX200" s="13" t="s">
        <v>80</v>
      </c>
      <c r="AY200" s="214" t="s">
        <v>152</v>
      </c>
    </row>
    <row r="201" spans="2:51" s="14" customFormat="1" ht="11.25">
      <c r="B201" s="215"/>
      <c r="C201" s="216"/>
      <c r="D201" s="205" t="s">
        <v>161</v>
      </c>
      <c r="E201" s="217" t="s">
        <v>1</v>
      </c>
      <c r="F201" s="218" t="s">
        <v>163</v>
      </c>
      <c r="G201" s="216"/>
      <c r="H201" s="219">
        <v>3.6</v>
      </c>
      <c r="I201" s="220"/>
      <c r="J201" s="216"/>
      <c r="K201" s="216"/>
      <c r="L201" s="221"/>
      <c r="M201" s="222"/>
      <c r="N201" s="223"/>
      <c r="O201" s="223"/>
      <c r="P201" s="223"/>
      <c r="Q201" s="223"/>
      <c r="R201" s="223"/>
      <c r="S201" s="223"/>
      <c r="T201" s="224"/>
      <c r="AT201" s="225" t="s">
        <v>161</v>
      </c>
      <c r="AU201" s="225" t="s">
        <v>90</v>
      </c>
      <c r="AV201" s="14" t="s">
        <v>159</v>
      </c>
      <c r="AW201" s="14" t="s">
        <v>36</v>
      </c>
      <c r="AX201" s="14" t="s">
        <v>88</v>
      </c>
      <c r="AY201" s="225" t="s">
        <v>152</v>
      </c>
    </row>
    <row r="202" spans="2:63" s="12" customFormat="1" ht="22.9" customHeight="1">
      <c r="B202" s="173"/>
      <c r="C202" s="174"/>
      <c r="D202" s="175" t="s">
        <v>79</v>
      </c>
      <c r="E202" s="187" t="s">
        <v>256</v>
      </c>
      <c r="F202" s="187" t="s">
        <v>257</v>
      </c>
      <c r="G202" s="174"/>
      <c r="H202" s="174"/>
      <c r="I202" s="177"/>
      <c r="J202" s="188">
        <f>BK202</f>
        <v>0</v>
      </c>
      <c r="K202" s="174"/>
      <c r="L202" s="179"/>
      <c r="M202" s="180"/>
      <c r="N202" s="181"/>
      <c r="O202" s="181"/>
      <c r="P202" s="182">
        <f>SUM(P203:P214)</f>
        <v>0</v>
      </c>
      <c r="Q202" s="181"/>
      <c r="R202" s="182">
        <f>SUM(R203:R214)</f>
        <v>0</v>
      </c>
      <c r="S202" s="181"/>
      <c r="T202" s="183">
        <f>SUM(T203:T214)</f>
        <v>0</v>
      </c>
      <c r="AR202" s="184" t="s">
        <v>88</v>
      </c>
      <c r="AT202" s="185" t="s">
        <v>79</v>
      </c>
      <c r="AU202" s="185" t="s">
        <v>88</v>
      </c>
      <c r="AY202" s="184" t="s">
        <v>152</v>
      </c>
      <c r="BK202" s="186">
        <f>SUM(BK203:BK214)</f>
        <v>0</v>
      </c>
    </row>
    <row r="203" spans="1:65" s="2" customFormat="1" ht="37.9" customHeight="1">
      <c r="A203" s="35"/>
      <c r="B203" s="36"/>
      <c r="C203" s="189" t="s">
        <v>258</v>
      </c>
      <c r="D203" s="189" t="s">
        <v>155</v>
      </c>
      <c r="E203" s="190" t="s">
        <v>259</v>
      </c>
      <c r="F203" s="191" t="s">
        <v>260</v>
      </c>
      <c r="G203" s="192" t="s">
        <v>261</v>
      </c>
      <c r="H203" s="193">
        <v>1.943</v>
      </c>
      <c r="I203" s="194"/>
      <c r="J203" s="195">
        <f>ROUND(I203*H203,2)</f>
        <v>0</v>
      </c>
      <c r="K203" s="196"/>
      <c r="L203" s="40"/>
      <c r="M203" s="197" t="s">
        <v>1</v>
      </c>
      <c r="N203" s="198" t="s">
        <v>45</v>
      </c>
      <c r="O203" s="72"/>
      <c r="P203" s="199">
        <f>O203*H203</f>
        <v>0</v>
      </c>
      <c r="Q203" s="199">
        <v>0</v>
      </c>
      <c r="R203" s="199">
        <f>Q203*H203</f>
        <v>0</v>
      </c>
      <c r="S203" s="199">
        <v>0</v>
      </c>
      <c r="T203" s="200">
        <f>S203*H203</f>
        <v>0</v>
      </c>
      <c r="U203" s="35"/>
      <c r="V203" s="35"/>
      <c r="W203" s="35"/>
      <c r="X203" s="35"/>
      <c r="Y203" s="35"/>
      <c r="Z203" s="35"/>
      <c r="AA203" s="35"/>
      <c r="AB203" s="35"/>
      <c r="AC203" s="35"/>
      <c r="AD203" s="35"/>
      <c r="AE203" s="35"/>
      <c r="AR203" s="201" t="s">
        <v>159</v>
      </c>
      <c r="AT203" s="201" t="s">
        <v>155</v>
      </c>
      <c r="AU203" s="201" t="s">
        <v>90</v>
      </c>
      <c r="AY203" s="18" t="s">
        <v>152</v>
      </c>
      <c r="BE203" s="202">
        <f>IF(N203="základní",J203,0)</f>
        <v>0</v>
      </c>
      <c r="BF203" s="202">
        <f>IF(N203="snížená",J203,0)</f>
        <v>0</v>
      </c>
      <c r="BG203" s="202">
        <f>IF(N203="zákl. přenesená",J203,0)</f>
        <v>0</v>
      </c>
      <c r="BH203" s="202">
        <f>IF(N203="sníž. přenesená",J203,0)</f>
        <v>0</v>
      </c>
      <c r="BI203" s="202">
        <f>IF(N203="nulová",J203,0)</f>
        <v>0</v>
      </c>
      <c r="BJ203" s="18" t="s">
        <v>88</v>
      </c>
      <c r="BK203" s="202">
        <f>ROUND(I203*H203,2)</f>
        <v>0</v>
      </c>
      <c r="BL203" s="18" t="s">
        <v>159</v>
      </c>
      <c r="BM203" s="201" t="s">
        <v>262</v>
      </c>
    </row>
    <row r="204" spans="1:65" s="2" customFormat="1" ht="62.65" customHeight="1">
      <c r="A204" s="35"/>
      <c r="B204" s="36"/>
      <c r="C204" s="189" t="s">
        <v>263</v>
      </c>
      <c r="D204" s="189" t="s">
        <v>155</v>
      </c>
      <c r="E204" s="190" t="s">
        <v>264</v>
      </c>
      <c r="F204" s="191" t="s">
        <v>265</v>
      </c>
      <c r="G204" s="192" t="s">
        <v>261</v>
      </c>
      <c r="H204" s="193">
        <v>9.715</v>
      </c>
      <c r="I204" s="194"/>
      <c r="J204" s="195">
        <f>ROUND(I204*H204,2)</f>
        <v>0</v>
      </c>
      <c r="K204" s="196"/>
      <c r="L204" s="40"/>
      <c r="M204" s="197" t="s">
        <v>1</v>
      </c>
      <c r="N204" s="198" t="s">
        <v>45</v>
      </c>
      <c r="O204" s="72"/>
      <c r="P204" s="199">
        <f>O204*H204</f>
        <v>0</v>
      </c>
      <c r="Q204" s="199">
        <v>0</v>
      </c>
      <c r="R204" s="199">
        <f>Q204*H204</f>
        <v>0</v>
      </c>
      <c r="S204" s="199">
        <v>0</v>
      </c>
      <c r="T204" s="200">
        <f>S204*H204</f>
        <v>0</v>
      </c>
      <c r="U204" s="35"/>
      <c r="V204" s="35"/>
      <c r="W204" s="35"/>
      <c r="X204" s="35"/>
      <c r="Y204" s="35"/>
      <c r="Z204" s="35"/>
      <c r="AA204" s="35"/>
      <c r="AB204" s="35"/>
      <c r="AC204" s="35"/>
      <c r="AD204" s="35"/>
      <c r="AE204" s="35"/>
      <c r="AR204" s="201" t="s">
        <v>159</v>
      </c>
      <c r="AT204" s="201" t="s">
        <v>155</v>
      </c>
      <c r="AU204" s="201" t="s">
        <v>90</v>
      </c>
      <c r="AY204" s="18" t="s">
        <v>152</v>
      </c>
      <c r="BE204" s="202">
        <f>IF(N204="základní",J204,0)</f>
        <v>0</v>
      </c>
      <c r="BF204" s="202">
        <f>IF(N204="snížená",J204,0)</f>
        <v>0</v>
      </c>
      <c r="BG204" s="202">
        <f>IF(N204="zákl. přenesená",J204,0)</f>
        <v>0</v>
      </c>
      <c r="BH204" s="202">
        <f>IF(N204="sníž. přenesená",J204,0)</f>
        <v>0</v>
      </c>
      <c r="BI204" s="202">
        <f>IF(N204="nulová",J204,0)</f>
        <v>0</v>
      </c>
      <c r="BJ204" s="18" t="s">
        <v>88</v>
      </c>
      <c r="BK204" s="202">
        <f>ROUND(I204*H204,2)</f>
        <v>0</v>
      </c>
      <c r="BL204" s="18" t="s">
        <v>159</v>
      </c>
      <c r="BM204" s="201" t="s">
        <v>266</v>
      </c>
    </row>
    <row r="205" spans="2:51" s="13" customFormat="1" ht="11.25">
      <c r="B205" s="203"/>
      <c r="C205" s="204"/>
      <c r="D205" s="205" t="s">
        <v>161</v>
      </c>
      <c r="E205" s="204"/>
      <c r="F205" s="207" t="s">
        <v>267</v>
      </c>
      <c r="G205" s="204"/>
      <c r="H205" s="208">
        <v>9.715</v>
      </c>
      <c r="I205" s="209"/>
      <c r="J205" s="204"/>
      <c r="K205" s="204"/>
      <c r="L205" s="210"/>
      <c r="M205" s="211"/>
      <c r="N205" s="212"/>
      <c r="O205" s="212"/>
      <c r="P205" s="212"/>
      <c r="Q205" s="212"/>
      <c r="R205" s="212"/>
      <c r="S205" s="212"/>
      <c r="T205" s="213"/>
      <c r="AT205" s="214" t="s">
        <v>161</v>
      </c>
      <c r="AU205" s="214" t="s">
        <v>90</v>
      </c>
      <c r="AV205" s="13" t="s">
        <v>90</v>
      </c>
      <c r="AW205" s="13" t="s">
        <v>4</v>
      </c>
      <c r="AX205" s="13" t="s">
        <v>88</v>
      </c>
      <c r="AY205" s="214" t="s">
        <v>152</v>
      </c>
    </row>
    <row r="206" spans="1:65" s="2" customFormat="1" ht="33" customHeight="1">
      <c r="A206" s="35"/>
      <c r="B206" s="36"/>
      <c r="C206" s="189" t="s">
        <v>268</v>
      </c>
      <c r="D206" s="189" t="s">
        <v>155</v>
      </c>
      <c r="E206" s="190" t="s">
        <v>269</v>
      </c>
      <c r="F206" s="191" t="s">
        <v>270</v>
      </c>
      <c r="G206" s="192" t="s">
        <v>261</v>
      </c>
      <c r="H206" s="193">
        <v>1.943</v>
      </c>
      <c r="I206" s="194"/>
      <c r="J206" s="195">
        <f>ROUND(I206*H206,2)</f>
        <v>0</v>
      </c>
      <c r="K206" s="196"/>
      <c r="L206" s="40"/>
      <c r="M206" s="197" t="s">
        <v>1</v>
      </c>
      <c r="N206" s="198" t="s">
        <v>45</v>
      </c>
      <c r="O206" s="72"/>
      <c r="P206" s="199">
        <f>O206*H206</f>
        <v>0</v>
      </c>
      <c r="Q206" s="199">
        <v>0</v>
      </c>
      <c r="R206" s="199">
        <f>Q206*H206</f>
        <v>0</v>
      </c>
      <c r="S206" s="199">
        <v>0</v>
      </c>
      <c r="T206" s="200">
        <f>S206*H206</f>
        <v>0</v>
      </c>
      <c r="U206" s="35"/>
      <c r="V206" s="35"/>
      <c r="W206" s="35"/>
      <c r="X206" s="35"/>
      <c r="Y206" s="35"/>
      <c r="Z206" s="35"/>
      <c r="AA206" s="35"/>
      <c r="AB206" s="35"/>
      <c r="AC206" s="35"/>
      <c r="AD206" s="35"/>
      <c r="AE206" s="35"/>
      <c r="AR206" s="201" t="s">
        <v>159</v>
      </c>
      <c r="AT206" s="201" t="s">
        <v>155</v>
      </c>
      <c r="AU206" s="201" t="s">
        <v>90</v>
      </c>
      <c r="AY206" s="18" t="s">
        <v>152</v>
      </c>
      <c r="BE206" s="202">
        <f>IF(N206="základní",J206,0)</f>
        <v>0</v>
      </c>
      <c r="BF206" s="202">
        <f>IF(N206="snížená",J206,0)</f>
        <v>0</v>
      </c>
      <c r="BG206" s="202">
        <f>IF(N206="zákl. přenesená",J206,0)</f>
        <v>0</v>
      </c>
      <c r="BH206" s="202">
        <f>IF(N206="sníž. přenesená",J206,0)</f>
        <v>0</v>
      </c>
      <c r="BI206" s="202">
        <f>IF(N206="nulová",J206,0)</f>
        <v>0</v>
      </c>
      <c r="BJ206" s="18" t="s">
        <v>88</v>
      </c>
      <c r="BK206" s="202">
        <f>ROUND(I206*H206,2)</f>
        <v>0</v>
      </c>
      <c r="BL206" s="18" t="s">
        <v>159</v>
      </c>
      <c r="BM206" s="201" t="s">
        <v>271</v>
      </c>
    </row>
    <row r="207" spans="1:65" s="2" customFormat="1" ht="44.25" customHeight="1">
      <c r="A207" s="35"/>
      <c r="B207" s="36"/>
      <c r="C207" s="189" t="s">
        <v>7</v>
      </c>
      <c r="D207" s="189" t="s">
        <v>155</v>
      </c>
      <c r="E207" s="190" t="s">
        <v>272</v>
      </c>
      <c r="F207" s="191" t="s">
        <v>273</v>
      </c>
      <c r="G207" s="192" t="s">
        <v>261</v>
      </c>
      <c r="H207" s="193">
        <v>7.772</v>
      </c>
      <c r="I207" s="194"/>
      <c r="J207" s="195">
        <f>ROUND(I207*H207,2)</f>
        <v>0</v>
      </c>
      <c r="K207" s="196"/>
      <c r="L207" s="40"/>
      <c r="M207" s="197" t="s">
        <v>1</v>
      </c>
      <c r="N207" s="198" t="s">
        <v>45</v>
      </c>
      <c r="O207" s="72"/>
      <c r="P207" s="199">
        <f>O207*H207</f>
        <v>0</v>
      </c>
      <c r="Q207" s="199">
        <v>0</v>
      </c>
      <c r="R207" s="199">
        <f>Q207*H207</f>
        <v>0</v>
      </c>
      <c r="S207" s="199">
        <v>0</v>
      </c>
      <c r="T207" s="200">
        <f>S207*H207</f>
        <v>0</v>
      </c>
      <c r="U207" s="35"/>
      <c r="V207" s="35"/>
      <c r="W207" s="35"/>
      <c r="X207" s="35"/>
      <c r="Y207" s="35"/>
      <c r="Z207" s="35"/>
      <c r="AA207" s="35"/>
      <c r="AB207" s="35"/>
      <c r="AC207" s="35"/>
      <c r="AD207" s="35"/>
      <c r="AE207" s="35"/>
      <c r="AR207" s="201" t="s">
        <v>159</v>
      </c>
      <c r="AT207" s="201" t="s">
        <v>155</v>
      </c>
      <c r="AU207" s="201" t="s">
        <v>90</v>
      </c>
      <c r="AY207" s="18" t="s">
        <v>152</v>
      </c>
      <c r="BE207" s="202">
        <f>IF(N207="základní",J207,0)</f>
        <v>0</v>
      </c>
      <c r="BF207" s="202">
        <f>IF(N207="snížená",J207,0)</f>
        <v>0</v>
      </c>
      <c r="BG207" s="202">
        <f>IF(N207="zákl. přenesená",J207,0)</f>
        <v>0</v>
      </c>
      <c r="BH207" s="202">
        <f>IF(N207="sníž. přenesená",J207,0)</f>
        <v>0</v>
      </c>
      <c r="BI207" s="202">
        <f>IF(N207="nulová",J207,0)</f>
        <v>0</v>
      </c>
      <c r="BJ207" s="18" t="s">
        <v>88</v>
      </c>
      <c r="BK207" s="202">
        <f>ROUND(I207*H207,2)</f>
        <v>0</v>
      </c>
      <c r="BL207" s="18" t="s">
        <v>159</v>
      </c>
      <c r="BM207" s="201" t="s">
        <v>274</v>
      </c>
    </row>
    <row r="208" spans="2:51" s="13" customFormat="1" ht="11.25">
      <c r="B208" s="203"/>
      <c r="C208" s="204"/>
      <c r="D208" s="205" t="s">
        <v>161</v>
      </c>
      <c r="E208" s="204"/>
      <c r="F208" s="207" t="s">
        <v>275</v>
      </c>
      <c r="G208" s="204"/>
      <c r="H208" s="208">
        <v>7.772</v>
      </c>
      <c r="I208" s="209"/>
      <c r="J208" s="204"/>
      <c r="K208" s="204"/>
      <c r="L208" s="210"/>
      <c r="M208" s="211"/>
      <c r="N208" s="212"/>
      <c r="O208" s="212"/>
      <c r="P208" s="212"/>
      <c r="Q208" s="212"/>
      <c r="R208" s="212"/>
      <c r="S208" s="212"/>
      <c r="T208" s="213"/>
      <c r="AT208" s="214" t="s">
        <v>161</v>
      </c>
      <c r="AU208" s="214" t="s">
        <v>90</v>
      </c>
      <c r="AV208" s="13" t="s">
        <v>90</v>
      </c>
      <c r="AW208" s="13" t="s">
        <v>4</v>
      </c>
      <c r="AX208" s="13" t="s">
        <v>88</v>
      </c>
      <c r="AY208" s="214" t="s">
        <v>152</v>
      </c>
    </row>
    <row r="209" spans="1:65" s="2" customFormat="1" ht="44.25" customHeight="1">
      <c r="A209" s="35"/>
      <c r="B209" s="36"/>
      <c r="C209" s="189" t="s">
        <v>276</v>
      </c>
      <c r="D209" s="189" t="s">
        <v>155</v>
      </c>
      <c r="E209" s="190" t="s">
        <v>277</v>
      </c>
      <c r="F209" s="191" t="s">
        <v>278</v>
      </c>
      <c r="G209" s="192" t="s">
        <v>261</v>
      </c>
      <c r="H209" s="193">
        <v>1.166</v>
      </c>
      <c r="I209" s="194"/>
      <c r="J209" s="195">
        <f>ROUND(I209*H209,2)</f>
        <v>0</v>
      </c>
      <c r="K209" s="196"/>
      <c r="L209" s="40"/>
      <c r="M209" s="197" t="s">
        <v>1</v>
      </c>
      <c r="N209" s="198" t="s">
        <v>45</v>
      </c>
      <c r="O209" s="72"/>
      <c r="P209" s="199">
        <f>O209*H209</f>
        <v>0</v>
      </c>
      <c r="Q209" s="199">
        <v>0</v>
      </c>
      <c r="R209" s="199">
        <f>Q209*H209</f>
        <v>0</v>
      </c>
      <c r="S209" s="199">
        <v>0</v>
      </c>
      <c r="T209" s="200">
        <f>S209*H209</f>
        <v>0</v>
      </c>
      <c r="U209" s="35"/>
      <c r="V209" s="35"/>
      <c r="W209" s="35"/>
      <c r="X209" s="35"/>
      <c r="Y209" s="35"/>
      <c r="Z209" s="35"/>
      <c r="AA209" s="35"/>
      <c r="AB209" s="35"/>
      <c r="AC209" s="35"/>
      <c r="AD209" s="35"/>
      <c r="AE209" s="35"/>
      <c r="AR209" s="201" t="s">
        <v>159</v>
      </c>
      <c r="AT209" s="201" t="s">
        <v>155</v>
      </c>
      <c r="AU209" s="201" t="s">
        <v>90</v>
      </c>
      <c r="AY209" s="18" t="s">
        <v>152</v>
      </c>
      <c r="BE209" s="202">
        <f>IF(N209="základní",J209,0)</f>
        <v>0</v>
      </c>
      <c r="BF209" s="202">
        <f>IF(N209="snížená",J209,0)</f>
        <v>0</v>
      </c>
      <c r="BG209" s="202">
        <f>IF(N209="zákl. přenesená",J209,0)</f>
        <v>0</v>
      </c>
      <c r="BH209" s="202">
        <f>IF(N209="sníž. přenesená",J209,0)</f>
        <v>0</v>
      </c>
      <c r="BI209" s="202">
        <f>IF(N209="nulová",J209,0)</f>
        <v>0</v>
      </c>
      <c r="BJ209" s="18" t="s">
        <v>88</v>
      </c>
      <c r="BK209" s="202">
        <f>ROUND(I209*H209,2)</f>
        <v>0</v>
      </c>
      <c r="BL209" s="18" t="s">
        <v>159</v>
      </c>
      <c r="BM209" s="201" t="s">
        <v>279</v>
      </c>
    </row>
    <row r="210" spans="2:51" s="13" customFormat="1" ht="11.25">
      <c r="B210" s="203"/>
      <c r="C210" s="204"/>
      <c r="D210" s="205" t="s">
        <v>161</v>
      </c>
      <c r="E210" s="204"/>
      <c r="F210" s="207" t="s">
        <v>280</v>
      </c>
      <c r="G210" s="204"/>
      <c r="H210" s="208">
        <v>1.166</v>
      </c>
      <c r="I210" s="209"/>
      <c r="J210" s="204"/>
      <c r="K210" s="204"/>
      <c r="L210" s="210"/>
      <c r="M210" s="211"/>
      <c r="N210" s="212"/>
      <c r="O210" s="212"/>
      <c r="P210" s="212"/>
      <c r="Q210" s="212"/>
      <c r="R210" s="212"/>
      <c r="S210" s="212"/>
      <c r="T210" s="213"/>
      <c r="AT210" s="214" t="s">
        <v>161</v>
      </c>
      <c r="AU210" s="214" t="s">
        <v>90</v>
      </c>
      <c r="AV210" s="13" t="s">
        <v>90</v>
      </c>
      <c r="AW210" s="13" t="s">
        <v>4</v>
      </c>
      <c r="AX210" s="13" t="s">
        <v>88</v>
      </c>
      <c r="AY210" s="214" t="s">
        <v>152</v>
      </c>
    </row>
    <row r="211" spans="1:65" s="2" customFormat="1" ht="44.25" customHeight="1">
      <c r="A211" s="35"/>
      <c r="B211" s="36"/>
      <c r="C211" s="189" t="s">
        <v>281</v>
      </c>
      <c r="D211" s="189" t="s">
        <v>155</v>
      </c>
      <c r="E211" s="190" t="s">
        <v>282</v>
      </c>
      <c r="F211" s="191" t="s">
        <v>283</v>
      </c>
      <c r="G211" s="192" t="s">
        <v>261</v>
      </c>
      <c r="H211" s="193">
        <v>0.389</v>
      </c>
      <c r="I211" s="194"/>
      <c r="J211" s="195">
        <f>ROUND(I211*H211,2)</f>
        <v>0</v>
      </c>
      <c r="K211" s="196"/>
      <c r="L211" s="40"/>
      <c r="M211" s="197" t="s">
        <v>1</v>
      </c>
      <c r="N211" s="198" t="s">
        <v>45</v>
      </c>
      <c r="O211" s="72"/>
      <c r="P211" s="199">
        <f>O211*H211</f>
        <v>0</v>
      </c>
      <c r="Q211" s="199">
        <v>0</v>
      </c>
      <c r="R211" s="199">
        <f>Q211*H211</f>
        <v>0</v>
      </c>
      <c r="S211" s="199">
        <v>0</v>
      </c>
      <c r="T211" s="200">
        <f>S211*H211</f>
        <v>0</v>
      </c>
      <c r="U211" s="35"/>
      <c r="V211" s="35"/>
      <c r="W211" s="35"/>
      <c r="X211" s="35"/>
      <c r="Y211" s="35"/>
      <c r="Z211" s="35"/>
      <c r="AA211" s="35"/>
      <c r="AB211" s="35"/>
      <c r="AC211" s="35"/>
      <c r="AD211" s="35"/>
      <c r="AE211" s="35"/>
      <c r="AR211" s="201" t="s">
        <v>159</v>
      </c>
      <c r="AT211" s="201" t="s">
        <v>155</v>
      </c>
      <c r="AU211" s="201" t="s">
        <v>90</v>
      </c>
      <c r="AY211" s="18" t="s">
        <v>152</v>
      </c>
      <c r="BE211" s="202">
        <f>IF(N211="základní",J211,0)</f>
        <v>0</v>
      </c>
      <c r="BF211" s="202">
        <f>IF(N211="snížená",J211,0)</f>
        <v>0</v>
      </c>
      <c r="BG211" s="202">
        <f>IF(N211="zákl. přenesená",J211,0)</f>
        <v>0</v>
      </c>
      <c r="BH211" s="202">
        <f>IF(N211="sníž. přenesená",J211,0)</f>
        <v>0</v>
      </c>
      <c r="BI211" s="202">
        <f>IF(N211="nulová",J211,0)</f>
        <v>0</v>
      </c>
      <c r="BJ211" s="18" t="s">
        <v>88</v>
      </c>
      <c r="BK211" s="202">
        <f>ROUND(I211*H211,2)</f>
        <v>0</v>
      </c>
      <c r="BL211" s="18" t="s">
        <v>159</v>
      </c>
      <c r="BM211" s="201" t="s">
        <v>284</v>
      </c>
    </row>
    <row r="212" spans="2:51" s="13" customFormat="1" ht="11.25">
      <c r="B212" s="203"/>
      <c r="C212" s="204"/>
      <c r="D212" s="205" t="s">
        <v>161</v>
      </c>
      <c r="E212" s="204"/>
      <c r="F212" s="207" t="s">
        <v>285</v>
      </c>
      <c r="G212" s="204"/>
      <c r="H212" s="208">
        <v>0.389</v>
      </c>
      <c r="I212" s="209"/>
      <c r="J212" s="204"/>
      <c r="K212" s="204"/>
      <c r="L212" s="210"/>
      <c r="M212" s="211"/>
      <c r="N212" s="212"/>
      <c r="O212" s="212"/>
      <c r="P212" s="212"/>
      <c r="Q212" s="212"/>
      <c r="R212" s="212"/>
      <c r="S212" s="212"/>
      <c r="T212" s="213"/>
      <c r="AT212" s="214" t="s">
        <v>161</v>
      </c>
      <c r="AU212" s="214" t="s">
        <v>90</v>
      </c>
      <c r="AV212" s="13" t="s">
        <v>90</v>
      </c>
      <c r="AW212" s="13" t="s">
        <v>4</v>
      </c>
      <c r="AX212" s="13" t="s">
        <v>88</v>
      </c>
      <c r="AY212" s="214" t="s">
        <v>152</v>
      </c>
    </row>
    <row r="213" spans="1:65" s="2" customFormat="1" ht="44.25" customHeight="1">
      <c r="A213" s="35"/>
      <c r="B213" s="36"/>
      <c r="C213" s="189" t="s">
        <v>286</v>
      </c>
      <c r="D213" s="189" t="s">
        <v>155</v>
      </c>
      <c r="E213" s="190" t="s">
        <v>287</v>
      </c>
      <c r="F213" s="191" t="s">
        <v>288</v>
      </c>
      <c r="G213" s="192" t="s">
        <v>261</v>
      </c>
      <c r="H213" s="193">
        <v>0.389</v>
      </c>
      <c r="I213" s="194"/>
      <c r="J213" s="195">
        <f>ROUND(I213*H213,2)</f>
        <v>0</v>
      </c>
      <c r="K213" s="196"/>
      <c r="L213" s="40"/>
      <c r="M213" s="197" t="s">
        <v>1</v>
      </c>
      <c r="N213" s="198" t="s">
        <v>45</v>
      </c>
      <c r="O213" s="72"/>
      <c r="P213" s="199">
        <f>O213*H213</f>
        <v>0</v>
      </c>
      <c r="Q213" s="199">
        <v>0</v>
      </c>
      <c r="R213" s="199">
        <f>Q213*H213</f>
        <v>0</v>
      </c>
      <c r="S213" s="199">
        <v>0</v>
      </c>
      <c r="T213" s="200">
        <f>S213*H213</f>
        <v>0</v>
      </c>
      <c r="U213" s="35"/>
      <c r="V213" s="35"/>
      <c r="W213" s="35"/>
      <c r="X213" s="35"/>
      <c r="Y213" s="35"/>
      <c r="Z213" s="35"/>
      <c r="AA213" s="35"/>
      <c r="AB213" s="35"/>
      <c r="AC213" s="35"/>
      <c r="AD213" s="35"/>
      <c r="AE213" s="35"/>
      <c r="AR213" s="201" t="s">
        <v>159</v>
      </c>
      <c r="AT213" s="201" t="s">
        <v>155</v>
      </c>
      <c r="AU213" s="201" t="s">
        <v>90</v>
      </c>
      <c r="AY213" s="18" t="s">
        <v>152</v>
      </c>
      <c r="BE213" s="202">
        <f>IF(N213="základní",J213,0)</f>
        <v>0</v>
      </c>
      <c r="BF213" s="202">
        <f>IF(N213="snížená",J213,0)</f>
        <v>0</v>
      </c>
      <c r="BG213" s="202">
        <f>IF(N213="zákl. přenesená",J213,0)</f>
        <v>0</v>
      </c>
      <c r="BH213" s="202">
        <f>IF(N213="sníž. přenesená",J213,0)</f>
        <v>0</v>
      </c>
      <c r="BI213" s="202">
        <f>IF(N213="nulová",J213,0)</f>
        <v>0</v>
      </c>
      <c r="BJ213" s="18" t="s">
        <v>88</v>
      </c>
      <c r="BK213" s="202">
        <f>ROUND(I213*H213,2)</f>
        <v>0</v>
      </c>
      <c r="BL213" s="18" t="s">
        <v>159</v>
      </c>
      <c r="BM213" s="201" t="s">
        <v>289</v>
      </c>
    </row>
    <row r="214" spans="2:51" s="13" customFormat="1" ht="11.25">
      <c r="B214" s="203"/>
      <c r="C214" s="204"/>
      <c r="D214" s="205" t="s">
        <v>161</v>
      </c>
      <c r="E214" s="204"/>
      <c r="F214" s="207" t="s">
        <v>285</v>
      </c>
      <c r="G214" s="204"/>
      <c r="H214" s="208">
        <v>0.389</v>
      </c>
      <c r="I214" s="209"/>
      <c r="J214" s="204"/>
      <c r="K214" s="204"/>
      <c r="L214" s="210"/>
      <c r="M214" s="211"/>
      <c r="N214" s="212"/>
      <c r="O214" s="212"/>
      <c r="P214" s="212"/>
      <c r="Q214" s="212"/>
      <c r="R214" s="212"/>
      <c r="S214" s="212"/>
      <c r="T214" s="213"/>
      <c r="AT214" s="214" t="s">
        <v>161</v>
      </c>
      <c r="AU214" s="214" t="s">
        <v>90</v>
      </c>
      <c r="AV214" s="13" t="s">
        <v>90</v>
      </c>
      <c r="AW214" s="13" t="s">
        <v>4</v>
      </c>
      <c r="AX214" s="13" t="s">
        <v>88</v>
      </c>
      <c r="AY214" s="214" t="s">
        <v>152</v>
      </c>
    </row>
    <row r="215" spans="2:63" s="12" customFormat="1" ht="22.9" customHeight="1">
      <c r="B215" s="173"/>
      <c r="C215" s="174"/>
      <c r="D215" s="175" t="s">
        <v>79</v>
      </c>
      <c r="E215" s="187" t="s">
        <v>290</v>
      </c>
      <c r="F215" s="187" t="s">
        <v>291</v>
      </c>
      <c r="G215" s="174"/>
      <c r="H215" s="174"/>
      <c r="I215" s="177"/>
      <c r="J215" s="188">
        <f>BK215</f>
        <v>0</v>
      </c>
      <c r="K215" s="174"/>
      <c r="L215" s="179"/>
      <c r="M215" s="180"/>
      <c r="N215" s="181"/>
      <c r="O215" s="181"/>
      <c r="P215" s="182">
        <f>SUM(P216:P217)</f>
        <v>0</v>
      </c>
      <c r="Q215" s="181"/>
      <c r="R215" s="182">
        <f>SUM(R216:R217)</f>
        <v>0</v>
      </c>
      <c r="S215" s="181"/>
      <c r="T215" s="183">
        <f>SUM(T216:T217)</f>
        <v>0</v>
      </c>
      <c r="AR215" s="184" t="s">
        <v>88</v>
      </c>
      <c r="AT215" s="185" t="s">
        <v>79</v>
      </c>
      <c r="AU215" s="185" t="s">
        <v>88</v>
      </c>
      <c r="AY215" s="184" t="s">
        <v>152</v>
      </c>
      <c r="BK215" s="186">
        <f>SUM(BK216:BK217)</f>
        <v>0</v>
      </c>
    </row>
    <row r="216" spans="1:65" s="2" customFormat="1" ht="55.5" customHeight="1">
      <c r="A216" s="35"/>
      <c r="B216" s="36"/>
      <c r="C216" s="189" t="s">
        <v>292</v>
      </c>
      <c r="D216" s="189" t="s">
        <v>155</v>
      </c>
      <c r="E216" s="190" t="s">
        <v>293</v>
      </c>
      <c r="F216" s="191" t="s">
        <v>294</v>
      </c>
      <c r="G216" s="192" t="s">
        <v>261</v>
      </c>
      <c r="H216" s="193">
        <v>11.187</v>
      </c>
      <c r="I216" s="194"/>
      <c r="J216" s="195">
        <f>ROUND(I216*H216,2)</f>
        <v>0</v>
      </c>
      <c r="K216" s="196"/>
      <c r="L216" s="40"/>
      <c r="M216" s="197" t="s">
        <v>1</v>
      </c>
      <c r="N216" s="198" t="s">
        <v>45</v>
      </c>
      <c r="O216" s="72"/>
      <c r="P216" s="199">
        <f>O216*H216</f>
        <v>0</v>
      </c>
      <c r="Q216" s="199">
        <v>0</v>
      </c>
      <c r="R216" s="199">
        <f>Q216*H216</f>
        <v>0</v>
      </c>
      <c r="S216" s="199">
        <v>0</v>
      </c>
      <c r="T216" s="200">
        <f>S216*H216</f>
        <v>0</v>
      </c>
      <c r="U216" s="35"/>
      <c r="V216" s="35"/>
      <c r="W216" s="35"/>
      <c r="X216" s="35"/>
      <c r="Y216" s="35"/>
      <c r="Z216" s="35"/>
      <c r="AA216" s="35"/>
      <c r="AB216" s="35"/>
      <c r="AC216" s="35"/>
      <c r="AD216" s="35"/>
      <c r="AE216" s="35"/>
      <c r="AR216" s="201" t="s">
        <v>159</v>
      </c>
      <c r="AT216" s="201" t="s">
        <v>155</v>
      </c>
      <c r="AU216" s="201" t="s">
        <v>90</v>
      </c>
      <c r="AY216" s="18" t="s">
        <v>152</v>
      </c>
      <c r="BE216" s="202">
        <f>IF(N216="základní",J216,0)</f>
        <v>0</v>
      </c>
      <c r="BF216" s="202">
        <f>IF(N216="snížená",J216,0)</f>
        <v>0</v>
      </c>
      <c r="BG216" s="202">
        <f>IF(N216="zákl. přenesená",J216,0)</f>
        <v>0</v>
      </c>
      <c r="BH216" s="202">
        <f>IF(N216="sníž. přenesená",J216,0)</f>
        <v>0</v>
      </c>
      <c r="BI216" s="202">
        <f>IF(N216="nulová",J216,0)</f>
        <v>0</v>
      </c>
      <c r="BJ216" s="18" t="s">
        <v>88</v>
      </c>
      <c r="BK216" s="202">
        <f>ROUND(I216*H216,2)</f>
        <v>0</v>
      </c>
      <c r="BL216" s="18" t="s">
        <v>159</v>
      </c>
      <c r="BM216" s="201" t="s">
        <v>295</v>
      </c>
    </row>
    <row r="217" spans="1:65" s="2" customFormat="1" ht="66.75" customHeight="1">
      <c r="A217" s="35"/>
      <c r="B217" s="36"/>
      <c r="C217" s="189" t="s">
        <v>296</v>
      </c>
      <c r="D217" s="189" t="s">
        <v>155</v>
      </c>
      <c r="E217" s="190" t="s">
        <v>297</v>
      </c>
      <c r="F217" s="191" t="s">
        <v>298</v>
      </c>
      <c r="G217" s="192" t="s">
        <v>261</v>
      </c>
      <c r="H217" s="193">
        <v>11.187</v>
      </c>
      <c r="I217" s="194"/>
      <c r="J217" s="195">
        <f>ROUND(I217*H217,2)</f>
        <v>0</v>
      </c>
      <c r="K217" s="196"/>
      <c r="L217" s="40"/>
      <c r="M217" s="197" t="s">
        <v>1</v>
      </c>
      <c r="N217" s="198" t="s">
        <v>45</v>
      </c>
      <c r="O217" s="72"/>
      <c r="P217" s="199">
        <f>O217*H217</f>
        <v>0</v>
      </c>
      <c r="Q217" s="199">
        <v>0</v>
      </c>
      <c r="R217" s="199">
        <f>Q217*H217</f>
        <v>0</v>
      </c>
      <c r="S217" s="199">
        <v>0</v>
      </c>
      <c r="T217" s="200">
        <f>S217*H217</f>
        <v>0</v>
      </c>
      <c r="U217" s="35"/>
      <c r="V217" s="35"/>
      <c r="W217" s="35"/>
      <c r="X217" s="35"/>
      <c r="Y217" s="35"/>
      <c r="Z217" s="35"/>
      <c r="AA217" s="35"/>
      <c r="AB217" s="35"/>
      <c r="AC217" s="35"/>
      <c r="AD217" s="35"/>
      <c r="AE217" s="35"/>
      <c r="AR217" s="201" t="s">
        <v>159</v>
      </c>
      <c r="AT217" s="201" t="s">
        <v>155</v>
      </c>
      <c r="AU217" s="201" t="s">
        <v>90</v>
      </c>
      <c r="AY217" s="18" t="s">
        <v>152</v>
      </c>
      <c r="BE217" s="202">
        <f>IF(N217="základní",J217,0)</f>
        <v>0</v>
      </c>
      <c r="BF217" s="202">
        <f>IF(N217="snížená",J217,0)</f>
        <v>0</v>
      </c>
      <c r="BG217" s="202">
        <f>IF(N217="zákl. přenesená",J217,0)</f>
        <v>0</v>
      </c>
      <c r="BH217" s="202">
        <f>IF(N217="sníž. přenesená",J217,0)</f>
        <v>0</v>
      </c>
      <c r="BI217" s="202">
        <f>IF(N217="nulová",J217,0)</f>
        <v>0</v>
      </c>
      <c r="BJ217" s="18" t="s">
        <v>88</v>
      </c>
      <c r="BK217" s="202">
        <f>ROUND(I217*H217,2)</f>
        <v>0</v>
      </c>
      <c r="BL217" s="18" t="s">
        <v>159</v>
      </c>
      <c r="BM217" s="201" t="s">
        <v>299</v>
      </c>
    </row>
    <row r="218" spans="2:63" s="12" customFormat="1" ht="25.9" customHeight="1">
      <c r="B218" s="173"/>
      <c r="C218" s="174"/>
      <c r="D218" s="175" t="s">
        <v>79</v>
      </c>
      <c r="E218" s="176" t="s">
        <v>300</v>
      </c>
      <c r="F218" s="176" t="s">
        <v>301</v>
      </c>
      <c r="G218" s="174"/>
      <c r="H218" s="174"/>
      <c r="I218" s="177"/>
      <c r="J218" s="178">
        <f>BK218</f>
        <v>0</v>
      </c>
      <c r="K218" s="174"/>
      <c r="L218" s="179"/>
      <c r="M218" s="180"/>
      <c r="N218" s="181"/>
      <c r="O218" s="181"/>
      <c r="P218" s="182">
        <f>P219+P222+P253+P282+P312+P334+P354+P381</f>
        <v>0</v>
      </c>
      <c r="Q218" s="181"/>
      <c r="R218" s="182">
        <f>R219+R222+R253+R282+R312+R334+R354+R381</f>
        <v>3.2853821100000005</v>
      </c>
      <c r="S218" s="181"/>
      <c r="T218" s="183">
        <f>T219+T222+T253+T282+T312+T334+T354+T381</f>
        <v>1.6695188</v>
      </c>
      <c r="AR218" s="184" t="s">
        <v>90</v>
      </c>
      <c r="AT218" s="185" t="s">
        <v>79</v>
      </c>
      <c r="AU218" s="185" t="s">
        <v>80</v>
      </c>
      <c r="AY218" s="184" t="s">
        <v>152</v>
      </c>
      <c r="BK218" s="186">
        <f>BK219+BK222+BK253+BK282+BK312+BK334+BK354+BK381</f>
        <v>0</v>
      </c>
    </row>
    <row r="219" spans="2:63" s="12" customFormat="1" ht="22.9" customHeight="1">
      <c r="B219" s="173"/>
      <c r="C219" s="174"/>
      <c r="D219" s="175" t="s">
        <v>79</v>
      </c>
      <c r="E219" s="187" t="s">
        <v>302</v>
      </c>
      <c r="F219" s="187" t="s">
        <v>303</v>
      </c>
      <c r="G219" s="174"/>
      <c r="H219" s="174"/>
      <c r="I219" s="177"/>
      <c r="J219" s="188">
        <f>BK219</f>
        <v>0</v>
      </c>
      <c r="K219" s="174"/>
      <c r="L219" s="179"/>
      <c r="M219" s="180"/>
      <c r="N219" s="181"/>
      <c r="O219" s="181"/>
      <c r="P219" s="182">
        <f>SUM(P220:P221)</f>
        <v>0</v>
      </c>
      <c r="Q219" s="181"/>
      <c r="R219" s="182">
        <f>SUM(R220:R221)</f>
        <v>0</v>
      </c>
      <c r="S219" s="181"/>
      <c r="T219" s="183">
        <f>SUM(T220:T221)</f>
        <v>0.01946</v>
      </c>
      <c r="AR219" s="184" t="s">
        <v>90</v>
      </c>
      <c r="AT219" s="185" t="s">
        <v>79</v>
      </c>
      <c r="AU219" s="185" t="s">
        <v>88</v>
      </c>
      <c r="AY219" s="184" t="s">
        <v>152</v>
      </c>
      <c r="BK219" s="186">
        <f>SUM(BK220:BK221)</f>
        <v>0</v>
      </c>
    </row>
    <row r="220" spans="1:65" s="2" customFormat="1" ht="21.75" customHeight="1">
      <c r="A220" s="35"/>
      <c r="B220" s="36"/>
      <c r="C220" s="189" t="s">
        <v>304</v>
      </c>
      <c r="D220" s="189" t="s">
        <v>155</v>
      </c>
      <c r="E220" s="190" t="s">
        <v>305</v>
      </c>
      <c r="F220" s="191" t="s">
        <v>306</v>
      </c>
      <c r="G220" s="192" t="s">
        <v>307</v>
      </c>
      <c r="H220" s="193">
        <v>1</v>
      </c>
      <c r="I220" s="194"/>
      <c r="J220" s="195">
        <f>ROUND(I220*H220,2)</f>
        <v>0</v>
      </c>
      <c r="K220" s="196"/>
      <c r="L220" s="40"/>
      <c r="M220" s="197" t="s">
        <v>1</v>
      </c>
      <c r="N220" s="198" t="s">
        <v>45</v>
      </c>
      <c r="O220" s="72"/>
      <c r="P220" s="199">
        <f>O220*H220</f>
        <v>0</v>
      </c>
      <c r="Q220" s="199">
        <v>0</v>
      </c>
      <c r="R220" s="199">
        <f>Q220*H220</f>
        <v>0</v>
      </c>
      <c r="S220" s="199">
        <v>0.01946</v>
      </c>
      <c r="T220" s="200">
        <f>S220*H220</f>
        <v>0.01946</v>
      </c>
      <c r="U220" s="35"/>
      <c r="V220" s="35"/>
      <c r="W220" s="35"/>
      <c r="X220" s="35"/>
      <c r="Y220" s="35"/>
      <c r="Z220" s="35"/>
      <c r="AA220" s="35"/>
      <c r="AB220" s="35"/>
      <c r="AC220" s="35"/>
      <c r="AD220" s="35"/>
      <c r="AE220" s="35"/>
      <c r="AR220" s="201" t="s">
        <v>242</v>
      </c>
      <c r="AT220" s="201" t="s">
        <v>155</v>
      </c>
      <c r="AU220" s="201" t="s">
        <v>90</v>
      </c>
      <c r="AY220" s="18" t="s">
        <v>152</v>
      </c>
      <c r="BE220" s="202">
        <f>IF(N220="základní",J220,0)</f>
        <v>0</v>
      </c>
      <c r="BF220" s="202">
        <f>IF(N220="snížená",J220,0)</f>
        <v>0</v>
      </c>
      <c r="BG220" s="202">
        <f>IF(N220="zákl. přenesená",J220,0)</f>
        <v>0</v>
      </c>
      <c r="BH220" s="202">
        <f>IF(N220="sníž. přenesená",J220,0)</f>
        <v>0</v>
      </c>
      <c r="BI220" s="202">
        <f>IF(N220="nulová",J220,0)</f>
        <v>0</v>
      </c>
      <c r="BJ220" s="18" t="s">
        <v>88</v>
      </c>
      <c r="BK220" s="202">
        <f>ROUND(I220*H220,2)</f>
        <v>0</v>
      </c>
      <c r="BL220" s="18" t="s">
        <v>242</v>
      </c>
      <c r="BM220" s="201" t="s">
        <v>308</v>
      </c>
    </row>
    <row r="221" spans="2:51" s="13" customFormat="1" ht="11.25">
      <c r="B221" s="203"/>
      <c r="C221" s="204"/>
      <c r="D221" s="205" t="s">
        <v>161</v>
      </c>
      <c r="E221" s="206" t="s">
        <v>1</v>
      </c>
      <c r="F221" s="207" t="s">
        <v>309</v>
      </c>
      <c r="G221" s="204"/>
      <c r="H221" s="208">
        <v>1</v>
      </c>
      <c r="I221" s="209"/>
      <c r="J221" s="204"/>
      <c r="K221" s="204"/>
      <c r="L221" s="210"/>
      <c r="M221" s="211"/>
      <c r="N221" s="212"/>
      <c r="O221" s="212"/>
      <c r="P221" s="212"/>
      <c r="Q221" s="212"/>
      <c r="R221" s="212"/>
      <c r="S221" s="212"/>
      <c r="T221" s="213"/>
      <c r="AT221" s="214" t="s">
        <v>161</v>
      </c>
      <c r="AU221" s="214" t="s">
        <v>90</v>
      </c>
      <c r="AV221" s="13" t="s">
        <v>90</v>
      </c>
      <c r="AW221" s="13" t="s">
        <v>36</v>
      </c>
      <c r="AX221" s="13" t="s">
        <v>88</v>
      </c>
      <c r="AY221" s="214" t="s">
        <v>152</v>
      </c>
    </row>
    <row r="222" spans="2:63" s="12" customFormat="1" ht="22.9" customHeight="1">
      <c r="B222" s="173"/>
      <c r="C222" s="174"/>
      <c r="D222" s="175" t="s">
        <v>79</v>
      </c>
      <c r="E222" s="187" t="s">
        <v>310</v>
      </c>
      <c r="F222" s="187" t="s">
        <v>311</v>
      </c>
      <c r="G222" s="174"/>
      <c r="H222" s="174"/>
      <c r="I222" s="177"/>
      <c r="J222" s="188">
        <f>BK222</f>
        <v>0</v>
      </c>
      <c r="K222" s="174"/>
      <c r="L222" s="179"/>
      <c r="M222" s="180"/>
      <c r="N222" s="181"/>
      <c r="O222" s="181"/>
      <c r="P222" s="182">
        <f>SUM(P223:P252)</f>
        <v>0</v>
      </c>
      <c r="Q222" s="181"/>
      <c r="R222" s="182">
        <f>SUM(R223:R252)</f>
        <v>1.86719045</v>
      </c>
      <c r="S222" s="181"/>
      <c r="T222" s="183">
        <f>SUM(T223:T252)</f>
        <v>0</v>
      </c>
      <c r="AR222" s="184" t="s">
        <v>90</v>
      </c>
      <c r="AT222" s="185" t="s">
        <v>79</v>
      </c>
      <c r="AU222" s="185" t="s">
        <v>88</v>
      </c>
      <c r="AY222" s="184" t="s">
        <v>152</v>
      </c>
      <c r="BK222" s="186">
        <f>SUM(BK223:BK252)</f>
        <v>0</v>
      </c>
    </row>
    <row r="223" spans="1:65" s="2" customFormat="1" ht="55.5" customHeight="1">
      <c r="A223" s="35"/>
      <c r="B223" s="36"/>
      <c r="C223" s="189" t="s">
        <v>312</v>
      </c>
      <c r="D223" s="189" t="s">
        <v>155</v>
      </c>
      <c r="E223" s="190" t="s">
        <v>313</v>
      </c>
      <c r="F223" s="191" t="s">
        <v>314</v>
      </c>
      <c r="G223" s="192" t="s">
        <v>158</v>
      </c>
      <c r="H223" s="193">
        <v>11.155</v>
      </c>
      <c r="I223" s="194"/>
      <c r="J223" s="195">
        <f>ROUND(I223*H223,2)</f>
        <v>0</v>
      </c>
      <c r="K223" s="196"/>
      <c r="L223" s="40"/>
      <c r="M223" s="197" t="s">
        <v>1</v>
      </c>
      <c r="N223" s="198" t="s">
        <v>45</v>
      </c>
      <c r="O223" s="72"/>
      <c r="P223" s="199">
        <f>O223*H223</f>
        <v>0</v>
      </c>
      <c r="Q223" s="199">
        <v>0.02551</v>
      </c>
      <c r="R223" s="199">
        <f>Q223*H223</f>
        <v>0.28456405</v>
      </c>
      <c r="S223" s="199">
        <v>0</v>
      </c>
      <c r="T223" s="200">
        <f>S223*H223</f>
        <v>0</v>
      </c>
      <c r="U223" s="35"/>
      <c r="V223" s="35"/>
      <c r="W223" s="35"/>
      <c r="X223" s="35"/>
      <c r="Y223" s="35"/>
      <c r="Z223" s="35"/>
      <c r="AA223" s="35"/>
      <c r="AB223" s="35"/>
      <c r="AC223" s="35"/>
      <c r="AD223" s="35"/>
      <c r="AE223" s="35"/>
      <c r="AR223" s="201" t="s">
        <v>242</v>
      </c>
      <c r="AT223" s="201" t="s">
        <v>155</v>
      </c>
      <c r="AU223" s="201" t="s">
        <v>90</v>
      </c>
      <c r="AY223" s="18" t="s">
        <v>152</v>
      </c>
      <c r="BE223" s="202">
        <f>IF(N223="základní",J223,0)</f>
        <v>0</v>
      </c>
      <c r="BF223" s="202">
        <f>IF(N223="snížená",J223,0)</f>
        <v>0</v>
      </c>
      <c r="BG223" s="202">
        <f>IF(N223="zákl. přenesená",J223,0)</f>
        <v>0</v>
      </c>
      <c r="BH223" s="202">
        <f>IF(N223="sníž. přenesená",J223,0)</f>
        <v>0</v>
      </c>
      <c r="BI223" s="202">
        <f>IF(N223="nulová",J223,0)</f>
        <v>0</v>
      </c>
      <c r="BJ223" s="18" t="s">
        <v>88</v>
      </c>
      <c r="BK223" s="202">
        <f>ROUND(I223*H223,2)</f>
        <v>0</v>
      </c>
      <c r="BL223" s="18" t="s">
        <v>242</v>
      </c>
      <c r="BM223" s="201" t="s">
        <v>315</v>
      </c>
    </row>
    <row r="224" spans="2:51" s="15" customFormat="1" ht="11.25">
      <c r="B224" s="226"/>
      <c r="C224" s="227"/>
      <c r="D224" s="205" t="s">
        <v>161</v>
      </c>
      <c r="E224" s="228" t="s">
        <v>1</v>
      </c>
      <c r="F224" s="229" t="s">
        <v>316</v>
      </c>
      <c r="G224" s="227"/>
      <c r="H224" s="228" t="s">
        <v>1</v>
      </c>
      <c r="I224" s="230"/>
      <c r="J224" s="227"/>
      <c r="K224" s="227"/>
      <c r="L224" s="231"/>
      <c r="M224" s="232"/>
      <c r="N224" s="233"/>
      <c r="O224" s="233"/>
      <c r="P224" s="233"/>
      <c r="Q224" s="233"/>
      <c r="R224" s="233"/>
      <c r="S224" s="233"/>
      <c r="T224" s="234"/>
      <c r="AT224" s="235" t="s">
        <v>161</v>
      </c>
      <c r="AU224" s="235" t="s">
        <v>90</v>
      </c>
      <c r="AV224" s="15" t="s">
        <v>88</v>
      </c>
      <c r="AW224" s="15" t="s">
        <v>36</v>
      </c>
      <c r="AX224" s="15" t="s">
        <v>80</v>
      </c>
      <c r="AY224" s="235" t="s">
        <v>152</v>
      </c>
    </row>
    <row r="225" spans="2:51" s="13" customFormat="1" ht="11.25">
      <c r="B225" s="203"/>
      <c r="C225" s="204"/>
      <c r="D225" s="205" t="s">
        <v>161</v>
      </c>
      <c r="E225" s="206" t="s">
        <v>1</v>
      </c>
      <c r="F225" s="207" t="s">
        <v>317</v>
      </c>
      <c r="G225" s="204"/>
      <c r="H225" s="208">
        <v>11.155</v>
      </c>
      <c r="I225" s="209"/>
      <c r="J225" s="204"/>
      <c r="K225" s="204"/>
      <c r="L225" s="210"/>
      <c r="M225" s="211"/>
      <c r="N225" s="212"/>
      <c r="O225" s="212"/>
      <c r="P225" s="212"/>
      <c r="Q225" s="212"/>
      <c r="R225" s="212"/>
      <c r="S225" s="212"/>
      <c r="T225" s="213"/>
      <c r="AT225" s="214" t="s">
        <v>161</v>
      </c>
      <c r="AU225" s="214" t="s">
        <v>90</v>
      </c>
      <c r="AV225" s="13" t="s">
        <v>90</v>
      </c>
      <c r="AW225" s="13" t="s">
        <v>36</v>
      </c>
      <c r="AX225" s="13" t="s">
        <v>80</v>
      </c>
      <c r="AY225" s="214" t="s">
        <v>152</v>
      </c>
    </row>
    <row r="226" spans="2:51" s="14" customFormat="1" ht="11.25">
      <c r="B226" s="215"/>
      <c r="C226" s="216"/>
      <c r="D226" s="205" t="s">
        <v>161</v>
      </c>
      <c r="E226" s="217" t="s">
        <v>1</v>
      </c>
      <c r="F226" s="218" t="s">
        <v>163</v>
      </c>
      <c r="G226" s="216"/>
      <c r="H226" s="219">
        <v>11.155</v>
      </c>
      <c r="I226" s="220"/>
      <c r="J226" s="216"/>
      <c r="K226" s="216"/>
      <c r="L226" s="221"/>
      <c r="M226" s="222"/>
      <c r="N226" s="223"/>
      <c r="O226" s="223"/>
      <c r="P226" s="223"/>
      <c r="Q226" s="223"/>
      <c r="R226" s="223"/>
      <c r="S226" s="223"/>
      <c r="T226" s="224"/>
      <c r="AT226" s="225" t="s">
        <v>161</v>
      </c>
      <c r="AU226" s="225" t="s">
        <v>90</v>
      </c>
      <c r="AV226" s="14" t="s">
        <v>159</v>
      </c>
      <c r="AW226" s="14" t="s">
        <v>36</v>
      </c>
      <c r="AX226" s="14" t="s">
        <v>88</v>
      </c>
      <c r="AY226" s="225" t="s">
        <v>152</v>
      </c>
    </row>
    <row r="227" spans="1:65" s="2" customFormat="1" ht="44.25" customHeight="1">
      <c r="A227" s="35"/>
      <c r="B227" s="36"/>
      <c r="C227" s="189" t="s">
        <v>318</v>
      </c>
      <c r="D227" s="189" t="s">
        <v>155</v>
      </c>
      <c r="E227" s="190" t="s">
        <v>319</v>
      </c>
      <c r="F227" s="191" t="s">
        <v>320</v>
      </c>
      <c r="G227" s="192" t="s">
        <v>321</v>
      </c>
      <c r="H227" s="193">
        <v>5.78</v>
      </c>
      <c r="I227" s="194"/>
      <c r="J227" s="195">
        <f>ROUND(I227*H227,2)</f>
        <v>0</v>
      </c>
      <c r="K227" s="196"/>
      <c r="L227" s="40"/>
      <c r="M227" s="197" t="s">
        <v>1</v>
      </c>
      <c r="N227" s="198" t="s">
        <v>45</v>
      </c>
      <c r="O227" s="72"/>
      <c r="P227" s="199">
        <f>O227*H227</f>
        <v>0</v>
      </c>
      <c r="Q227" s="199">
        <v>1E-05</v>
      </c>
      <c r="R227" s="199">
        <f>Q227*H227</f>
        <v>5.780000000000001E-05</v>
      </c>
      <c r="S227" s="199">
        <v>0</v>
      </c>
      <c r="T227" s="200">
        <f>S227*H227</f>
        <v>0</v>
      </c>
      <c r="U227" s="35"/>
      <c r="V227" s="35"/>
      <c r="W227" s="35"/>
      <c r="X227" s="35"/>
      <c r="Y227" s="35"/>
      <c r="Z227" s="35"/>
      <c r="AA227" s="35"/>
      <c r="AB227" s="35"/>
      <c r="AC227" s="35"/>
      <c r="AD227" s="35"/>
      <c r="AE227" s="35"/>
      <c r="AR227" s="201" t="s">
        <v>242</v>
      </c>
      <c r="AT227" s="201" t="s">
        <v>155</v>
      </c>
      <c r="AU227" s="201" t="s">
        <v>90</v>
      </c>
      <c r="AY227" s="18" t="s">
        <v>152</v>
      </c>
      <c r="BE227" s="202">
        <f>IF(N227="základní",J227,0)</f>
        <v>0</v>
      </c>
      <c r="BF227" s="202">
        <f>IF(N227="snížená",J227,0)</f>
        <v>0</v>
      </c>
      <c r="BG227" s="202">
        <f>IF(N227="zákl. přenesená",J227,0)</f>
        <v>0</v>
      </c>
      <c r="BH227" s="202">
        <f>IF(N227="sníž. přenesená",J227,0)</f>
        <v>0</v>
      </c>
      <c r="BI227" s="202">
        <f>IF(N227="nulová",J227,0)</f>
        <v>0</v>
      </c>
      <c r="BJ227" s="18" t="s">
        <v>88</v>
      </c>
      <c r="BK227" s="202">
        <f>ROUND(I227*H227,2)</f>
        <v>0</v>
      </c>
      <c r="BL227" s="18" t="s">
        <v>242</v>
      </c>
      <c r="BM227" s="201" t="s">
        <v>322</v>
      </c>
    </row>
    <row r="228" spans="2:51" s="15" customFormat="1" ht="11.25">
      <c r="B228" s="226"/>
      <c r="C228" s="227"/>
      <c r="D228" s="205" t="s">
        <v>161</v>
      </c>
      <c r="E228" s="228" t="s">
        <v>1</v>
      </c>
      <c r="F228" s="229" t="s">
        <v>316</v>
      </c>
      <c r="G228" s="227"/>
      <c r="H228" s="228" t="s">
        <v>1</v>
      </c>
      <c r="I228" s="230"/>
      <c r="J228" s="227"/>
      <c r="K228" s="227"/>
      <c r="L228" s="231"/>
      <c r="M228" s="232"/>
      <c r="N228" s="233"/>
      <c r="O228" s="233"/>
      <c r="P228" s="233"/>
      <c r="Q228" s="233"/>
      <c r="R228" s="233"/>
      <c r="S228" s="233"/>
      <c r="T228" s="234"/>
      <c r="AT228" s="235" t="s">
        <v>161</v>
      </c>
      <c r="AU228" s="235" t="s">
        <v>90</v>
      </c>
      <c r="AV228" s="15" t="s">
        <v>88</v>
      </c>
      <c r="AW228" s="15" t="s">
        <v>36</v>
      </c>
      <c r="AX228" s="15" t="s">
        <v>80</v>
      </c>
      <c r="AY228" s="235" t="s">
        <v>152</v>
      </c>
    </row>
    <row r="229" spans="2:51" s="13" customFormat="1" ht="11.25">
      <c r="B229" s="203"/>
      <c r="C229" s="204"/>
      <c r="D229" s="205" t="s">
        <v>161</v>
      </c>
      <c r="E229" s="206" t="s">
        <v>1</v>
      </c>
      <c r="F229" s="207" t="s">
        <v>323</v>
      </c>
      <c r="G229" s="204"/>
      <c r="H229" s="208">
        <v>5.78</v>
      </c>
      <c r="I229" s="209"/>
      <c r="J229" s="204"/>
      <c r="K229" s="204"/>
      <c r="L229" s="210"/>
      <c r="M229" s="211"/>
      <c r="N229" s="212"/>
      <c r="O229" s="212"/>
      <c r="P229" s="212"/>
      <c r="Q229" s="212"/>
      <c r="R229" s="212"/>
      <c r="S229" s="212"/>
      <c r="T229" s="213"/>
      <c r="AT229" s="214" t="s">
        <v>161</v>
      </c>
      <c r="AU229" s="214" t="s">
        <v>90</v>
      </c>
      <c r="AV229" s="13" t="s">
        <v>90</v>
      </c>
      <c r="AW229" s="13" t="s">
        <v>36</v>
      </c>
      <c r="AX229" s="13" t="s">
        <v>80</v>
      </c>
      <c r="AY229" s="214" t="s">
        <v>152</v>
      </c>
    </row>
    <row r="230" spans="2:51" s="14" customFormat="1" ht="11.25">
      <c r="B230" s="215"/>
      <c r="C230" s="216"/>
      <c r="D230" s="205" t="s">
        <v>161</v>
      </c>
      <c r="E230" s="217" t="s">
        <v>1</v>
      </c>
      <c r="F230" s="218" t="s">
        <v>163</v>
      </c>
      <c r="G230" s="216"/>
      <c r="H230" s="219">
        <v>5.78</v>
      </c>
      <c r="I230" s="220"/>
      <c r="J230" s="216"/>
      <c r="K230" s="216"/>
      <c r="L230" s="221"/>
      <c r="M230" s="222"/>
      <c r="N230" s="223"/>
      <c r="O230" s="223"/>
      <c r="P230" s="223"/>
      <c r="Q230" s="223"/>
      <c r="R230" s="223"/>
      <c r="S230" s="223"/>
      <c r="T230" s="224"/>
      <c r="AT230" s="225" t="s">
        <v>161</v>
      </c>
      <c r="AU230" s="225" t="s">
        <v>90</v>
      </c>
      <c r="AV230" s="14" t="s">
        <v>159</v>
      </c>
      <c r="AW230" s="14" t="s">
        <v>36</v>
      </c>
      <c r="AX230" s="14" t="s">
        <v>88</v>
      </c>
      <c r="AY230" s="225" t="s">
        <v>152</v>
      </c>
    </row>
    <row r="231" spans="1:65" s="2" customFormat="1" ht="44.25" customHeight="1">
      <c r="A231" s="35"/>
      <c r="B231" s="36"/>
      <c r="C231" s="189" t="s">
        <v>324</v>
      </c>
      <c r="D231" s="189" t="s">
        <v>155</v>
      </c>
      <c r="E231" s="190" t="s">
        <v>325</v>
      </c>
      <c r="F231" s="191" t="s">
        <v>326</v>
      </c>
      <c r="G231" s="192" t="s">
        <v>321</v>
      </c>
      <c r="H231" s="193">
        <v>11.56</v>
      </c>
      <c r="I231" s="194"/>
      <c r="J231" s="195">
        <f>ROUND(I231*H231,2)</f>
        <v>0</v>
      </c>
      <c r="K231" s="196"/>
      <c r="L231" s="40"/>
      <c r="M231" s="197" t="s">
        <v>1</v>
      </c>
      <c r="N231" s="198" t="s">
        <v>45</v>
      </c>
      <c r="O231" s="72"/>
      <c r="P231" s="199">
        <f>O231*H231</f>
        <v>0</v>
      </c>
      <c r="Q231" s="199">
        <v>0.00036</v>
      </c>
      <c r="R231" s="199">
        <f>Q231*H231</f>
        <v>0.0041616000000000005</v>
      </c>
      <c r="S231" s="199">
        <v>0</v>
      </c>
      <c r="T231" s="200">
        <f>S231*H231</f>
        <v>0</v>
      </c>
      <c r="U231" s="35"/>
      <c r="V231" s="35"/>
      <c r="W231" s="35"/>
      <c r="X231" s="35"/>
      <c r="Y231" s="35"/>
      <c r="Z231" s="35"/>
      <c r="AA231" s="35"/>
      <c r="AB231" s="35"/>
      <c r="AC231" s="35"/>
      <c r="AD231" s="35"/>
      <c r="AE231" s="35"/>
      <c r="AR231" s="201" t="s">
        <v>242</v>
      </c>
      <c r="AT231" s="201" t="s">
        <v>155</v>
      </c>
      <c r="AU231" s="201" t="s">
        <v>90</v>
      </c>
      <c r="AY231" s="18" t="s">
        <v>152</v>
      </c>
      <c r="BE231" s="202">
        <f>IF(N231="základní",J231,0)</f>
        <v>0</v>
      </c>
      <c r="BF231" s="202">
        <f>IF(N231="snížená",J231,0)</f>
        <v>0</v>
      </c>
      <c r="BG231" s="202">
        <f>IF(N231="zákl. přenesená",J231,0)</f>
        <v>0</v>
      </c>
      <c r="BH231" s="202">
        <f>IF(N231="sníž. přenesená",J231,0)</f>
        <v>0</v>
      </c>
      <c r="BI231" s="202">
        <f>IF(N231="nulová",J231,0)</f>
        <v>0</v>
      </c>
      <c r="BJ231" s="18" t="s">
        <v>88</v>
      </c>
      <c r="BK231" s="202">
        <f>ROUND(I231*H231,2)</f>
        <v>0</v>
      </c>
      <c r="BL231" s="18" t="s">
        <v>242</v>
      </c>
      <c r="BM231" s="201" t="s">
        <v>327</v>
      </c>
    </row>
    <row r="232" spans="2:51" s="15" customFormat="1" ht="11.25">
      <c r="B232" s="226"/>
      <c r="C232" s="227"/>
      <c r="D232" s="205" t="s">
        <v>161</v>
      </c>
      <c r="E232" s="228" t="s">
        <v>1</v>
      </c>
      <c r="F232" s="229" t="s">
        <v>328</v>
      </c>
      <c r="G232" s="227"/>
      <c r="H232" s="228" t="s">
        <v>1</v>
      </c>
      <c r="I232" s="230"/>
      <c r="J232" s="227"/>
      <c r="K232" s="227"/>
      <c r="L232" s="231"/>
      <c r="M232" s="232"/>
      <c r="N232" s="233"/>
      <c r="O232" s="233"/>
      <c r="P232" s="233"/>
      <c r="Q232" s="233"/>
      <c r="R232" s="233"/>
      <c r="S232" s="233"/>
      <c r="T232" s="234"/>
      <c r="AT232" s="235" t="s">
        <v>161</v>
      </c>
      <c r="AU232" s="235" t="s">
        <v>90</v>
      </c>
      <c r="AV232" s="15" t="s">
        <v>88</v>
      </c>
      <c r="AW232" s="15" t="s">
        <v>36</v>
      </c>
      <c r="AX232" s="15" t="s">
        <v>80</v>
      </c>
      <c r="AY232" s="235" t="s">
        <v>152</v>
      </c>
    </row>
    <row r="233" spans="2:51" s="13" customFormat="1" ht="11.25">
      <c r="B233" s="203"/>
      <c r="C233" s="204"/>
      <c r="D233" s="205" t="s">
        <v>161</v>
      </c>
      <c r="E233" s="206" t="s">
        <v>1</v>
      </c>
      <c r="F233" s="207" t="s">
        <v>329</v>
      </c>
      <c r="G233" s="204"/>
      <c r="H233" s="208">
        <v>11.56</v>
      </c>
      <c r="I233" s="209"/>
      <c r="J233" s="204"/>
      <c r="K233" s="204"/>
      <c r="L233" s="210"/>
      <c r="M233" s="211"/>
      <c r="N233" s="212"/>
      <c r="O233" s="212"/>
      <c r="P233" s="212"/>
      <c r="Q233" s="212"/>
      <c r="R233" s="212"/>
      <c r="S233" s="212"/>
      <c r="T233" s="213"/>
      <c r="AT233" s="214" t="s">
        <v>161</v>
      </c>
      <c r="AU233" s="214" t="s">
        <v>90</v>
      </c>
      <c r="AV233" s="13" t="s">
        <v>90</v>
      </c>
      <c r="AW233" s="13" t="s">
        <v>36</v>
      </c>
      <c r="AX233" s="13" t="s">
        <v>80</v>
      </c>
      <c r="AY233" s="214" t="s">
        <v>152</v>
      </c>
    </row>
    <row r="234" spans="2:51" s="14" customFormat="1" ht="11.25">
      <c r="B234" s="215"/>
      <c r="C234" s="216"/>
      <c r="D234" s="205" t="s">
        <v>161</v>
      </c>
      <c r="E234" s="217" t="s">
        <v>1</v>
      </c>
      <c r="F234" s="218" t="s">
        <v>163</v>
      </c>
      <c r="G234" s="216"/>
      <c r="H234" s="219">
        <v>11.56</v>
      </c>
      <c r="I234" s="220"/>
      <c r="J234" s="216"/>
      <c r="K234" s="216"/>
      <c r="L234" s="221"/>
      <c r="M234" s="222"/>
      <c r="N234" s="223"/>
      <c r="O234" s="223"/>
      <c r="P234" s="223"/>
      <c r="Q234" s="223"/>
      <c r="R234" s="223"/>
      <c r="S234" s="223"/>
      <c r="T234" s="224"/>
      <c r="AT234" s="225" t="s">
        <v>161</v>
      </c>
      <c r="AU234" s="225" t="s">
        <v>90</v>
      </c>
      <c r="AV234" s="14" t="s">
        <v>159</v>
      </c>
      <c r="AW234" s="14" t="s">
        <v>36</v>
      </c>
      <c r="AX234" s="14" t="s">
        <v>88</v>
      </c>
      <c r="AY234" s="225" t="s">
        <v>152</v>
      </c>
    </row>
    <row r="235" spans="1:65" s="2" customFormat="1" ht="24.2" customHeight="1">
      <c r="A235" s="35"/>
      <c r="B235" s="36"/>
      <c r="C235" s="189" t="s">
        <v>330</v>
      </c>
      <c r="D235" s="189" t="s">
        <v>155</v>
      </c>
      <c r="E235" s="190" t="s">
        <v>331</v>
      </c>
      <c r="F235" s="191" t="s">
        <v>332</v>
      </c>
      <c r="G235" s="192" t="s">
        <v>158</v>
      </c>
      <c r="H235" s="193">
        <v>11.155</v>
      </c>
      <c r="I235" s="194"/>
      <c r="J235" s="195">
        <f>ROUND(I235*H235,2)</f>
        <v>0</v>
      </c>
      <c r="K235" s="196"/>
      <c r="L235" s="40"/>
      <c r="M235" s="197" t="s">
        <v>1</v>
      </c>
      <c r="N235" s="198" t="s">
        <v>45</v>
      </c>
      <c r="O235" s="72"/>
      <c r="P235" s="199">
        <f>O235*H235</f>
        <v>0</v>
      </c>
      <c r="Q235" s="199">
        <v>0</v>
      </c>
      <c r="R235" s="199">
        <f>Q235*H235</f>
        <v>0</v>
      </c>
      <c r="S235" s="199">
        <v>0</v>
      </c>
      <c r="T235" s="200">
        <f>S235*H235</f>
        <v>0</v>
      </c>
      <c r="U235" s="35"/>
      <c r="V235" s="35"/>
      <c r="W235" s="35"/>
      <c r="X235" s="35"/>
      <c r="Y235" s="35"/>
      <c r="Z235" s="35"/>
      <c r="AA235" s="35"/>
      <c r="AB235" s="35"/>
      <c r="AC235" s="35"/>
      <c r="AD235" s="35"/>
      <c r="AE235" s="35"/>
      <c r="AR235" s="201" t="s">
        <v>242</v>
      </c>
      <c r="AT235" s="201" t="s">
        <v>155</v>
      </c>
      <c r="AU235" s="201" t="s">
        <v>90</v>
      </c>
      <c r="AY235" s="18" t="s">
        <v>152</v>
      </c>
      <c r="BE235" s="202">
        <f>IF(N235="základní",J235,0)</f>
        <v>0</v>
      </c>
      <c r="BF235" s="202">
        <f>IF(N235="snížená",J235,0)</f>
        <v>0</v>
      </c>
      <c r="BG235" s="202">
        <f>IF(N235="zákl. přenesená",J235,0)</f>
        <v>0</v>
      </c>
      <c r="BH235" s="202">
        <f>IF(N235="sníž. přenesená",J235,0)</f>
        <v>0</v>
      </c>
      <c r="BI235" s="202">
        <f>IF(N235="nulová",J235,0)</f>
        <v>0</v>
      </c>
      <c r="BJ235" s="18" t="s">
        <v>88</v>
      </c>
      <c r="BK235" s="202">
        <f>ROUND(I235*H235,2)</f>
        <v>0</v>
      </c>
      <c r="BL235" s="18" t="s">
        <v>242</v>
      </c>
      <c r="BM235" s="201" t="s">
        <v>333</v>
      </c>
    </row>
    <row r="236" spans="1:65" s="2" customFormat="1" ht="24.2" customHeight="1">
      <c r="A236" s="35"/>
      <c r="B236" s="36"/>
      <c r="C236" s="189" t="s">
        <v>334</v>
      </c>
      <c r="D236" s="189" t="s">
        <v>155</v>
      </c>
      <c r="E236" s="190" t="s">
        <v>335</v>
      </c>
      <c r="F236" s="191" t="s">
        <v>336</v>
      </c>
      <c r="G236" s="192" t="s">
        <v>158</v>
      </c>
      <c r="H236" s="193">
        <v>11.155</v>
      </c>
      <c r="I236" s="194"/>
      <c r="J236" s="195">
        <f>ROUND(I236*H236,2)</f>
        <v>0</v>
      </c>
      <c r="K236" s="196"/>
      <c r="L236" s="40"/>
      <c r="M236" s="197" t="s">
        <v>1</v>
      </c>
      <c r="N236" s="198" t="s">
        <v>45</v>
      </c>
      <c r="O236" s="72"/>
      <c r="P236" s="199">
        <f>O236*H236</f>
        <v>0</v>
      </c>
      <c r="Q236" s="199">
        <v>0.0014</v>
      </c>
      <c r="R236" s="199">
        <f>Q236*H236</f>
        <v>0.015616999999999999</v>
      </c>
      <c r="S236" s="199">
        <v>0</v>
      </c>
      <c r="T236" s="200">
        <f>S236*H236</f>
        <v>0</v>
      </c>
      <c r="U236" s="35"/>
      <c r="V236" s="35"/>
      <c r="W236" s="35"/>
      <c r="X236" s="35"/>
      <c r="Y236" s="35"/>
      <c r="Z236" s="35"/>
      <c r="AA236" s="35"/>
      <c r="AB236" s="35"/>
      <c r="AC236" s="35"/>
      <c r="AD236" s="35"/>
      <c r="AE236" s="35"/>
      <c r="AR236" s="201" t="s">
        <v>242</v>
      </c>
      <c r="AT236" s="201" t="s">
        <v>155</v>
      </c>
      <c r="AU236" s="201" t="s">
        <v>90</v>
      </c>
      <c r="AY236" s="18" t="s">
        <v>152</v>
      </c>
      <c r="BE236" s="202">
        <f>IF(N236="základní",J236,0)</f>
        <v>0</v>
      </c>
      <c r="BF236" s="202">
        <f>IF(N236="snížená",J236,0)</f>
        <v>0</v>
      </c>
      <c r="BG236" s="202">
        <f>IF(N236="zákl. přenesená",J236,0)</f>
        <v>0</v>
      </c>
      <c r="BH236" s="202">
        <f>IF(N236="sníž. přenesená",J236,0)</f>
        <v>0</v>
      </c>
      <c r="BI236" s="202">
        <f>IF(N236="nulová",J236,0)</f>
        <v>0</v>
      </c>
      <c r="BJ236" s="18" t="s">
        <v>88</v>
      </c>
      <c r="BK236" s="202">
        <f>ROUND(I236*H236,2)</f>
        <v>0</v>
      </c>
      <c r="BL236" s="18" t="s">
        <v>242</v>
      </c>
      <c r="BM236" s="201" t="s">
        <v>337</v>
      </c>
    </row>
    <row r="237" spans="1:65" s="2" customFormat="1" ht="49.15" customHeight="1">
      <c r="A237" s="35"/>
      <c r="B237" s="36"/>
      <c r="C237" s="189" t="s">
        <v>338</v>
      </c>
      <c r="D237" s="189" t="s">
        <v>155</v>
      </c>
      <c r="E237" s="190" t="s">
        <v>339</v>
      </c>
      <c r="F237" s="191" t="s">
        <v>340</v>
      </c>
      <c r="G237" s="192" t="s">
        <v>158</v>
      </c>
      <c r="H237" s="193">
        <v>92.2</v>
      </c>
      <c r="I237" s="194"/>
      <c r="J237" s="195">
        <f>ROUND(I237*H237,2)</f>
        <v>0</v>
      </c>
      <c r="K237" s="196"/>
      <c r="L237" s="40"/>
      <c r="M237" s="197" t="s">
        <v>1</v>
      </c>
      <c r="N237" s="198" t="s">
        <v>45</v>
      </c>
      <c r="O237" s="72"/>
      <c r="P237" s="199">
        <f>O237*H237</f>
        <v>0</v>
      </c>
      <c r="Q237" s="199">
        <v>0.01615</v>
      </c>
      <c r="R237" s="199">
        <f>Q237*H237</f>
        <v>1.48903</v>
      </c>
      <c r="S237" s="199">
        <v>0</v>
      </c>
      <c r="T237" s="200">
        <f>S237*H237</f>
        <v>0</v>
      </c>
      <c r="U237" s="35"/>
      <c r="V237" s="35"/>
      <c r="W237" s="35"/>
      <c r="X237" s="35"/>
      <c r="Y237" s="35"/>
      <c r="Z237" s="35"/>
      <c r="AA237" s="35"/>
      <c r="AB237" s="35"/>
      <c r="AC237" s="35"/>
      <c r="AD237" s="35"/>
      <c r="AE237" s="35"/>
      <c r="AR237" s="201" t="s">
        <v>242</v>
      </c>
      <c r="AT237" s="201" t="s">
        <v>155</v>
      </c>
      <c r="AU237" s="201" t="s">
        <v>90</v>
      </c>
      <c r="AY237" s="18" t="s">
        <v>152</v>
      </c>
      <c r="BE237" s="202">
        <f>IF(N237="základní",J237,0)</f>
        <v>0</v>
      </c>
      <c r="BF237" s="202">
        <f>IF(N237="snížená",J237,0)</f>
        <v>0</v>
      </c>
      <c r="BG237" s="202">
        <f>IF(N237="zákl. přenesená",J237,0)</f>
        <v>0</v>
      </c>
      <c r="BH237" s="202">
        <f>IF(N237="sníž. přenesená",J237,0)</f>
        <v>0</v>
      </c>
      <c r="BI237" s="202">
        <f>IF(N237="nulová",J237,0)</f>
        <v>0</v>
      </c>
      <c r="BJ237" s="18" t="s">
        <v>88</v>
      </c>
      <c r="BK237" s="202">
        <f>ROUND(I237*H237,2)</f>
        <v>0</v>
      </c>
      <c r="BL237" s="18" t="s">
        <v>242</v>
      </c>
      <c r="BM237" s="201" t="s">
        <v>341</v>
      </c>
    </row>
    <row r="238" spans="2:51" s="13" customFormat="1" ht="11.25">
      <c r="B238" s="203"/>
      <c r="C238" s="204"/>
      <c r="D238" s="205" t="s">
        <v>161</v>
      </c>
      <c r="E238" s="206" t="s">
        <v>1</v>
      </c>
      <c r="F238" s="207" t="s">
        <v>342</v>
      </c>
      <c r="G238" s="204"/>
      <c r="H238" s="208">
        <v>19.6</v>
      </c>
      <c r="I238" s="209"/>
      <c r="J238" s="204"/>
      <c r="K238" s="204"/>
      <c r="L238" s="210"/>
      <c r="M238" s="211"/>
      <c r="N238" s="212"/>
      <c r="O238" s="212"/>
      <c r="P238" s="212"/>
      <c r="Q238" s="212"/>
      <c r="R238" s="212"/>
      <c r="S238" s="212"/>
      <c r="T238" s="213"/>
      <c r="AT238" s="214" t="s">
        <v>161</v>
      </c>
      <c r="AU238" s="214" t="s">
        <v>90</v>
      </c>
      <c r="AV238" s="13" t="s">
        <v>90</v>
      </c>
      <c r="AW238" s="13" t="s">
        <v>36</v>
      </c>
      <c r="AX238" s="13" t="s">
        <v>80</v>
      </c>
      <c r="AY238" s="214" t="s">
        <v>152</v>
      </c>
    </row>
    <row r="239" spans="2:51" s="13" customFormat="1" ht="11.25">
      <c r="B239" s="203"/>
      <c r="C239" s="204"/>
      <c r="D239" s="205" t="s">
        <v>161</v>
      </c>
      <c r="E239" s="206" t="s">
        <v>1</v>
      </c>
      <c r="F239" s="207" t="s">
        <v>343</v>
      </c>
      <c r="G239" s="204"/>
      <c r="H239" s="208">
        <v>32.8</v>
      </c>
      <c r="I239" s="209"/>
      <c r="J239" s="204"/>
      <c r="K239" s="204"/>
      <c r="L239" s="210"/>
      <c r="M239" s="211"/>
      <c r="N239" s="212"/>
      <c r="O239" s="212"/>
      <c r="P239" s="212"/>
      <c r="Q239" s="212"/>
      <c r="R239" s="212"/>
      <c r="S239" s="212"/>
      <c r="T239" s="213"/>
      <c r="AT239" s="214" t="s">
        <v>161</v>
      </c>
      <c r="AU239" s="214" t="s">
        <v>90</v>
      </c>
      <c r="AV239" s="13" t="s">
        <v>90</v>
      </c>
      <c r="AW239" s="13" t="s">
        <v>36</v>
      </c>
      <c r="AX239" s="13" t="s">
        <v>80</v>
      </c>
      <c r="AY239" s="214" t="s">
        <v>152</v>
      </c>
    </row>
    <row r="240" spans="2:51" s="13" customFormat="1" ht="11.25">
      <c r="B240" s="203"/>
      <c r="C240" s="204"/>
      <c r="D240" s="205" t="s">
        <v>161</v>
      </c>
      <c r="E240" s="206" t="s">
        <v>1</v>
      </c>
      <c r="F240" s="207" t="s">
        <v>344</v>
      </c>
      <c r="G240" s="204"/>
      <c r="H240" s="208">
        <v>16.8</v>
      </c>
      <c r="I240" s="209"/>
      <c r="J240" s="204"/>
      <c r="K240" s="204"/>
      <c r="L240" s="210"/>
      <c r="M240" s="211"/>
      <c r="N240" s="212"/>
      <c r="O240" s="212"/>
      <c r="P240" s="212"/>
      <c r="Q240" s="212"/>
      <c r="R240" s="212"/>
      <c r="S240" s="212"/>
      <c r="T240" s="213"/>
      <c r="AT240" s="214" t="s">
        <v>161</v>
      </c>
      <c r="AU240" s="214" t="s">
        <v>90</v>
      </c>
      <c r="AV240" s="13" t="s">
        <v>90</v>
      </c>
      <c r="AW240" s="13" t="s">
        <v>36</v>
      </c>
      <c r="AX240" s="13" t="s">
        <v>80</v>
      </c>
      <c r="AY240" s="214" t="s">
        <v>152</v>
      </c>
    </row>
    <row r="241" spans="2:51" s="13" customFormat="1" ht="11.25">
      <c r="B241" s="203"/>
      <c r="C241" s="204"/>
      <c r="D241" s="205" t="s">
        <v>161</v>
      </c>
      <c r="E241" s="206" t="s">
        <v>1</v>
      </c>
      <c r="F241" s="207" t="s">
        <v>345</v>
      </c>
      <c r="G241" s="204"/>
      <c r="H241" s="208">
        <v>23</v>
      </c>
      <c r="I241" s="209"/>
      <c r="J241" s="204"/>
      <c r="K241" s="204"/>
      <c r="L241" s="210"/>
      <c r="M241" s="211"/>
      <c r="N241" s="212"/>
      <c r="O241" s="212"/>
      <c r="P241" s="212"/>
      <c r="Q241" s="212"/>
      <c r="R241" s="212"/>
      <c r="S241" s="212"/>
      <c r="T241" s="213"/>
      <c r="AT241" s="214" t="s">
        <v>161</v>
      </c>
      <c r="AU241" s="214" t="s">
        <v>90</v>
      </c>
      <c r="AV241" s="13" t="s">
        <v>90</v>
      </c>
      <c r="AW241" s="13" t="s">
        <v>36</v>
      </c>
      <c r="AX241" s="13" t="s">
        <v>80</v>
      </c>
      <c r="AY241" s="214" t="s">
        <v>152</v>
      </c>
    </row>
    <row r="242" spans="2:51" s="14" customFormat="1" ht="11.25">
      <c r="B242" s="215"/>
      <c r="C242" s="216"/>
      <c r="D242" s="205" t="s">
        <v>161</v>
      </c>
      <c r="E242" s="217" t="s">
        <v>1</v>
      </c>
      <c r="F242" s="218" t="s">
        <v>163</v>
      </c>
      <c r="G242" s="216"/>
      <c r="H242" s="219">
        <v>92.2</v>
      </c>
      <c r="I242" s="220"/>
      <c r="J242" s="216"/>
      <c r="K242" s="216"/>
      <c r="L242" s="221"/>
      <c r="M242" s="222"/>
      <c r="N242" s="223"/>
      <c r="O242" s="223"/>
      <c r="P242" s="223"/>
      <c r="Q242" s="223"/>
      <c r="R242" s="223"/>
      <c r="S242" s="223"/>
      <c r="T242" s="224"/>
      <c r="AT242" s="225" t="s">
        <v>161</v>
      </c>
      <c r="AU242" s="225" t="s">
        <v>90</v>
      </c>
      <c r="AV242" s="14" t="s">
        <v>159</v>
      </c>
      <c r="AW242" s="14" t="s">
        <v>36</v>
      </c>
      <c r="AX242" s="14" t="s">
        <v>88</v>
      </c>
      <c r="AY242" s="225" t="s">
        <v>152</v>
      </c>
    </row>
    <row r="243" spans="1:65" s="2" customFormat="1" ht="37.9" customHeight="1">
      <c r="A243" s="35"/>
      <c r="B243" s="36"/>
      <c r="C243" s="189" t="s">
        <v>346</v>
      </c>
      <c r="D243" s="189" t="s">
        <v>155</v>
      </c>
      <c r="E243" s="190" t="s">
        <v>347</v>
      </c>
      <c r="F243" s="191" t="s">
        <v>348</v>
      </c>
      <c r="G243" s="192" t="s">
        <v>158</v>
      </c>
      <c r="H243" s="193">
        <v>92.2</v>
      </c>
      <c r="I243" s="194"/>
      <c r="J243" s="195">
        <f>ROUND(I243*H243,2)</f>
        <v>0</v>
      </c>
      <c r="K243" s="196"/>
      <c r="L243" s="40"/>
      <c r="M243" s="197" t="s">
        <v>1</v>
      </c>
      <c r="N243" s="198" t="s">
        <v>45</v>
      </c>
      <c r="O243" s="72"/>
      <c r="P243" s="199">
        <f>O243*H243</f>
        <v>0</v>
      </c>
      <c r="Q243" s="199">
        <v>0.0001</v>
      </c>
      <c r="R243" s="199">
        <f>Q243*H243</f>
        <v>0.00922</v>
      </c>
      <c r="S243" s="199">
        <v>0</v>
      </c>
      <c r="T243" s="200">
        <f>S243*H243</f>
        <v>0</v>
      </c>
      <c r="U243" s="35"/>
      <c r="V243" s="35"/>
      <c r="W243" s="35"/>
      <c r="X243" s="35"/>
      <c r="Y243" s="35"/>
      <c r="Z243" s="35"/>
      <c r="AA243" s="35"/>
      <c r="AB243" s="35"/>
      <c r="AC243" s="35"/>
      <c r="AD243" s="35"/>
      <c r="AE243" s="35"/>
      <c r="AR243" s="201" t="s">
        <v>242</v>
      </c>
      <c r="AT243" s="201" t="s">
        <v>155</v>
      </c>
      <c r="AU243" s="201" t="s">
        <v>90</v>
      </c>
      <c r="AY243" s="18" t="s">
        <v>152</v>
      </c>
      <c r="BE243" s="202">
        <f>IF(N243="základní",J243,0)</f>
        <v>0</v>
      </c>
      <c r="BF243" s="202">
        <f>IF(N243="snížená",J243,0)</f>
        <v>0</v>
      </c>
      <c r="BG243" s="202">
        <f>IF(N243="zákl. přenesená",J243,0)</f>
        <v>0</v>
      </c>
      <c r="BH243" s="202">
        <f>IF(N243="sníž. přenesená",J243,0)</f>
        <v>0</v>
      </c>
      <c r="BI243" s="202">
        <f>IF(N243="nulová",J243,0)</f>
        <v>0</v>
      </c>
      <c r="BJ243" s="18" t="s">
        <v>88</v>
      </c>
      <c r="BK243" s="202">
        <f>ROUND(I243*H243,2)</f>
        <v>0</v>
      </c>
      <c r="BL243" s="18" t="s">
        <v>242</v>
      </c>
      <c r="BM243" s="201" t="s">
        <v>349</v>
      </c>
    </row>
    <row r="244" spans="2:51" s="13" customFormat="1" ht="11.25">
      <c r="B244" s="203"/>
      <c r="C244" s="204"/>
      <c r="D244" s="205" t="s">
        <v>161</v>
      </c>
      <c r="E244" s="206" t="s">
        <v>1</v>
      </c>
      <c r="F244" s="207" t="s">
        <v>342</v>
      </c>
      <c r="G244" s="204"/>
      <c r="H244" s="208">
        <v>19.6</v>
      </c>
      <c r="I244" s="209"/>
      <c r="J244" s="204"/>
      <c r="K244" s="204"/>
      <c r="L244" s="210"/>
      <c r="M244" s="211"/>
      <c r="N244" s="212"/>
      <c r="O244" s="212"/>
      <c r="P244" s="212"/>
      <c r="Q244" s="212"/>
      <c r="R244" s="212"/>
      <c r="S244" s="212"/>
      <c r="T244" s="213"/>
      <c r="AT244" s="214" t="s">
        <v>161</v>
      </c>
      <c r="AU244" s="214" t="s">
        <v>90</v>
      </c>
      <c r="AV244" s="13" t="s">
        <v>90</v>
      </c>
      <c r="AW244" s="13" t="s">
        <v>36</v>
      </c>
      <c r="AX244" s="13" t="s">
        <v>80</v>
      </c>
      <c r="AY244" s="214" t="s">
        <v>152</v>
      </c>
    </row>
    <row r="245" spans="2:51" s="13" customFormat="1" ht="11.25">
      <c r="B245" s="203"/>
      <c r="C245" s="204"/>
      <c r="D245" s="205" t="s">
        <v>161</v>
      </c>
      <c r="E245" s="206" t="s">
        <v>1</v>
      </c>
      <c r="F245" s="207" t="s">
        <v>343</v>
      </c>
      <c r="G245" s="204"/>
      <c r="H245" s="208">
        <v>32.8</v>
      </c>
      <c r="I245" s="209"/>
      <c r="J245" s="204"/>
      <c r="K245" s="204"/>
      <c r="L245" s="210"/>
      <c r="M245" s="211"/>
      <c r="N245" s="212"/>
      <c r="O245" s="212"/>
      <c r="P245" s="212"/>
      <c r="Q245" s="212"/>
      <c r="R245" s="212"/>
      <c r="S245" s="212"/>
      <c r="T245" s="213"/>
      <c r="AT245" s="214" t="s">
        <v>161</v>
      </c>
      <c r="AU245" s="214" t="s">
        <v>90</v>
      </c>
      <c r="AV245" s="13" t="s">
        <v>90</v>
      </c>
      <c r="AW245" s="13" t="s">
        <v>36</v>
      </c>
      <c r="AX245" s="13" t="s">
        <v>80</v>
      </c>
      <c r="AY245" s="214" t="s">
        <v>152</v>
      </c>
    </row>
    <row r="246" spans="2:51" s="13" customFormat="1" ht="11.25">
      <c r="B246" s="203"/>
      <c r="C246" s="204"/>
      <c r="D246" s="205" t="s">
        <v>161</v>
      </c>
      <c r="E246" s="206" t="s">
        <v>1</v>
      </c>
      <c r="F246" s="207" t="s">
        <v>344</v>
      </c>
      <c r="G246" s="204"/>
      <c r="H246" s="208">
        <v>16.8</v>
      </c>
      <c r="I246" s="209"/>
      <c r="J246" s="204"/>
      <c r="K246" s="204"/>
      <c r="L246" s="210"/>
      <c r="M246" s="211"/>
      <c r="N246" s="212"/>
      <c r="O246" s="212"/>
      <c r="P246" s="212"/>
      <c r="Q246" s="212"/>
      <c r="R246" s="212"/>
      <c r="S246" s="212"/>
      <c r="T246" s="213"/>
      <c r="AT246" s="214" t="s">
        <v>161</v>
      </c>
      <c r="AU246" s="214" t="s">
        <v>90</v>
      </c>
      <c r="AV246" s="13" t="s">
        <v>90</v>
      </c>
      <c r="AW246" s="13" t="s">
        <v>36</v>
      </c>
      <c r="AX246" s="13" t="s">
        <v>80</v>
      </c>
      <c r="AY246" s="214" t="s">
        <v>152</v>
      </c>
    </row>
    <row r="247" spans="2:51" s="13" customFormat="1" ht="11.25">
      <c r="B247" s="203"/>
      <c r="C247" s="204"/>
      <c r="D247" s="205" t="s">
        <v>161</v>
      </c>
      <c r="E247" s="206" t="s">
        <v>1</v>
      </c>
      <c r="F247" s="207" t="s">
        <v>345</v>
      </c>
      <c r="G247" s="204"/>
      <c r="H247" s="208">
        <v>23</v>
      </c>
      <c r="I247" s="209"/>
      <c r="J247" s="204"/>
      <c r="K247" s="204"/>
      <c r="L247" s="210"/>
      <c r="M247" s="211"/>
      <c r="N247" s="212"/>
      <c r="O247" s="212"/>
      <c r="P247" s="212"/>
      <c r="Q247" s="212"/>
      <c r="R247" s="212"/>
      <c r="S247" s="212"/>
      <c r="T247" s="213"/>
      <c r="AT247" s="214" t="s">
        <v>161</v>
      </c>
      <c r="AU247" s="214" t="s">
        <v>90</v>
      </c>
      <c r="AV247" s="13" t="s">
        <v>90</v>
      </c>
      <c r="AW247" s="13" t="s">
        <v>36</v>
      </c>
      <c r="AX247" s="13" t="s">
        <v>80</v>
      </c>
      <c r="AY247" s="214" t="s">
        <v>152</v>
      </c>
    </row>
    <row r="248" spans="2:51" s="14" customFormat="1" ht="11.25">
      <c r="B248" s="215"/>
      <c r="C248" s="216"/>
      <c r="D248" s="205" t="s">
        <v>161</v>
      </c>
      <c r="E248" s="217" t="s">
        <v>1</v>
      </c>
      <c r="F248" s="218" t="s">
        <v>163</v>
      </c>
      <c r="G248" s="216"/>
      <c r="H248" s="219">
        <v>92.2</v>
      </c>
      <c r="I248" s="220"/>
      <c r="J248" s="216"/>
      <c r="K248" s="216"/>
      <c r="L248" s="221"/>
      <c r="M248" s="222"/>
      <c r="N248" s="223"/>
      <c r="O248" s="223"/>
      <c r="P248" s="223"/>
      <c r="Q248" s="223"/>
      <c r="R248" s="223"/>
      <c r="S248" s="223"/>
      <c r="T248" s="224"/>
      <c r="AT248" s="225" t="s">
        <v>161</v>
      </c>
      <c r="AU248" s="225" t="s">
        <v>90</v>
      </c>
      <c r="AV248" s="14" t="s">
        <v>159</v>
      </c>
      <c r="AW248" s="14" t="s">
        <v>36</v>
      </c>
      <c r="AX248" s="14" t="s">
        <v>88</v>
      </c>
      <c r="AY248" s="225" t="s">
        <v>152</v>
      </c>
    </row>
    <row r="249" spans="1:65" s="2" customFormat="1" ht="33" customHeight="1">
      <c r="A249" s="35"/>
      <c r="B249" s="36"/>
      <c r="C249" s="189" t="s">
        <v>350</v>
      </c>
      <c r="D249" s="189" t="s">
        <v>155</v>
      </c>
      <c r="E249" s="190" t="s">
        <v>351</v>
      </c>
      <c r="F249" s="191" t="s">
        <v>352</v>
      </c>
      <c r="G249" s="192" t="s">
        <v>158</v>
      </c>
      <c r="H249" s="193">
        <v>92.2</v>
      </c>
      <c r="I249" s="194"/>
      <c r="J249" s="195">
        <f>ROUND(I249*H249,2)</f>
        <v>0</v>
      </c>
      <c r="K249" s="196"/>
      <c r="L249" s="40"/>
      <c r="M249" s="197" t="s">
        <v>1</v>
      </c>
      <c r="N249" s="198" t="s">
        <v>45</v>
      </c>
      <c r="O249" s="72"/>
      <c r="P249" s="199">
        <f>O249*H249</f>
        <v>0</v>
      </c>
      <c r="Q249" s="199">
        <v>0.0007</v>
      </c>
      <c r="R249" s="199">
        <f>Q249*H249</f>
        <v>0.06454</v>
      </c>
      <c r="S249" s="199">
        <v>0</v>
      </c>
      <c r="T249" s="200">
        <f>S249*H249</f>
        <v>0</v>
      </c>
      <c r="U249" s="35"/>
      <c r="V249" s="35"/>
      <c r="W249" s="35"/>
      <c r="X249" s="35"/>
      <c r="Y249" s="35"/>
      <c r="Z249" s="35"/>
      <c r="AA249" s="35"/>
      <c r="AB249" s="35"/>
      <c r="AC249" s="35"/>
      <c r="AD249" s="35"/>
      <c r="AE249" s="35"/>
      <c r="AR249" s="201" t="s">
        <v>242</v>
      </c>
      <c r="AT249" s="201" t="s">
        <v>155</v>
      </c>
      <c r="AU249" s="201" t="s">
        <v>90</v>
      </c>
      <c r="AY249" s="18" t="s">
        <v>152</v>
      </c>
      <c r="BE249" s="202">
        <f>IF(N249="základní",J249,0)</f>
        <v>0</v>
      </c>
      <c r="BF249" s="202">
        <f>IF(N249="snížená",J249,0)</f>
        <v>0</v>
      </c>
      <c r="BG249" s="202">
        <f>IF(N249="zákl. přenesená",J249,0)</f>
        <v>0</v>
      </c>
      <c r="BH249" s="202">
        <f>IF(N249="sníž. přenesená",J249,0)</f>
        <v>0</v>
      </c>
      <c r="BI249" s="202">
        <f>IF(N249="nulová",J249,0)</f>
        <v>0</v>
      </c>
      <c r="BJ249" s="18" t="s">
        <v>88</v>
      </c>
      <c r="BK249" s="202">
        <f>ROUND(I249*H249,2)</f>
        <v>0</v>
      </c>
      <c r="BL249" s="18" t="s">
        <v>242</v>
      </c>
      <c r="BM249" s="201" t="s">
        <v>353</v>
      </c>
    </row>
    <row r="250" spans="1:65" s="2" customFormat="1" ht="66.75" customHeight="1">
      <c r="A250" s="35"/>
      <c r="B250" s="36"/>
      <c r="C250" s="189" t="s">
        <v>354</v>
      </c>
      <c r="D250" s="189" t="s">
        <v>155</v>
      </c>
      <c r="E250" s="190" t="s">
        <v>355</v>
      </c>
      <c r="F250" s="191" t="s">
        <v>356</v>
      </c>
      <c r="G250" s="192" t="s">
        <v>261</v>
      </c>
      <c r="H250" s="193">
        <v>1.867</v>
      </c>
      <c r="I250" s="194"/>
      <c r="J250" s="195">
        <f>ROUND(I250*H250,2)</f>
        <v>0</v>
      </c>
      <c r="K250" s="196"/>
      <c r="L250" s="40"/>
      <c r="M250" s="197" t="s">
        <v>1</v>
      </c>
      <c r="N250" s="198" t="s">
        <v>45</v>
      </c>
      <c r="O250" s="72"/>
      <c r="P250" s="199">
        <f>O250*H250</f>
        <v>0</v>
      </c>
      <c r="Q250" s="199">
        <v>0</v>
      </c>
      <c r="R250" s="199">
        <f>Q250*H250</f>
        <v>0</v>
      </c>
      <c r="S250" s="199">
        <v>0</v>
      </c>
      <c r="T250" s="200">
        <f>S250*H250</f>
        <v>0</v>
      </c>
      <c r="U250" s="35"/>
      <c r="V250" s="35"/>
      <c r="W250" s="35"/>
      <c r="X250" s="35"/>
      <c r="Y250" s="35"/>
      <c r="Z250" s="35"/>
      <c r="AA250" s="35"/>
      <c r="AB250" s="35"/>
      <c r="AC250" s="35"/>
      <c r="AD250" s="35"/>
      <c r="AE250" s="35"/>
      <c r="AR250" s="201" t="s">
        <v>242</v>
      </c>
      <c r="AT250" s="201" t="s">
        <v>155</v>
      </c>
      <c r="AU250" s="201" t="s">
        <v>90</v>
      </c>
      <c r="AY250" s="18" t="s">
        <v>152</v>
      </c>
      <c r="BE250" s="202">
        <f>IF(N250="základní",J250,0)</f>
        <v>0</v>
      </c>
      <c r="BF250" s="202">
        <f>IF(N250="snížená",J250,0)</f>
        <v>0</v>
      </c>
      <c r="BG250" s="202">
        <f>IF(N250="zákl. přenesená",J250,0)</f>
        <v>0</v>
      </c>
      <c r="BH250" s="202">
        <f>IF(N250="sníž. přenesená",J250,0)</f>
        <v>0</v>
      </c>
      <c r="BI250" s="202">
        <f>IF(N250="nulová",J250,0)</f>
        <v>0</v>
      </c>
      <c r="BJ250" s="18" t="s">
        <v>88</v>
      </c>
      <c r="BK250" s="202">
        <f>ROUND(I250*H250,2)</f>
        <v>0</v>
      </c>
      <c r="BL250" s="18" t="s">
        <v>242</v>
      </c>
      <c r="BM250" s="201" t="s">
        <v>357</v>
      </c>
    </row>
    <row r="251" spans="1:65" s="2" customFormat="1" ht="62.65" customHeight="1">
      <c r="A251" s="35"/>
      <c r="B251" s="36"/>
      <c r="C251" s="189" t="s">
        <v>358</v>
      </c>
      <c r="D251" s="189" t="s">
        <v>155</v>
      </c>
      <c r="E251" s="190" t="s">
        <v>359</v>
      </c>
      <c r="F251" s="191" t="s">
        <v>360</v>
      </c>
      <c r="G251" s="192" t="s">
        <v>261</v>
      </c>
      <c r="H251" s="193">
        <v>1.867</v>
      </c>
      <c r="I251" s="194"/>
      <c r="J251" s="195">
        <f>ROUND(I251*H251,2)</f>
        <v>0</v>
      </c>
      <c r="K251" s="196"/>
      <c r="L251" s="40"/>
      <c r="M251" s="197" t="s">
        <v>1</v>
      </c>
      <c r="N251" s="198" t="s">
        <v>45</v>
      </c>
      <c r="O251" s="72"/>
      <c r="P251" s="199">
        <f>O251*H251</f>
        <v>0</v>
      </c>
      <c r="Q251" s="199">
        <v>0</v>
      </c>
      <c r="R251" s="199">
        <f>Q251*H251</f>
        <v>0</v>
      </c>
      <c r="S251" s="199">
        <v>0</v>
      </c>
      <c r="T251" s="200">
        <f>S251*H251</f>
        <v>0</v>
      </c>
      <c r="U251" s="35"/>
      <c r="V251" s="35"/>
      <c r="W251" s="35"/>
      <c r="X251" s="35"/>
      <c r="Y251" s="35"/>
      <c r="Z251" s="35"/>
      <c r="AA251" s="35"/>
      <c r="AB251" s="35"/>
      <c r="AC251" s="35"/>
      <c r="AD251" s="35"/>
      <c r="AE251" s="35"/>
      <c r="AR251" s="201" t="s">
        <v>242</v>
      </c>
      <c r="AT251" s="201" t="s">
        <v>155</v>
      </c>
      <c r="AU251" s="201" t="s">
        <v>90</v>
      </c>
      <c r="AY251" s="18" t="s">
        <v>152</v>
      </c>
      <c r="BE251" s="202">
        <f>IF(N251="základní",J251,0)</f>
        <v>0</v>
      </c>
      <c r="BF251" s="202">
        <f>IF(N251="snížená",J251,0)</f>
        <v>0</v>
      </c>
      <c r="BG251" s="202">
        <f>IF(N251="zákl. přenesená",J251,0)</f>
        <v>0</v>
      </c>
      <c r="BH251" s="202">
        <f>IF(N251="sníž. přenesená",J251,0)</f>
        <v>0</v>
      </c>
      <c r="BI251" s="202">
        <f>IF(N251="nulová",J251,0)</f>
        <v>0</v>
      </c>
      <c r="BJ251" s="18" t="s">
        <v>88</v>
      </c>
      <c r="BK251" s="202">
        <f>ROUND(I251*H251,2)</f>
        <v>0</v>
      </c>
      <c r="BL251" s="18" t="s">
        <v>242</v>
      </c>
      <c r="BM251" s="201" t="s">
        <v>361</v>
      </c>
    </row>
    <row r="252" spans="1:65" s="2" customFormat="1" ht="55.5" customHeight="1">
      <c r="A252" s="35"/>
      <c r="B252" s="36"/>
      <c r="C252" s="189" t="s">
        <v>362</v>
      </c>
      <c r="D252" s="189" t="s">
        <v>155</v>
      </c>
      <c r="E252" s="190" t="s">
        <v>363</v>
      </c>
      <c r="F252" s="191" t="s">
        <v>364</v>
      </c>
      <c r="G252" s="192" t="s">
        <v>261</v>
      </c>
      <c r="H252" s="193">
        <v>1.867</v>
      </c>
      <c r="I252" s="194"/>
      <c r="J252" s="195">
        <f>ROUND(I252*H252,2)</f>
        <v>0</v>
      </c>
      <c r="K252" s="196"/>
      <c r="L252" s="40"/>
      <c r="M252" s="197" t="s">
        <v>1</v>
      </c>
      <c r="N252" s="198" t="s">
        <v>45</v>
      </c>
      <c r="O252" s="72"/>
      <c r="P252" s="199">
        <f>O252*H252</f>
        <v>0</v>
      </c>
      <c r="Q252" s="199">
        <v>0</v>
      </c>
      <c r="R252" s="199">
        <f>Q252*H252</f>
        <v>0</v>
      </c>
      <c r="S252" s="199">
        <v>0</v>
      </c>
      <c r="T252" s="200">
        <f>S252*H252</f>
        <v>0</v>
      </c>
      <c r="U252" s="35"/>
      <c r="V252" s="35"/>
      <c r="W252" s="35"/>
      <c r="X252" s="35"/>
      <c r="Y252" s="35"/>
      <c r="Z252" s="35"/>
      <c r="AA252" s="35"/>
      <c r="AB252" s="35"/>
      <c r="AC252" s="35"/>
      <c r="AD252" s="35"/>
      <c r="AE252" s="35"/>
      <c r="AR252" s="201" t="s">
        <v>242</v>
      </c>
      <c r="AT252" s="201" t="s">
        <v>155</v>
      </c>
      <c r="AU252" s="201" t="s">
        <v>90</v>
      </c>
      <c r="AY252" s="18" t="s">
        <v>152</v>
      </c>
      <c r="BE252" s="202">
        <f>IF(N252="základní",J252,0)</f>
        <v>0</v>
      </c>
      <c r="BF252" s="202">
        <f>IF(N252="snížená",J252,0)</f>
        <v>0</v>
      </c>
      <c r="BG252" s="202">
        <f>IF(N252="zákl. přenesená",J252,0)</f>
        <v>0</v>
      </c>
      <c r="BH252" s="202">
        <f>IF(N252="sníž. přenesená",J252,0)</f>
        <v>0</v>
      </c>
      <c r="BI252" s="202">
        <f>IF(N252="nulová",J252,0)</f>
        <v>0</v>
      </c>
      <c r="BJ252" s="18" t="s">
        <v>88</v>
      </c>
      <c r="BK252" s="202">
        <f>ROUND(I252*H252,2)</f>
        <v>0</v>
      </c>
      <c r="BL252" s="18" t="s">
        <v>242</v>
      </c>
      <c r="BM252" s="201" t="s">
        <v>365</v>
      </c>
    </row>
    <row r="253" spans="2:63" s="12" customFormat="1" ht="22.9" customHeight="1">
      <c r="B253" s="173"/>
      <c r="C253" s="174"/>
      <c r="D253" s="175" t="s">
        <v>79</v>
      </c>
      <c r="E253" s="187" t="s">
        <v>366</v>
      </c>
      <c r="F253" s="187" t="s">
        <v>367</v>
      </c>
      <c r="G253" s="174"/>
      <c r="H253" s="174"/>
      <c r="I253" s="177"/>
      <c r="J253" s="188">
        <f>BK253</f>
        <v>0</v>
      </c>
      <c r="K253" s="174"/>
      <c r="L253" s="179"/>
      <c r="M253" s="180"/>
      <c r="N253" s="181"/>
      <c r="O253" s="181"/>
      <c r="P253" s="182">
        <f>SUM(P254:P281)</f>
        <v>0</v>
      </c>
      <c r="Q253" s="181"/>
      <c r="R253" s="182">
        <f>SUM(R254:R281)</f>
        <v>0.06576</v>
      </c>
      <c r="S253" s="181"/>
      <c r="T253" s="183">
        <f>SUM(T254:T281)</f>
        <v>0.9785139</v>
      </c>
      <c r="AR253" s="184" t="s">
        <v>90</v>
      </c>
      <c r="AT253" s="185" t="s">
        <v>79</v>
      </c>
      <c r="AU253" s="185" t="s">
        <v>88</v>
      </c>
      <c r="AY253" s="184" t="s">
        <v>152</v>
      </c>
      <c r="BK253" s="186">
        <f>SUM(BK254:BK281)</f>
        <v>0</v>
      </c>
    </row>
    <row r="254" spans="1:65" s="2" customFormat="1" ht="16.5" customHeight="1">
      <c r="A254" s="35"/>
      <c r="B254" s="36"/>
      <c r="C254" s="189" t="s">
        <v>368</v>
      </c>
      <c r="D254" s="189" t="s">
        <v>155</v>
      </c>
      <c r="E254" s="190" t="s">
        <v>369</v>
      </c>
      <c r="F254" s="191" t="s">
        <v>370</v>
      </c>
      <c r="G254" s="192" t="s">
        <v>158</v>
      </c>
      <c r="H254" s="193">
        <v>51.555</v>
      </c>
      <c r="I254" s="194"/>
      <c r="J254" s="195">
        <f>ROUND(I254*H254,2)</f>
        <v>0</v>
      </c>
      <c r="K254" s="196"/>
      <c r="L254" s="40"/>
      <c r="M254" s="197" t="s">
        <v>1</v>
      </c>
      <c r="N254" s="198" t="s">
        <v>45</v>
      </c>
      <c r="O254" s="72"/>
      <c r="P254" s="199">
        <f>O254*H254</f>
        <v>0</v>
      </c>
      <c r="Q254" s="199">
        <v>0</v>
      </c>
      <c r="R254" s="199">
        <f>Q254*H254</f>
        <v>0</v>
      </c>
      <c r="S254" s="199">
        <v>0.01098</v>
      </c>
      <c r="T254" s="200">
        <f>S254*H254</f>
        <v>0.5660739</v>
      </c>
      <c r="U254" s="35"/>
      <c r="V254" s="35"/>
      <c r="W254" s="35"/>
      <c r="X254" s="35"/>
      <c r="Y254" s="35"/>
      <c r="Z254" s="35"/>
      <c r="AA254" s="35"/>
      <c r="AB254" s="35"/>
      <c r="AC254" s="35"/>
      <c r="AD254" s="35"/>
      <c r="AE254" s="35"/>
      <c r="AR254" s="201" t="s">
        <v>242</v>
      </c>
      <c r="AT254" s="201" t="s">
        <v>155</v>
      </c>
      <c r="AU254" s="201" t="s">
        <v>90</v>
      </c>
      <c r="AY254" s="18" t="s">
        <v>152</v>
      </c>
      <c r="BE254" s="202">
        <f>IF(N254="základní",J254,0)</f>
        <v>0</v>
      </c>
      <c r="BF254" s="202">
        <f>IF(N254="snížená",J254,0)</f>
        <v>0</v>
      </c>
      <c r="BG254" s="202">
        <f>IF(N254="zákl. přenesená",J254,0)</f>
        <v>0</v>
      </c>
      <c r="BH254" s="202">
        <f>IF(N254="sníž. přenesená",J254,0)</f>
        <v>0</v>
      </c>
      <c r="BI254" s="202">
        <f>IF(N254="nulová",J254,0)</f>
        <v>0</v>
      </c>
      <c r="BJ254" s="18" t="s">
        <v>88</v>
      </c>
      <c r="BK254" s="202">
        <f>ROUND(I254*H254,2)</f>
        <v>0</v>
      </c>
      <c r="BL254" s="18" t="s">
        <v>242</v>
      </c>
      <c r="BM254" s="201" t="s">
        <v>371</v>
      </c>
    </row>
    <row r="255" spans="2:51" s="15" customFormat="1" ht="11.25">
      <c r="B255" s="226"/>
      <c r="C255" s="227"/>
      <c r="D255" s="205" t="s">
        <v>161</v>
      </c>
      <c r="E255" s="228" t="s">
        <v>1</v>
      </c>
      <c r="F255" s="229" t="s">
        <v>372</v>
      </c>
      <c r="G255" s="227"/>
      <c r="H255" s="228" t="s">
        <v>1</v>
      </c>
      <c r="I255" s="230"/>
      <c r="J255" s="227"/>
      <c r="K255" s="227"/>
      <c r="L255" s="231"/>
      <c r="M255" s="232"/>
      <c r="N255" s="233"/>
      <c r="O255" s="233"/>
      <c r="P255" s="233"/>
      <c r="Q255" s="233"/>
      <c r="R255" s="233"/>
      <c r="S255" s="233"/>
      <c r="T255" s="234"/>
      <c r="AT255" s="235" t="s">
        <v>161</v>
      </c>
      <c r="AU255" s="235" t="s">
        <v>90</v>
      </c>
      <c r="AV255" s="15" t="s">
        <v>88</v>
      </c>
      <c r="AW255" s="15" t="s">
        <v>36</v>
      </c>
      <c r="AX255" s="15" t="s">
        <v>80</v>
      </c>
      <c r="AY255" s="235" t="s">
        <v>152</v>
      </c>
    </row>
    <row r="256" spans="2:51" s="13" customFormat="1" ht="11.25">
      <c r="B256" s="203"/>
      <c r="C256" s="204"/>
      <c r="D256" s="205" t="s">
        <v>161</v>
      </c>
      <c r="E256" s="206" t="s">
        <v>1</v>
      </c>
      <c r="F256" s="207" t="s">
        <v>373</v>
      </c>
      <c r="G256" s="204"/>
      <c r="H256" s="208">
        <v>51.555</v>
      </c>
      <c r="I256" s="209"/>
      <c r="J256" s="204"/>
      <c r="K256" s="204"/>
      <c r="L256" s="210"/>
      <c r="M256" s="211"/>
      <c r="N256" s="212"/>
      <c r="O256" s="212"/>
      <c r="P256" s="212"/>
      <c r="Q256" s="212"/>
      <c r="R256" s="212"/>
      <c r="S256" s="212"/>
      <c r="T256" s="213"/>
      <c r="AT256" s="214" t="s">
        <v>161</v>
      </c>
      <c r="AU256" s="214" t="s">
        <v>90</v>
      </c>
      <c r="AV256" s="13" t="s">
        <v>90</v>
      </c>
      <c r="AW256" s="13" t="s">
        <v>36</v>
      </c>
      <c r="AX256" s="13" t="s">
        <v>80</v>
      </c>
      <c r="AY256" s="214" t="s">
        <v>152</v>
      </c>
    </row>
    <row r="257" spans="2:51" s="14" customFormat="1" ht="11.25">
      <c r="B257" s="215"/>
      <c r="C257" s="216"/>
      <c r="D257" s="205" t="s">
        <v>161</v>
      </c>
      <c r="E257" s="217" t="s">
        <v>1</v>
      </c>
      <c r="F257" s="218" t="s">
        <v>163</v>
      </c>
      <c r="G257" s="216"/>
      <c r="H257" s="219">
        <v>51.555</v>
      </c>
      <c r="I257" s="220"/>
      <c r="J257" s="216"/>
      <c r="K257" s="216"/>
      <c r="L257" s="221"/>
      <c r="M257" s="222"/>
      <c r="N257" s="223"/>
      <c r="O257" s="223"/>
      <c r="P257" s="223"/>
      <c r="Q257" s="223"/>
      <c r="R257" s="223"/>
      <c r="S257" s="223"/>
      <c r="T257" s="224"/>
      <c r="AT257" s="225" t="s">
        <v>161</v>
      </c>
      <c r="AU257" s="225" t="s">
        <v>90</v>
      </c>
      <c r="AV257" s="14" t="s">
        <v>159</v>
      </c>
      <c r="AW257" s="14" t="s">
        <v>36</v>
      </c>
      <c r="AX257" s="14" t="s">
        <v>88</v>
      </c>
      <c r="AY257" s="225" t="s">
        <v>152</v>
      </c>
    </row>
    <row r="258" spans="1:65" s="2" customFormat="1" ht="16.5" customHeight="1">
      <c r="A258" s="35"/>
      <c r="B258" s="36"/>
      <c r="C258" s="189" t="s">
        <v>104</v>
      </c>
      <c r="D258" s="189" t="s">
        <v>155</v>
      </c>
      <c r="E258" s="190" t="s">
        <v>374</v>
      </c>
      <c r="F258" s="191" t="s">
        <v>375</v>
      </c>
      <c r="G258" s="192" t="s">
        <v>158</v>
      </c>
      <c r="H258" s="193">
        <v>51.555</v>
      </c>
      <c r="I258" s="194"/>
      <c r="J258" s="195">
        <f>ROUND(I258*H258,2)</f>
        <v>0</v>
      </c>
      <c r="K258" s="196"/>
      <c r="L258" s="40"/>
      <c r="M258" s="197" t="s">
        <v>1</v>
      </c>
      <c r="N258" s="198" t="s">
        <v>45</v>
      </c>
      <c r="O258" s="72"/>
      <c r="P258" s="199">
        <f>O258*H258</f>
        <v>0</v>
      </c>
      <c r="Q258" s="199">
        <v>0</v>
      </c>
      <c r="R258" s="199">
        <f>Q258*H258</f>
        <v>0</v>
      </c>
      <c r="S258" s="199">
        <v>0.008</v>
      </c>
      <c r="T258" s="200">
        <f>S258*H258</f>
        <v>0.41244000000000003</v>
      </c>
      <c r="U258" s="35"/>
      <c r="V258" s="35"/>
      <c r="W258" s="35"/>
      <c r="X258" s="35"/>
      <c r="Y258" s="35"/>
      <c r="Z258" s="35"/>
      <c r="AA258" s="35"/>
      <c r="AB258" s="35"/>
      <c r="AC258" s="35"/>
      <c r="AD258" s="35"/>
      <c r="AE258" s="35"/>
      <c r="AR258" s="201" t="s">
        <v>242</v>
      </c>
      <c r="AT258" s="201" t="s">
        <v>155</v>
      </c>
      <c r="AU258" s="201" t="s">
        <v>90</v>
      </c>
      <c r="AY258" s="18" t="s">
        <v>152</v>
      </c>
      <c r="BE258" s="202">
        <f>IF(N258="základní",J258,0)</f>
        <v>0</v>
      </c>
      <c r="BF258" s="202">
        <f>IF(N258="snížená",J258,0)</f>
        <v>0</v>
      </c>
      <c r="BG258" s="202">
        <f>IF(N258="zákl. přenesená",J258,0)</f>
        <v>0</v>
      </c>
      <c r="BH258" s="202">
        <f>IF(N258="sníž. přenesená",J258,0)</f>
        <v>0</v>
      </c>
      <c r="BI258" s="202">
        <f>IF(N258="nulová",J258,0)</f>
        <v>0</v>
      </c>
      <c r="BJ258" s="18" t="s">
        <v>88</v>
      </c>
      <c r="BK258" s="202">
        <f>ROUND(I258*H258,2)</f>
        <v>0</v>
      </c>
      <c r="BL258" s="18" t="s">
        <v>242</v>
      </c>
      <c r="BM258" s="201" t="s">
        <v>376</v>
      </c>
    </row>
    <row r="259" spans="1:65" s="2" customFormat="1" ht="37.9" customHeight="1">
      <c r="A259" s="35"/>
      <c r="B259" s="36"/>
      <c r="C259" s="189" t="s">
        <v>377</v>
      </c>
      <c r="D259" s="189" t="s">
        <v>155</v>
      </c>
      <c r="E259" s="190" t="s">
        <v>378</v>
      </c>
      <c r="F259" s="191" t="s">
        <v>379</v>
      </c>
      <c r="G259" s="192" t="s">
        <v>166</v>
      </c>
      <c r="H259" s="193">
        <v>1</v>
      </c>
      <c r="I259" s="194"/>
      <c r="J259" s="195">
        <f>ROUND(I259*H259,2)</f>
        <v>0</v>
      </c>
      <c r="K259" s="196"/>
      <c r="L259" s="40"/>
      <c r="M259" s="197" t="s">
        <v>1</v>
      </c>
      <c r="N259" s="198" t="s">
        <v>45</v>
      </c>
      <c r="O259" s="72"/>
      <c r="P259" s="199">
        <f>O259*H259</f>
        <v>0</v>
      </c>
      <c r="Q259" s="199">
        <v>0</v>
      </c>
      <c r="R259" s="199">
        <f>Q259*H259</f>
        <v>0</v>
      </c>
      <c r="S259" s="199">
        <v>0</v>
      </c>
      <c r="T259" s="200">
        <f>S259*H259</f>
        <v>0</v>
      </c>
      <c r="U259" s="35"/>
      <c r="V259" s="35"/>
      <c r="W259" s="35"/>
      <c r="X259" s="35"/>
      <c r="Y259" s="35"/>
      <c r="Z259" s="35"/>
      <c r="AA259" s="35"/>
      <c r="AB259" s="35"/>
      <c r="AC259" s="35"/>
      <c r="AD259" s="35"/>
      <c r="AE259" s="35"/>
      <c r="AR259" s="201" t="s">
        <v>242</v>
      </c>
      <c r="AT259" s="201" t="s">
        <v>155</v>
      </c>
      <c r="AU259" s="201" t="s">
        <v>90</v>
      </c>
      <c r="AY259" s="18" t="s">
        <v>152</v>
      </c>
      <c r="BE259" s="202">
        <f>IF(N259="základní",J259,0)</f>
        <v>0</v>
      </c>
      <c r="BF259" s="202">
        <f>IF(N259="snížená",J259,0)</f>
        <v>0</v>
      </c>
      <c r="BG259" s="202">
        <f>IF(N259="zákl. přenesená",J259,0)</f>
        <v>0</v>
      </c>
      <c r="BH259" s="202">
        <f>IF(N259="sníž. přenesená",J259,0)</f>
        <v>0</v>
      </c>
      <c r="BI259" s="202">
        <f>IF(N259="nulová",J259,0)</f>
        <v>0</v>
      </c>
      <c r="BJ259" s="18" t="s">
        <v>88</v>
      </c>
      <c r="BK259" s="202">
        <f>ROUND(I259*H259,2)</f>
        <v>0</v>
      </c>
      <c r="BL259" s="18" t="s">
        <v>242</v>
      </c>
      <c r="BM259" s="201" t="s">
        <v>380</v>
      </c>
    </row>
    <row r="260" spans="1:65" s="2" customFormat="1" ht="24.2" customHeight="1">
      <c r="A260" s="35"/>
      <c r="B260" s="36"/>
      <c r="C260" s="247" t="s">
        <v>381</v>
      </c>
      <c r="D260" s="247" t="s">
        <v>237</v>
      </c>
      <c r="E260" s="248" t="s">
        <v>382</v>
      </c>
      <c r="F260" s="249" t="s">
        <v>383</v>
      </c>
      <c r="G260" s="250" t="s">
        <v>166</v>
      </c>
      <c r="H260" s="251">
        <v>1</v>
      </c>
      <c r="I260" s="252"/>
      <c r="J260" s="253">
        <f>ROUND(I260*H260,2)</f>
        <v>0</v>
      </c>
      <c r="K260" s="254"/>
      <c r="L260" s="255"/>
      <c r="M260" s="256" t="s">
        <v>1</v>
      </c>
      <c r="N260" s="257" t="s">
        <v>45</v>
      </c>
      <c r="O260" s="72"/>
      <c r="P260" s="199">
        <f>O260*H260</f>
        <v>0</v>
      </c>
      <c r="Q260" s="199">
        <v>0.017</v>
      </c>
      <c r="R260" s="199">
        <f>Q260*H260</f>
        <v>0.017</v>
      </c>
      <c r="S260" s="199">
        <v>0</v>
      </c>
      <c r="T260" s="200">
        <f>S260*H260</f>
        <v>0</v>
      </c>
      <c r="U260" s="35"/>
      <c r="V260" s="35"/>
      <c r="W260" s="35"/>
      <c r="X260" s="35"/>
      <c r="Y260" s="35"/>
      <c r="Z260" s="35"/>
      <c r="AA260" s="35"/>
      <c r="AB260" s="35"/>
      <c r="AC260" s="35"/>
      <c r="AD260" s="35"/>
      <c r="AE260" s="35"/>
      <c r="AR260" s="201" t="s">
        <v>334</v>
      </c>
      <c r="AT260" s="201" t="s">
        <v>237</v>
      </c>
      <c r="AU260" s="201" t="s">
        <v>90</v>
      </c>
      <c r="AY260" s="18" t="s">
        <v>152</v>
      </c>
      <c r="BE260" s="202">
        <f>IF(N260="základní",J260,0)</f>
        <v>0</v>
      </c>
      <c r="BF260" s="202">
        <f>IF(N260="snížená",J260,0)</f>
        <v>0</v>
      </c>
      <c r="BG260" s="202">
        <f>IF(N260="zákl. přenesená",J260,0)</f>
        <v>0</v>
      </c>
      <c r="BH260" s="202">
        <f>IF(N260="sníž. přenesená",J260,0)</f>
        <v>0</v>
      </c>
      <c r="BI260" s="202">
        <f>IF(N260="nulová",J260,0)</f>
        <v>0</v>
      </c>
      <c r="BJ260" s="18" t="s">
        <v>88</v>
      </c>
      <c r="BK260" s="202">
        <f>ROUND(I260*H260,2)</f>
        <v>0</v>
      </c>
      <c r="BL260" s="18" t="s">
        <v>242</v>
      </c>
      <c r="BM260" s="201" t="s">
        <v>384</v>
      </c>
    </row>
    <row r="261" spans="1:47" s="2" customFormat="1" ht="19.5">
      <c r="A261" s="35"/>
      <c r="B261" s="36"/>
      <c r="C261" s="37"/>
      <c r="D261" s="205" t="s">
        <v>385</v>
      </c>
      <c r="E261" s="37"/>
      <c r="F261" s="258" t="s">
        <v>386</v>
      </c>
      <c r="G261" s="37"/>
      <c r="H261" s="37"/>
      <c r="I261" s="259"/>
      <c r="J261" s="37"/>
      <c r="K261" s="37"/>
      <c r="L261" s="40"/>
      <c r="M261" s="260"/>
      <c r="N261" s="261"/>
      <c r="O261" s="72"/>
      <c r="P261" s="72"/>
      <c r="Q261" s="72"/>
      <c r="R261" s="72"/>
      <c r="S261" s="72"/>
      <c r="T261" s="73"/>
      <c r="U261" s="35"/>
      <c r="V261" s="35"/>
      <c r="W261" s="35"/>
      <c r="X261" s="35"/>
      <c r="Y261" s="35"/>
      <c r="Z261" s="35"/>
      <c r="AA261" s="35"/>
      <c r="AB261" s="35"/>
      <c r="AC261" s="35"/>
      <c r="AD261" s="35"/>
      <c r="AE261" s="35"/>
      <c r="AT261" s="18" t="s">
        <v>385</v>
      </c>
      <c r="AU261" s="18" t="s">
        <v>90</v>
      </c>
    </row>
    <row r="262" spans="1:65" s="2" customFormat="1" ht="44.25" customHeight="1">
      <c r="A262" s="35"/>
      <c r="B262" s="36"/>
      <c r="C262" s="189" t="s">
        <v>387</v>
      </c>
      <c r="D262" s="189" t="s">
        <v>155</v>
      </c>
      <c r="E262" s="190" t="s">
        <v>388</v>
      </c>
      <c r="F262" s="191" t="s">
        <v>389</v>
      </c>
      <c r="G262" s="192" t="s">
        <v>166</v>
      </c>
      <c r="H262" s="193">
        <v>1</v>
      </c>
      <c r="I262" s="194"/>
      <c r="J262" s="195">
        <f>ROUND(I262*H262,2)</f>
        <v>0</v>
      </c>
      <c r="K262" s="196"/>
      <c r="L262" s="40"/>
      <c r="M262" s="197" t="s">
        <v>1</v>
      </c>
      <c r="N262" s="198" t="s">
        <v>45</v>
      </c>
      <c r="O262" s="72"/>
      <c r="P262" s="199">
        <f>O262*H262</f>
        <v>0</v>
      </c>
      <c r="Q262" s="199">
        <v>0</v>
      </c>
      <c r="R262" s="199">
        <f>Q262*H262</f>
        <v>0</v>
      </c>
      <c r="S262" s="199">
        <v>0</v>
      </c>
      <c r="T262" s="200">
        <f>S262*H262</f>
        <v>0</v>
      </c>
      <c r="U262" s="35"/>
      <c r="V262" s="35"/>
      <c r="W262" s="35"/>
      <c r="X262" s="35"/>
      <c r="Y262" s="35"/>
      <c r="Z262" s="35"/>
      <c r="AA262" s="35"/>
      <c r="AB262" s="35"/>
      <c r="AC262" s="35"/>
      <c r="AD262" s="35"/>
      <c r="AE262" s="35"/>
      <c r="AR262" s="201" t="s">
        <v>242</v>
      </c>
      <c r="AT262" s="201" t="s">
        <v>155</v>
      </c>
      <c r="AU262" s="201" t="s">
        <v>90</v>
      </c>
      <c r="AY262" s="18" t="s">
        <v>152</v>
      </c>
      <c r="BE262" s="202">
        <f>IF(N262="základní",J262,0)</f>
        <v>0</v>
      </c>
      <c r="BF262" s="202">
        <f>IF(N262="snížená",J262,0)</f>
        <v>0</v>
      </c>
      <c r="BG262" s="202">
        <f>IF(N262="zákl. přenesená",J262,0)</f>
        <v>0</v>
      </c>
      <c r="BH262" s="202">
        <f>IF(N262="sníž. přenesená",J262,0)</f>
        <v>0</v>
      </c>
      <c r="BI262" s="202">
        <f>IF(N262="nulová",J262,0)</f>
        <v>0</v>
      </c>
      <c r="BJ262" s="18" t="s">
        <v>88</v>
      </c>
      <c r="BK262" s="202">
        <f>ROUND(I262*H262,2)</f>
        <v>0</v>
      </c>
      <c r="BL262" s="18" t="s">
        <v>242</v>
      </c>
      <c r="BM262" s="201" t="s">
        <v>390</v>
      </c>
    </row>
    <row r="263" spans="2:51" s="13" customFormat="1" ht="11.25">
      <c r="B263" s="203"/>
      <c r="C263" s="204"/>
      <c r="D263" s="205" t="s">
        <v>161</v>
      </c>
      <c r="E263" s="206" t="s">
        <v>1</v>
      </c>
      <c r="F263" s="207" t="s">
        <v>391</v>
      </c>
      <c r="G263" s="204"/>
      <c r="H263" s="208">
        <v>1</v>
      </c>
      <c r="I263" s="209"/>
      <c r="J263" s="204"/>
      <c r="K263" s="204"/>
      <c r="L263" s="210"/>
      <c r="M263" s="211"/>
      <c r="N263" s="212"/>
      <c r="O263" s="212"/>
      <c r="P263" s="212"/>
      <c r="Q263" s="212"/>
      <c r="R263" s="212"/>
      <c r="S263" s="212"/>
      <c r="T263" s="213"/>
      <c r="AT263" s="214" t="s">
        <v>161</v>
      </c>
      <c r="AU263" s="214" t="s">
        <v>90</v>
      </c>
      <c r="AV263" s="13" t="s">
        <v>90</v>
      </c>
      <c r="AW263" s="13" t="s">
        <v>36</v>
      </c>
      <c r="AX263" s="13" t="s">
        <v>88</v>
      </c>
      <c r="AY263" s="214" t="s">
        <v>152</v>
      </c>
    </row>
    <row r="264" spans="1:65" s="2" customFormat="1" ht="16.5" customHeight="1">
      <c r="A264" s="35"/>
      <c r="B264" s="36"/>
      <c r="C264" s="247" t="s">
        <v>392</v>
      </c>
      <c r="D264" s="247" t="s">
        <v>237</v>
      </c>
      <c r="E264" s="248" t="s">
        <v>393</v>
      </c>
      <c r="F264" s="249" t="s">
        <v>394</v>
      </c>
      <c r="G264" s="250" t="s">
        <v>166</v>
      </c>
      <c r="H264" s="251">
        <v>1</v>
      </c>
      <c r="I264" s="252"/>
      <c r="J264" s="253">
        <f>ROUND(I264*H264,2)</f>
        <v>0</v>
      </c>
      <c r="K264" s="254"/>
      <c r="L264" s="255"/>
      <c r="M264" s="256" t="s">
        <v>1</v>
      </c>
      <c r="N264" s="257" t="s">
        <v>45</v>
      </c>
      <c r="O264" s="72"/>
      <c r="P264" s="199">
        <f>O264*H264</f>
        <v>0</v>
      </c>
      <c r="Q264" s="199">
        <v>0.021</v>
      </c>
      <c r="R264" s="199">
        <f>Q264*H264</f>
        <v>0.021</v>
      </c>
      <c r="S264" s="199">
        <v>0</v>
      </c>
      <c r="T264" s="200">
        <f>S264*H264</f>
        <v>0</v>
      </c>
      <c r="U264" s="35"/>
      <c r="V264" s="35"/>
      <c r="W264" s="35"/>
      <c r="X264" s="35"/>
      <c r="Y264" s="35"/>
      <c r="Z264" s="35"/>
      <c r="AA264" s="35"/>
      <c r="AB264" s="35"/>
      <c r="AC264" s="35"/>
      <c r="AD264" s="35"/>
      <c r="AE264" s="35"/>
      <c r="AR264" s="201" t="s">
        <v>334</v>
      </c>
      <c r="AT264" s="201" t="s">
        <v>237</v>
      </c>
      <c r="AU264" s="201" t="s">
        <v>90</v>
      </c>
      <c r="AY264" s="18" t="s">
        <v>152</v>
      </c>
      <c r="BE264" s="202">
        <f>IF(N264="základní",J264,0)</f>
        <v>0</v>
      </c>
      <c r="BF264" s="202">
        <f>IF(N264="snížená",J264,0)</f>
        <v>0</v>
      </c>
      <c r="BG264" s="202">
        <f>IF(N264="zákl. přenesená",J264,0)</f>
        <v>0</v>
      </c>
      <c r="BH264" s="202">
        <f>IF(N264="sníž. přenesená",J264,0)</f>
        <v>0</v>
      </c>
      <c r="BI264" s="202">
        <f>IF(N264="nulová",J264,0)</f>
        <v>0</v>
      </c>
      <c r="BJ264" s="18" t="s">
        <v>88</v>
      </c>
      <c r="BK264" s="202">
        <f>ROUND(I264*H264,2)</f>
        <v>0</v>
      </c>
      <c r="BL264" s="18" t="s">
        <v>242</v>
      </c>
      <c r="BM264" s="201" t="s">
        <v>395</v>
      </c>
    </row>
    <row r="265" spans="1:47" s="2" customFormat="1" ht="29.25">
      <c r="A265" s="35"/>
      <c r="B265" s="36"/>
      <c r="C265" s="37"/>
      <c r="D265" s="205" t="s">
        <v>385</v>
      </c>
      <c r="E265" s="37"/>
      <c r="F265" s="258" t="s">
        <v>396</v>
      </c>
      <c r="G265" s="37"/>
      <c r="H265" s="37"/>
      <c r="I265" s="259"/>
      <c r="J265" s="37"/>
      <c r="K265" s="37"/>
      <c r="L265" s="40"/>
      <c r="M265" s="260"/>
      <c r="N265" s="261"/>
      <c r="O265" s="72"/>
      <c r="P265" s="72"/>
      <c r="Q265" s="72"/>
      <c r="R265" s="72"/>
      <c r="S265" s="72"/>
      <c r="T265" s="73"/>
      <c r="U265" s="35"/>
      <c r="V265" s="35"/>
      <c r="W265" s="35"/>
      <c r="X265" s="35"/>
      <c r="Y265" s="35"/>
      <c r="Z265" s="35"/>
      <c r="AA265" s="35"/>
      <c r="AB265" s="35"/>
      <c r="AC265" s="35"/>
      <c r="AD265" s="35"/>
      <c r="AE265" s="35"/>
      <c r="AT265" s="18" t="s">
        <v>385</v>
      </c>
      <c r="AU265" s="18" t="s">
        <v>90</v>
      </c>
    </row>
    <row r="266" spans="1:65" s="2" customFormat="1" ht="24.2" customHeight="1">
      <c r="A266" s="35"/>
      <c r="B266" s="36"/>
      <c r="C266" s="189" t="s">
        <v>397</v>
      </c>
      <c r="D266" s="189" t="s">
        <v>155</v>
      </c>
      <c r="E266" s="190" t="s">
        <v>398</v>
      </c>
      <c r="F266" s="191" t="s">
        <v>399</v>
      </c>
      <c r="G266" s="192" t="s">
        <v>166</v>
      </c>
      <c r="H266" s="193">
        <v>1</v>
      </c>
      <c r="I266" s="194"/>
      <c r="J266" s="195">
        <f>ROUND(I266*H266,2)</f>
        <v>0</v>
      </c>
      <c r="K266" s="196"/>
      <c r="L266" s="40"/>
      <c r="M266" s="197" t="s">
        <v>1</v>
      </c>
      <c r="N266" s="198" t="s">
        <v>45</v>
      </c>
      <c r="O266" s="72"/>
      <c r="P266" s="199">
        <f>O266*H266</f>
        <v>0</v>
      </c>
      <c r="Q266" s="199">
        <v>0</v>
      </c>
      <c r="R266" s="199">
        <f>Q266*H266</f>
        <v>0</v>
      </c>
      <c r="S266" s="199">
        <v>0</v>
      </c>
      <c r="T266" s="200">
        <f>S266*H266</f>
        <v>0</v>
      </c>
      <c r="U266" s="35"/>
      <c r="V266" s="35"/>
      <c r="W266" s="35"/>
      <c r="X266" s="35"/>
      <c r="Y266" s="35"/>
      <c r="Z266" s="35"/>
      <c r="AA266" s="35"/>
      <c r="AB266" s="35"/>
      <c r="AC266" s="35"/>
      <c r="AD266" s="35"/>
      <c r="AE266" s="35"/>
      <c r="AR266" s="201" t="s">
        <v>242</v>
      </c>
      <c r="AT266" s="201" t="s">
        <v>155</v>
      </c>
      <c r="AU266" s="201" t="s">
        <v>90</v>
      </c>
      <c r="AY266" s="18" t="s">
        <v>152</v>
      </c>
      <c r="BE266" s="202">
        <f>IF(N266="základní",J266,0)</f>
        <v>0</v>
      </c>
      <c r="BF266" s="202">
        <f>IF(N266="snížená",J266,0)</f>
        <v>0</v>
      </c>
      <c r="BG266" s="202">
        <f>IF(N266="zákl. přenesená",J266,0)</f>
        <v>0</v>
      </c>
      <c r="BH266" s="202">
        <f>IF(N266="sníž. přenesená",J266,0)</f>
        <v>0</v>
      </c>
      <c r="BI266" s="202">
        <f>IF(N266="nulová",J266,0)</f>
        <v>0</v>
      </c>
      <c r="BJ266" s="18" t="s">
        <v>88</v>
      </c>
      <c r="BK266" s="202">
        <f>ROUND(I266*H266,2)</f>
        <v>0</v>
      </c>
      <c r="BL266" s="18" t="s">
        <v>242</v>
      </c>
      <c r="BM266" s="201" t="s">
        <v>400</v>
      </c>
    </row>
    <row r="267" spans="1:65" s="2" customFormat="1" ht="24.2" customHeight="1">
      <c r="A267" s="35"/>
      <c r="B267" s="36"/>
      <c r="C267" s="247" t="s">
        <v>401</v>
      </c>
      <c r="D267" s="247" t="s">
        <v>237</v>
      </c>
      <c r="E267" s="248" t="s">
        <v>402</v>
      </c>
      <c r="F267" s="249" t="s">
        <v>403</v>
      </c>
      <c r="G267" s="250" t="s">
        <v>166</v>
      </c>
      <c r="H267" s="251">
        <v>1</v>
      </c>
      <c r="I267" s="252"/>
      <c r="J267" s="253">
        <f>ROUND(I267*H267,2)</f>
        <v>0</v>
      </c>
      <c r="K267" s="254"/>
      <c r="L267" s="255"/>
      <c r="M267" s="256" t="s">
        <v>1</v>
      </c>
      <c r="N267" s="257" t="s">
        <v>45</v>
      </c>
      <c r="O267" s="72"/>
      <c r="P267" s="199">
        <f>O267*H267</f>
        <v>0</v>
      </c>
      <c r="Q267" s="199">
        <v>0.0012</v>
      </c>
      <c r="R267" s="199">
        <f>Q267*H267</f>
        <v>0.0012</v>
      </c>
      <c r="S267" s="199">
        <v>0</v>
      </c>
      <c r="T267" s="200">
        <f>S267*H267</f>
        <v>0</v>
      </c>
      <c r="U267" s="35"/>
      <c r="V267" s="35"/>
      <c r="W267" s="35"/>
      <c r="X267" s="35"/>
      <c r="Y267" s="35"/>
      <c r="Z267" s="35"/>
      <c r="AA267" s="35"/>
      <c r="AB267" s="35"/>
      <c r="AC267" s="35"/>
      <c r="AD267" s="35"/>
      <c r="AE267" s="35"/>
      <c r="AR267" s="201" t="s">
        <v>334</v>
      </c>
      <c r="AT267" s="201" t="s">
        <v>237</v>
      </c>
      <c r="AU267" s="201" t="s">
        <v>90</v>
      </c>
      <c r="AY267" s="18" t="s">
        <v>152</v>
      </c>
      <c r="BE267" s="202">
        <f>IF(N267="základní",J267,0)</f>
        <v>0</v>
      </c>
      <c r="BF267" s="202">
        <f>IF(N267="snížená",J267,0)</f>
        <v>0</v>
      </c>
      <c r="BG267" s="202">
        <f>IF(N267="zákl. přenesená",J267,0)</f>
        <v>0</v>
      </c>
      <c r="BH267" s="202">
        <f>IF(N267="sníž. přenesená",J267,0)</f>
        <v>0</v>
      </c>
      <c r="BI267" s="202">
        <f>IF(N267="nulová",J267,0)</f>
        <v>0</v>
      </c>
      <c r="BJ267" s="18" t="s">
        <v>88</v>
      </c>
      <c r="BK267" s="202">
        <f>ROUND(I267*H267,2)</f>
        <v>0</v>
      </c>
      <c r="BL267" s="18" t="s">
        <v>242</v>
      </c>
      <c r="BM267" s="201" t="s">
        <v>404</v>
      </c>
    </row>
    <row r="268" spans="1:65" s="2" customFormat="1" ht="37.9" customHeight="1">
      <c r="A268" s="35"/>
      <c r="B268" s="36"/>
      <c r="C268" s="189" t="s">
        <v>405</v>
      </c>
      <c r="D268" s="189" t="s">
        <v>155</v>
      </c>
      <c r="E268" s="190" t="s">
        <v>406</v>
      </c>
      <c r="F268" s="191" t="s">
        <v>407</v>
      </c>
      <c r="G268" s="192" t="s">
        <v>166</v>
      </c>
      <c r="H268" s="193">
        <v>1</v>
      </c>
      <c r="I268" s="194"/>
      <c r="J268" s="195">
        <f>ROUND(I268*H268,2)</f>
        <v>0</v>
      </c>
      <c r="K268" s="196"/>
      <c r="L268" s="40"/>
      <c r="M268" s="197" t="s">
        <v>1</v>
      </c>
      <c r="N268" s="198" t="s">
        <v>45</v>
      </c>
      <c r="O268" s="72"/>
      <c r="P268" s="199">
        <f>O268*H268</f>
        <v>0</v>
      </c>
      <c r="Q268" s="199">
        <v>0.00048</v>
      </c>
      <c r="R268" s="199">
        <f>Q268*H268</f>
        <v>0.00048</v>
      </c>
      <c r="S268" s="199">
        <v>0</v>
      </c>
      <c r="T268" s="200">
        <f>S268*H268</f>
        <v>0</v>
      </c>
      <c r="U268" s="35"/>
      <c r="V268" s="35"/>
      <c r="W268" s="35"/>
      <c r="X268" s="35"/>
      <c r="Y268" s="35"/>
      <c r="Z268" s="35"/>
      <c r="AA268" s="35"/>
      <c r="AB268" s="35"/>
      <c r="AC268" s="35"/>
      <c r="AD268" s="35"/>
      <c r="AE268" s="35"/>
      <c r="AR268" s="201" t="s">
        <v>242</v>
      </c>
      <c r="AT268" s="201" t="s">
        <v>155</v>
      </c>
      <c r="AU268" s="201" t="s">
        <v>90</v>
      </c>
      <c r="AY268" s="18" t="s">
        <v>152</v>
      </c>
      <c r="BE268" s="202">
        <f>IF(N268="základní",J268,0)</f>
        <v>0</v>
      </c>
      <c r="BF268" s="202">
        <f>IF(N268="snížená",J268,0)</f>
        <v>0</v>
      </c>
      <c r="BG268" s="202">
        <f>IF(N268="zákl. přenesená",J268,0)</f>
        <v>0</v>
      </c>
      <c r="BH268" s="202">
        <f>IF(N268="sníž. přenesená",J268,0)</f>
        <v>0</v>
      </c>
      <c r="BI268" s="202">
        <f>IF(N268="nulová",J268,0)</f>
        <v>0</v>
      </c>
      <c r="BJ268" s="18" t="s">
        <v>88</v>
      </c>
      <c r="BK268" s="202">
        <f>ROUND(I268*H268,2)</f>
        <v>0</v>
      </c>
      <c r="BL268" s="18" t="s">
        <v>242</v>
      </c>
      <c r="BM268" s="201" t="s">
        <v>408</v>
      </c>
    </row>
    <row r="269" spans="2:51" s="13" customFormat="1" ht="11.25">
      <c r="B269" s="203"/>
      <c r="C269" s="204"/>
      <c r="D269" s="205" t="s">
        <v>161</v>
      </c>
      <c r="E269" s="206" t="s">
        <v>1</v>
      </c>
      <c r="F269" s="207" t="s">
        <v>409</v>
      </c>
      <c r="G269" s="204"/>
      <c r="H269" s="208">
        <v>1</v>
      </c>
      <c r="I269" s="209"/>
      <c r="J269" s="204"/>
      <c r="K269" s="204"/>
      <c r="L269" s="210"/>
      <c r="M269" s="211"/>
      <c r="N269" s="212"/>
      <c r="O269" s="212"/>
      <c r="P269" s="212"/>
      <c r="Q269" s="212"/>
      <c r="R269" s="212"/>
      <c r="S269" s="212"/>
      <c r="T269" s="213"/>
      <c r="AT269" s="214" t="s">
        <v>161</v>
      </c>
      <c r="AU269" s="214" t="s">
        <v>90</v>
      </c>
      <c r="AV269" s="13" t="s">
        <v>90</v>
      </c>
      <c r="AW269" s="13" t="s">
        <v>36</v>
      </c>
      <c r="AX269" s="13" t="s">
        <v>88</v>
      </c>
      <c r="AY269" s="214" t="s">
        <v>152</v>
      </c>
    </row>
    <row r="270" spans="1:65" s="2" customFormat="1" ht="33" customHeight="1">
      <c r="A270" s="35"/>
      <c r="B270" s="36"/>
      <c r="C270" s="247" t="s">
        <v>410</v>
      </c>
      <c r="D270" s="247" t="s">
        <v>237</v>
      </c>
      <c r="E270" s="248" t="s">
        <v>411</v>
      </c>
      <c r="F270" s="249" t="s">
        <v>412</v>
      </c>
      <c r="G270" s="250" t="s">
        <v>166</v>
      </c>
      <c r="H270" s="251">
        <v>1</v>
      </c>
      <c r="I270" s="252"/>
      <c r="J270" s="253">
        <f>ROUND(I270*H270,2)</f>
        <v>0</v>
      </c>
      <c r="K270" s="254"/>
      <c r="L270" s="255"/>
      <c r="M270" s="256" t="s">
        <v>1</v>
      </c>
      <c r="N270" s="257" t="s">
        <v>45</v>
      </c>
      <c r="O270" s="72"/>
      <c r="P270" s="199">
        <f>O270*H270</f>
        <v>0</v>
      </c>
      <c r="Q270" s="199">
        <v>0.026</v>
      </c>
      <c r="R270" s="199">
        <f>Q270*H270</f>
        <v>0.026</v>
      </c>
      <c r="S270" s="199">
        <v>0</v>
      </c>
      <c r="T270" s="200">
        <f>S270*H270</f>
        <v>0</v>
      </c>
      <c r="U270" s="35"/>
      <c r="V270" s="35"/>
      <c r="W270" s="35"/>
      <c r="X270" s="35"/>
      <c r="Y270" s="35"/>
      <c r="Z270" s="35"/>
      <c r="AA270" s="35"/>
      <c r="AB270" s="35"/>
      <c r="AC270" s="35"/>
      <c r="AD270" s="35"/>
      <c r="AE270" s="35"/>
      <c r="AR270" s="201" t="s">
        <v>334</v>
      </c>
      <c r="AT270" s="201" t="s">
        <v>237</v>
      </c>
      <c r="AU270" s="201" t="s">
        <v>90</v>
      </c>
      <c r="AY270" s="18" t="s">
        <v>152</v>
      </c>
      <c r="BE270" s="202">
        <f>IF(N270="základní",J270,0)</f>
        <v>0</v>
      </c>
      <c r="BF270" s="202">
        <f>IF(N270="snížená",J270,0)</f>
        <v>0</v>
      </c>
      <c r="BG270" s="202">
        <f>IF(N270="zákl. přenesená",J270,0)</f>
        <v>0</v>
      </c>
      <c r="BH270" s="202">
        <f>IF(N270="sníž. přenesená",J270,0)</f>
        <v>0</v>
      </c>
      <c r="BI270" s="202">
        <f>IF(N270="nulová",J270,0)</f>
        <v>0</v>
      </c>
      <c r="BJ270" s="18" t="s">
        <v>88</v>
      </c>
      <c r="BK270" s="202">
        <f>ROUND(I270*H270,2)</f>
        <v>0</v>
      </c>
      <c r="BL270" s="18" t="s">
        <v>242</v>
      </c>
      <c r="BM270" s="201" t="s">
        <v>413</v>
      </c>
    </row>
    <row r="271" spans="1:65" s="2" customFormat="1" ht="37.9" customHeight="1">
      <c r="A271" s="35"/>
      <c r="B271" s="36"/>
      <c r="C271" s="189" t="s">
        <v>414</v>
      </c>
      <c r="D271" s="189" t="s">
        <v>155</v>
      </c>
      <c r="E271" s="190" t="s">
        <v>415</v>
      </c>
      <c r="F271" s="191" t="s">
        <v>416</v>
      </c>
      <c r="G271" s="192" t="s">
        <v>166</v>
      </c>
      <c r="H271" s="193">
        <v>4</v>
      </c>
      <c r="I271" s="194"/>
      <c r="J271" s="195">
        <f>ROUND(I271*H271,2)</f>
        <v>0</v>
      </c>
      <c r="K271" s="196"/>
      <c r="L271" s="40"/>
      <c r="M271" s="197" t="s">
        <v>1</v>
      </c>
      <c r="N271" s="198" t="s">
        <v>45</v>
      </c>
      <c r="O271" s="72"/>
      <c r="P271" s="199">
        <f>O271*H271</f>
        <v>0</v>
      </c>
      <c r="Q271" s="199">
        <v>0</v>
      </c>
      <c r="R271" s="199">
        <f>Q271*H271</f>
        <v>0</v>
      </c>
      <c r="S271" s="199">
        <v>0</v>
      </c>
      <c r="T271" s="200">
        <f>S271*H271</f>
        <v>0</v>
      </c>
      <c r="U271" s="35"/>
      <c r="V271" s="35"/>
      <c r="W271" s="35"/>
      <c r="X271" s="35"/>
      <c r="Y271" s="35"/>
      <c r="Z271" s="35"/>
      <c r="AA271" s="35"/>
      <c r="AB271" s="35"/>
      <c r="AC271" s="35"/>
      <c r="AD271" s="35"/>
      <c r="AE271" s="35"/>
      <c r="AR271" s="201" t="s">
        <v>242</v>
      </c>
      <c r="AT271" s="201" t="s">
        <v>155</v>
      </c>
      <c r="AU271" s="201" t="s">
        <v>90</v>
      </c>
      <c r="AY271" s="18" t="s">
        <v>152</v>
      </c>
      <c r="BE271" s="202">
        <f>IF(N271="základní",J271,0)</f>
        <v>0</v>
      </c>
      <c r="BF271" s="202">
        <f>IF(N271="snížená",J271,0)</f>
        <v>0</v>
      </c>
      <c r="BG271" s="202">
        <f>IF(N271="zákl. přenesená",J271,0)</f>
        <v>0</v>
      </c>
      <c r="BH271" s="202">
        <f>IF(N271="sníž. přenesená",J271,0)</f>
        <v>0</v>
      </c>
      <c r="BI271" s="202">
        <f>IF(N271="nulová",J271,0)</f>
        <v>0</v>
      </c>
      <c r="BJ271" s="18" t="s">
        <v>88</v>
      </c>
      <c r="BK271" s="202">
        <f>ROUND(I271*H271,2)</f>
        <v>0</v>
      </c>
      <c r="BL271" s="18" t="s">
        <v>242</v>
      </c>
      <c r="BM271" s="201" t="s">
        <v>417</v>
      </c>
    </row>
    <row r="272" spans="2:51" s="13" customFormat="1" ht="11.25">
      <c r="B272" s="203"/>
      <c r="C272" s="204"/>
      <c r="D272" s="205" t="s">
        <v>161</v>
      </c>
      <c r="E272" s="206" t="s">
        <v>1</v>
      </c>
      <c r="F272" s="207" t="s">
        <v>418</v>
      </c>
      <c r="G272" s="204"/>
      <c r="H272" s="208">
        <v>4</v>
      </c>
      <c r="I272" s="209"/>
      <c r="J272" s="204"/>
      <c r="K272" s="204"/>
      <c r="L272" s="210"/>
      <c r="M272" s="211"/>
      <c r="N272" s="212"/>
      <c r="O272" s="212"/>
      <c r="P272" s="212"/>
      <c r="Q272" s="212"/>
      <c r="R272" s="212"/>
      <c r="S272" s="212"/>
      <c r="T272" s="213"/>
      <c r="AT272" s="214" t="s">
        <v>161</v>
      </c>
      <c r="AU272" s="214" t="s">
        <v>90</v>
      </c>
      <c r="AV272" s="13" t="s">
        <v>90</v>
      </c>
      <c r="AW272" s="13" t="s">
        <v>36</v>
      </c>
      <c r="AX272" s="13" t="s">
        <v>88</v>
      </c>
      <c r="AY272" s="214" t="s">
        <v>152</v>
      </c>
    </row>
    <row r="273" spans="1:65" s="2" customFormat="1" ht="33" customHeight="1">
      <c r="A273" s="35"/>
      <c r="B273" s="36"/>
      <c r="C273" s="189" t="s">
        <v>419</v>
      </c>
      <c r="D273" s="189" t="s">
        <v>155</v>
      </c>
      <c r="E273" s="190" t="s">
        <v>420</v>
      </c>
      <c r="F273" s="191" t="s">
        <v>421</v>
      </c>
      <c r="G273" s="192" t="s">
        <v>166</v>
      </c>
      <c r="H273" s="193">
        <v>4</v>
      </c>
      <c r="I273" s="194"/>
      <c r="J273" s="195">
        <f>ROUND(I273*H273,2)</f>
        <v>0</v>
      </c>
      <c r="K273" s="196"/>
      <c r="L273" s="40"/>
      <c r="M273" s="197" t="s">
        <v>1</v>
      </c>
      <c r="N273" s="198" t="s">
        <v>45</v>
      </c>
      <c r="O273" s="72"/>
      <c r="P273" s="199">
        <f>O273*H273</f>
        <v>0</v>
      </c>
      <c r="Q273" s="199">
        <v>0</v>
      </c>
      <c r="R273" s="199">
        <f>Q273*H273</f>
        <v>0</v>
      </c>
      <c r="S273" s="199">
        <v>0</v>
      </c>
      <c r="T273" s="200">
        <f>S273*H273</f>
        <v>0</v>
      </c>
      <c r="U273" s="35"/>
      <c r="V273" s="35"/>
      <c r="W273" s="35"/>
      <c r="X273" s="35"/>
      <c r="Y273" s="35"/>
      <c r="Z273" s="35"/>
      <c r="AA273" s="35"/>
      <c r="AB273" s="35"/>
      <c r="AC273" s="35"/>
      <c r="AD273" s="35"/>
      <c r="AE273" s="35"/>
      <c r="AR273" s="201" t="s">
        <v>242</v>
      </c>
      <c r="AT273" s="201" t="s">
        <v>155</v>
      </c>
      <c r="AU273" s="201" t="s">
        <v>90</v>
      </c>
      <c r="AY273" s="18" t="s">
        <v>152</v>
      </c>
      <c r="BE273" s="202">
        <f>IF(N273="základní",J273,0)</f>
        <v>0</v>
      </c>
      <c r="BF273" s="202">
        <f>IF(N273="snížená",J273,0)</f>
        <v>0</v>
      </c>
      <c r="BG273" s="202">
        <f>IF(N273="zákl. přenesená",J273,0)</f>
        <v>0</v>
      </c>
      <c r="BH273" s="202">
        <f>IF(N273="sníž. přenesená",J273,0)</f>
        <v>0</v>
      </c>
      <c r="BI273" s="202">
        <f>IF(N273="nulová",J273,0)</f>
        <v>0</v>
      </c>
      <c r="BJ273" s="18" t="s">
        <v>88</v>
      </c>
      <c r="BK273" s="202">
        <f>ROUND(I273*H273,2)</f>
        <v>0</v>
      </c>
      <c r="BL273" s="18" t="s">
        <v>242</v>
      </c>
      <c r="BM273" s="201" t="s">
        <v>422</v>
      </c>
    </row>
    <row r="274" spans="2:51" s="13" customFormat="1" ht="11.25">
      <c r="B274" s="203"/>
      <c r="C274" s="204"/>
      <c r="D274" s="205" t="s">
        <v>161</v>
      </c>
      <c r="E274" s="206" t="s">
        <v>1</v>
      </c>
      <c r="F274" s="207" t="s">
        <v>418</v>
      </c>
      <c r="G274" s="204"/>
      <c r="H274" s="208">
        <v>4</v>
      </c>
      <c r="I274" s="209"/>
      <c r="J274" s="204"/>
      <c r="K274" s="204"/>
      <c r="L274" s="210"/>
      <c r="M274" s="211"/>
      <c r="N274" s="212"/>
      <c r="O274" s="212"/>
      <c r="P274" s="212"/>
      <c r="Q274" s="212"/>
      <c r="R274" s="212"/>
      <c r="S274" s="212"/>
      <c r="T274" s="213"/>
      <c r="AT274" s="214" t="s">
        <v>161</v>
      </c>
      <c r="AU274" s="214" t="s">
        <v>90</v>
      </c>
      <c r="AV274" s="13" t="s">
        <v>90</v>
      </c>
      <c r="AW274" s="13" t="s">
        <v>36</v>
      </c>
      <c r="AX274" s="13" t="s">
        <v>88</v>
      </c>
      <c r="AY274" s="214" t="s">
        <v>152</v>
      </c>
    </row>
    <row r="275" spans="1:65" s="2" customFormat="1" ht="33" customHeight="1">
      <c r="A275" s="35"/>
      <c r="B275" s="36"/>
      <c r="C275" s="189" t="s">
        <v>423</v>
      </c>
      <c r="D275" s="189" t="s">
        <v>155</v>
      </c>
      <c r="E275" s="190" t="s">
        <v>424</v>
      </c>
      <c r="F275" s="191" t="s">
        <v>425</v>
      </c>
      <c r="G275" s="192" t="s">
        <v>166</v>
      </c>
      <c r="H275" s="193">
        <v>1</v>
      </c>
      <c r="I275" s="194"/>
      <c r="J275" s="195">
        <f aca="true" t="shared" si="0" ref="J275:J281">ROUND(I275*H275,2)</f>
        <v>0</v>
      </c>
      <c r="K275" s="196"/>
      <c r="L275" s="40"/>
      <c r="M275" s="197" t="s">
        <v>1</v>
      </c>
      <c r="N275" s="198" t="s">
        <v>45</v>
      </c>
      <c r="O275" s="72"/>
      <c r="P275" s="199">
        <f aca="true" t="shared" si="1" ref="P275:P281">O275*H275</f>
        <v>0</v>
      </c>
      <c r="Q275" s="199">
        <v>0</v>
      </c>
      <c r="R275" s="199">
        <f aca="true" t="shared" si="2" ref="R275:R281">Q275*H275</f>
        <v>0</v>
      </c>
      <c r="S275" s="199">
        <v>0</v>
      </c>
      <c r="T275" s="200">
        <f aca="true" t="shared" si="3" ref="T275:T281">S275*H275</f>
        <v>0</v>
      </c>
      <c r="U275" s="35"/>
      <c r="V275" s="35"/>
      <c r="W275" s="35"/>
      <c r="X275" s="35"/>
      <c r="Y275" s="35"/>
      <c r="Z275" s="35"/>
      <c r="AA275" s="35"/>
      <c r="AB275" s="35"/>
      <c r="AC275" s="35"/>
      <c r="AD275" s="35"/>
      <c r="AE275" s="35"/>
      <c r="AR275" s="201" t="s">
        <v>242</v>
      </c>
      <c r="AT275" s="201" t="s">
        <v>155</v>
      </c>
      <c r="AU275" s="201" t="s">
        <v>90</v>
      </c>
      <c r="AY275" s="18" t="s">
        <v>152</v>
      </c>
      <c r="BE275" s="202">
        <f aca="true" t="shared" si="4" ref="BE275:BE281">IF(N275="základní",J275,0)</f>
        <v>0</v>
      </c>
      <c r="BF275" s="202">
        <f aca="true" t="shared" si="5" ref="BF275:BF281">IF(N275="snížená",J275,0)</f>
        <v>0</v>
      </c>
      <c r="BG275" s="202">
        <f aca="true" t="shared" si="6" ref="BG275:BG281">IF(N275="zákl. přenesená",J275,0)</f>
        <v>0</v>
      </c>
      <c r="BH275" s="202">
        <f aca="true" t="shared" si="7" ref="BH275:BH281">IF(N275="sníž. přenesená",J275,0)</f>
        <v>0</v>
      </c>
      <c r="BI275" s="202">
        <f aca="true" t="shared" si="8" ref="BI275:BI281">IF(N275="nulová",J275,0)</f>
        <v>0</v>
      </c>
      <c r="BJ275" s="18" t="s">
        <v>88</v>
      </c>
      <c r="BK275" s="202">
        <f aca="true" t="shared" si="9" ref="BK275:BK281">ROUND(I275*H275,2)</f>
        <v>0</v>
      </c>
      <c r="BL275" s="18" t="s">
        <v>242</v>
      </c>
      <c r="BM275" s="201" t="s">
        <v>426</v>
      </c>
    </row>
    <row r="276" spans="1:65" s="2" customFormat="1" ht="33" customHeight="1">
      <c r="A276" s="35"/>
      <c r="B276" s="36"/>
      <c r="C276" s="189" t="s">
        <v>427</v>
      </c>
      <c r="D276" s="189" t="s">
        <v>155</v>
      </c>
      <c r="E276" s="190" t="s">
        <v>428</v>
      </c>
      <c r="F276" s="191" t="s">
        <v>429</v>
      </c>
      <c r="G276" s="192" t="s">
        <v>166</v>
      </c>
      <c r="H276" s="193">
        <v>1</v>
      </c>
      <c r="I276" s="194"/>
      <c r="J276" s="195">
        <f t="shared" si="0"/>
        <v>0</v>
      </c>
      <c r="K276" s="196"/>
      <c r="L276" s="40"/>
      <c r="M276" s="197" t="s">
        <v>1</v>
      </c>
      <c r="N276" s="198" t="s">
        <v>45</v>
      </c>
      <c r="O276" s="72"/>
      <c r="P276" s="199">
        <f t="shared" si="1"/>
        <v>0</v>
      </c>
      <c r="Q276" s="199">
        <v>0</v>
      </c>
      <c r="R276" s="199">
        <f t="shared" si="2"/>
        <v>0</v>
      </c>
      <c r="S276" s="199">
        <v>0</v>
      </c>
      <c r="T276" s="200">
        <f t="shared" si="3"/>
        <v>0</v>
      </c>
      <c r="U276" s="35"/>
      <c r="V276" s="35"/>
      <c r="W276" s="35"/>
      <c r="X276" s="35"/>
      <c r="Y276" s="35"/>
      <c r="Z276" s="35"/>
      <c r="AA276" s="35"/>
      <c r="AB276" s="35"/>
      <c r="AC276" s="35"/>
      <c r="AD276" s="35"/>
      <c r="AE276" s="35"/>
      <c r="AR276" s="201" t="s">
        <v>242</v>
      </c>
      <c r="AT276" s="201" t="s">
        <v>155</v>
      </c>
      <c r="AU276" s="201" t="s">
        <v>90</v>
      </c>
      <c r="AY276" s="18" t="s">
        <v>152</v>
      </c>
      <c r="BE276" s="202">
        <f t="shared" si="4"/>
        <v>0</v>
      </c>
      <c r="BF276" s="202">
        <f t="shared" si="5"/>
        <v>0</v>
      </c>
      <c r="BG276" s="202">
        <f t="shared" si="6"/>
        <v>0</v>
      </c>
      <c r="BH276" s="202">
        <f t="shared" si="7"/>
        <v>0</v>
      </c>
      <c r="BI276" s="202">
        <f t="shared" si="8"/>
        <v>0</v>
      </c>
      <c r="BJ276" s="18" t="s">
        <v>88</v>
      </c>
      <c r="BK276" s="202">
        <f t="shared" si="9"/>
        <v>0</v>
      </c>
      <c r="BL276" s="18" t="s">
        <v>242</v>
      </c>
      <c r="BM276" s="201" t="s">
        <v>430</v>
      </c>
    </row>
    <row r="277" spans="1:65" s="2" customFormat="1" ht="33" customHeight="1">
      <c r="A277" s="35"/>
      <c r="B277" s="36"/>
      <c r="C277" s="189" t="s">
        <v>431</v>
      </c>
      <c r="D277" s="189" t="s">
        <v>155</v>
      </c>
      <c r="E277" s="190" t="s">
        <v>432</v>
      </c>
      <c r="F277" s="191" t="s">
        <v>433</v>
      </c>
      <c r="G277" s="192" t="s">
        <v>166</v>
      </c>
      <c r="H277" s="193">
        <v>1</v>
      </c>
      <c r="I277" s="194"/>
      <c r="J277" s="195">
        <f t="shared" si="0"/>
        <v>0</v>
      </c>
      <c r="K277" s="196"/>
      <c r="L277" s="40"/>
      <c r="M277" s="197" t="s">
        <v>1</v>
      </c>
      <c r="N277" s="198" t="s">
        <v>45</v>
      </c>
      <c r="O277" s="72"/>
      <c r="P277" s="199">
        <f t="shared" si="1"/>
        <v>0</v>
      </c>
      <c r="Q277" s="199">
        <v>8E-05</v>
      </c>
      <c r="R277" s="199">
        <f t="shared" si="2"/>
        <v>8E-05</v>
      </c>
      <c r="S277" s="199">
        <v>0</v>
      </c>
      <c r="T277" s="200">
        <f t="shared" si="3"/>
        <v>0</v>
      </c>
      <c r="U277" s="35"/>
      <c r="V277" s="35"/>
      <c r="W277" s="35"/>
      <c r="X277" s="35"/>
      <c r="Y277" s="35"/>
      <c r="Z277" s="35"/>
      <c r="AA277" s="35"/>
      <c r="AB277" s="35"/>
      <c r="AC277" s="35"/>
      <c r="AD277" s="35"/>
      <c r="AE277" s="35"/>
      <c r="AR277" s="201" t="s">
        <v>242</v>
      </c>
      <c r="AT277" s="201" t="s">
        <v>155</v>
      </c>
      <c r="AU277" s="201" t="s">
        <v>90</v>
      </c>
      <c r="AY277" s="18" t="s">
        <v>152</v>
      </c>
      <c r="BE277" s="202">
        <f t="shared" si="4"/>
        <v>0</v>
      </c>
      <c r="BF277" s="202">
        <f t="shared" si="5"/>
        <v>0</v>
      </c>
      <c r="BG277" s="202">
        <f t="shared" si="6"/>
        <v>0</v>
      </c>
      <c r="BH277" s="202">
        <f t="shared" si="7"/>
        <v>0</v>
      </c>
      <c r="BI277" s="202">
        <f t="shared" si="8"/>
        <v>0</v>
      </c>
      <c r="BJ277" s="18" t="s">
        <v>88</v>
      </c>
      <c r="BK277" s="202">
        <f t="shared" si="9"/>
        <v>0</v>
      </c>
      <c r="BL277" s="18" t="s">
        <v>242</v>
      </c>
      <c r="BM277" s="201" t="s">
        <v>434</v>
      </c>
    </row>
    <row r="278" spans="1:65" s="2" customFormat="1" ht="55.5" customHeight="1">
      <c r="A278" s="35"/>
      <c r="B278" s="36"/>
      <c r="C278" s="247" t="s">
        <v>435</v>
      </c>
      <c r="D278" s="247" t="s">
        <v>237</v>
      </c>
      <c r="E278" s="248" t="s">
        <v>436</v>
      </c>
      <c r="F278" s="249" t="s">
        <v>437</v>
      </c>
      <c r="G278" s="250" t="s">
        <v>321</v>
      </c>
      <c r="H278" s="251">
        <v>2.75</v>
      </c>
      <c r="I278" s="252"/>
      <c r="J278" s="253">
        <f t="shared" si="0"/>
        <v>0</v>
      </c>
      <c r="K278" s="254"/>
      <c r="L278" s="255"/>
      <c r="M278" s="256" t="s">
        <v>1</v>
      </c>
      <c r="N278" s="257" t="s">
        <v>45</v>
      </c>
      <c r="O278" s="72"/>
      <c r="P278" s="199">
        <f t="shared" si="1"/>
        <v>0</v>
      </c>
      <c r="Q278" s="199">
        <v>0</v>
      </c>
      <c r="R278" s="199">
        <f t="shared" si="2"/>
        <v>0</v>
      </c>
      <c r="S278" s="199">
        <v>0</v>
      </c>
      <c r="T278" s="200">
        <f t="shared" si="3"/>
        <v>0</v>
      </c>
      <c r="U278" s="35"/>
      <c r="V278" s="35"/>
      <c r="W278" s="35"/>
      <c r="X278" s="35"/>
      <c r="Y278" s="35"/>
      <c r="Z278" s="35"/>
      <c r="AA278" s="35"/>
      <c r="AB278" s="35"/>
      <c r="AC278" s="35"/>
      <c r="AD278" s="35"/>
      <c r="AE278" s="35"/>
      <c r="AR278" s="201" t="s">
        <v>334</v>
      </c>
      <c r="AT278" s="201" t="s">
        <v>237</v>
      </c>
      <c r="AU278" s="201" t="s">
        <v>90</v>
      </c>
      <c r="AY278" s="18" t="s">
        <v>152</v>
      </c>
      <c r="BE278" s="202">
        <f t="shared" si="4"/>
        <v>0</v>
      </c>
      <c r="BF278" s="202">
        <f t="shared" si="5"/>
        <v>0</v>
      </c>
      <c r="BG278" s="202">
        <f t="shared" si="6"/>
        <v>0</v>
      </c>
      <c r="BH278" s="202">
        <f t="shared" si="7"/>
        <v>0</v>
      </c>
      <c r="BI278" s="202">
        <f t="shared" si="8"/>
        <v>0</v>
      </c>
      <c r="BJ278" s="18" t="s">
        <v>88</v>
      </c>
      <c r="BK278" s="202">
        <f t="shared" si="9"/>
        <v>0</v>
      </c>
      <c r="BL278" s="18" t="s">
        <v>242</v>
      </c>
      <c r="BM278" s="201" t="s">
        <v>438</v>
      </c>
    </row>
    <row r="279" spans="1:65" s="2" customFormat="1" ht="44.25" customHeight="1">
      <c r="A279" s="35"/>
      <c r="B279" s="36"/>
      <c r="C279" s="189" t="s">
        <v>439</v>
      </c>
      <c r="D279" s="189" t="s">
        <v>155</v>
      </c>
      <c r="E279" s="190" t="s">
        <v>440</v>
      </c>
      <c r="F279" s="191" t="s">
        <v>441</v>
      </c>
      <c r="G279" s="192" t="s">
        <v>261</v>
      </c>
      <c r="H279" s="193">
        <v>0.066</v>
      </c>
      <c r="I279" s="194"/>
      <c r="J279" s="195">
        <f t="shared" si="0"/>
        <v>0</v>
      </c>
      <c r="K279" s="196"/>
      <c r="L279" s="40"/>
      <c r="M279" s="197" t="s">
        <v>1</v>
      </c>
      <c r="N279" s="198" t="s">
        <v>45</v>
      </c>
      <c r="O279" s="72"/>
      <c r="P279" s="199">
        <f t="shared" si="1"/>
        <v>0</v>
      </c>
      <c r="Q279" s="199">
        <v>0</v>
      </c>
      <c r="R279" s="199">
        <f t="shared" si="2"/>
        <v>0</v>
      </c>
      <c r="S279" s="199">
        <v>0</v>
      </c>
      <c r="T279" s="200">
        <f t="shared" si="3"/>
        <v>0</v>
      </c>
      <c r="U279" s="35"/>
      <c r="V279" s="35"/>
      <c r="W279" s="35"/>
      <c r="X279" s="35"/>
      <c r="Y279" s="35"/>
      <c r="Z279" s="35"/>
      <c r="AA279" s="35"/>
      <c r="AB279" s="35"/>
      <c r="AC279" s="35"/>
      <c r="AD279" s="35"/>
      <c r="AE279" s="35"/>
      <c r="AR279" s="201" t="s">
        <v>242</v>
      </c>
      <c r="AT279" s="201" t="s">
        <v>155</v>
      </c>
      <c r="AU279" s="201" t="s">
        <v>90</v>
      </c>
      <c r="AY279" s="18" t="s">
        <v>152</v>
      </c>
      <c r="BE279" s="202">
        <f t="shared" si="4"/>
        <v>0</v>
      </c>
      <c r="BF279" s="202">
        <f t="shared" si="5"/>
        <v>0</v>
      </c>
      <c r="BG279" s="202">
        <f t="shared" si="6"/>
        <v>0</v>
      </c>
      <c r="BH279" s="202">
        <f t="shared" si="7"/>
        <v>0</v>
      </c>
      <c r="BI279" s="202">
        <f t="shared" si="8"/>
        <v>0</v>
      </c>
      <c r="BJ279" s="18" t="s">
        <v>88</v>
      </c>
      <c r="BK279" s="202">
        <f t="shared" si="9"/>
        <v>0</v>
      </c>
      <c r="BL279" s="18" t="s">
        <v>242</v>
      </c>
      <c r="BM279" s="201" t="s">
        <v>442</v>
      </c>
    </row>
    <row r="280" spans="1:65" s="2" customFormat="1" ht="49.15" customHeight="1">
      <c r="A280" s="35"/>
      <c r="B280" s="36"/>
      <c r="C280" s="189" t="s">
        <v>443</v>
      </c>
      <c r="D280" s="189" t="s">
        <v>155</v>
      </c>
      <c r="E280" s="190" t="s">
        <v>444</v>
      </c>
      <c r="F280" s="191" t="s">
        <v>445</v>
      </c>
      <c r="G280" s="192" t="s">
        <v>261</v>
      </c>
      <c r="H280" s="193">
        <v>0.066</v>
      </c>
      <c r="I280" s="194"/>
      <c r="J280" s="195">
        <f t="shared" si="0"/>
        <v>0</v>
      </c>
      <c r="K280" s="196"/>
      <c r="L280" s="40"/>
      <c r="M280" s="197" t="s">
        <v>1</v>
      </c>
      <c r="N280" s="198" t="s">
        <v>45</v>
      </c>
      <c r="O280" s="72"/>
      <c r="P280" s="199">
        <f t="shared" si="1"/>
        <v>0</v>
      </c>
      <c r="Q280" s="199">
        <v>0</v>
      </c>
      <c r="R280" s="199">
        <f t="shared" si="2"/>
        <v>0</v>
      </c>
      <c r="S280" s="199">
        <v>0</v>
      </c>
      <c r="T280" s="200">
        <f t="shared" si="3"/>
        <v>0</v>
      </c>
      <c r="U280" s="35"/>
      <c r="V280" s="35"/>
      <c r="W280" s="35"/>
      <c r="X280" s="35"/>
      <c r="Y280" s="35"/>
      <c r="Z280" s="35"/>
      <c r="AA280" s="35"/>
      <c r="AB280" s="35"/>
      <c r="AC280" s="35"/>
      <c r="AD280" s="35"/>
      <c r="AE280" s="35"/>
      <c r="AR280" s="201" t="s">
        <v>242</v>
      </c>
      <c r="AT280" s="201" t="s">
        <v>155</v>
      </c>
      <c r="AU280" s="201" t="s">
        <v>90</v>
      </c>
      <c r="AY280" s="18" t="s">
        <v>152</v>
      </c>
      <c r="BE280" s="202">
        <f t="shared" si="4"/>
        <v>0</v>
      </c>
      <c r="BF280" s="202">
        <f t="shared" si="5"/>
        <v>0</v>
      </c>
      <c r="BG280" s="202">
        <f t="shared" si="6"/>
        <v>0</v>
      </c>
      <c r="BH280" s="202">
        <f t="shared" si="7"/>
        <v>0</v>
      </c>
      <c r="BI280" s="202">
        <f t="shared" si="8"/>
        <v>0</v>
      </c>
      <c r="BJ280" s="18" t="s">
        <v>88</v>
      </c>
      <c r="BK280" s="202">
        <f t="shared" si="9"/>
        <v>0</v>
      </c>
      <c r="BL280" s="18" t="s">
        <v>242</v>
      </c>
      <c r="BM280" s="201" t="s">
        <v>446</v>
      </c>
    </row>
    <row r="281" spans="1:65" s="2" customFormat="1" ht="49.15" customHeight="1">
      <c r="A281" s="35"/>
      <c r="B281" s="36"/>
      <c r="C281" s="189" t="s">
        <v>447</v>
      </c>
      <c r="D281" s="189" t="s">
        <v>155</v>
      </c>
      <c r="E281" s="190" t="s">
        <v>448</v>
      </c>
      <c r="F281" s="191" t="s">
        <v>449</v>
      </c>
      <c r="G281" s="192" t="s">
        <v>261</v>
      </c>
      <c r="H281" s="193">
        <v>0.066</v>
      </c>
      <c r="I281" s="194"/>
      <c r="J281" s="195">
        <f t="shared" si="0"/>
        <v>0</v>
      </c>
      <c r="K281" s="196"/>
      <c r="L281" s="40"/>
      <c r="M281" s="197" t="s">
        <v>1</v>
      </c>
      <c r="N281" s="198" t="s">
        <v>45</v>
      </c>
      <c r="O281" s="72"/>
      <c r="P281" s="199">
        <f t="shared" si="1"/>
        <v>0</v>
      </c>
      <c r="Q281" s="199">
        <v>0</v>
      </c>
      <c r="R281" s="199">
        <f t="shared" si="2"/>
        <v>0</v>
      </c>
      <c r="S281" s="199">
        <v>0</v>
      </c>
      <c r="T281" s="200">
        <f t="shared" si="3"/>
        <v>0</v>
      </c>
      <c r="U281" s="35"/>
      <c r="V281" s="35"/>
      <c r="W281" s="35"/>
      <c r="X281" s="35"/>
      <c r="Y281" s="35"/>
      <c r="Z281" s="35"/>
      <c r="AA281" s="35"/>
      <c r="AB281" s="35"/>
      <c r="AC281" s="35"/>
      <c r="AD281" s="35"/>
      <c r="AE281" s="35"/>
      <c r="AR281" s="201" t="s">
        <v>242</v>
      </c>
      <c r="AT281" s="201" t="s">
        <v>155</v>
      </c>
      <c r="AU281" s="201" t="s">
        <v>90</v>
      </c>
      <c r="AY281" s="18" t="s">
        <v>152</v>
      </c>
      <c r="BE281" s="202">
        <f t="shared" si="4"/>
        <v>0</v>
      </c>
      <c r="BF281" s="202">
        <f t="shared" si="5"/>
        <v>0</v>
      </c>
      <c r="BG281" s="202">
        <f t="shared" si="6"/>
        <v>0</v>
      </c>
      <c r="BH281" s="202">
        <f t="shared" si="7"/>
        <v>0</v>
      </c>
      <c r="BI281" s="202">
        <f t="shared" si="8"/>
        <v>0</v>
      </c>
      <c r="BJ281" s="18" t="s">
        <v>88</v>
      </c>
      <c r="BK281" s="202">
        <f t="shared" si="9"/>
        <v>0</v>
      </c>
      <c r="BL281" s="18" t="s">
        <v>242</v>
      </c>
      <c r="BM281" s="201" t="s">
        <v>450</v>
      </c>
    </row>
    <row r="282" spans="2:63" s="12" customFormat="1" ht="22.9" customHeight="1">
      <c r="B282" s="173"/>
      <c r="C282" s="174"/>
      <c r="D282" s="175" t="s">
        <v>79</v>
      </c>
      <c r="E282" s="187" t="s">
        <v>451</v>
      </c>
      <c r="F282" s="187" t="s">
        <v>452</v>
      </c>
      <c r="G282" s="174"/>
      <c r="H282" s="174"/>
      <c r="I282" s="177"/>
      <c r="J282" s="188">
        <f>BK282</f>
        <v>0</v>
      </c>
      <c r="K282" s="174"/>
      <c r="L282" s="179"/>
      <c r="M282" s="180"/>
      <c r="N282" s="181"/>
      <c r="O282" s="181"/>
      <c r="P282" s="182">
        <f>SUM(P283:P311)</f>
        <v>0</v>
      </c>
      <c r="Q282" s="181"/>
      <c r="R282" s="182">
        <f>SUM(R283:R311)</f>
        <v>0.56901201</v>
      </c>
      <c r="S282" s="181"/>
      <c r="T282" s="183">
        <f>SUM(T283:T311)</f>
        <v>0</v>
      </c>
      <c r="AR282" s="184" t="s">
        <v>90</v>
      </c>
      <c r="AT282" s="185" t="s">
        <v>79</v>
      </c>
      <c r="AU282" s="185" t="s">
        <v>88</v>
      </c>
      <c r="AY282" s="184" t="s">
        <v>152</v>
      </c>
      <c r="BK282" s="186">
        <f>SUM(BK283:BK311)</f>
        <v>0</v>
      </c>
    </row>
    <row r="283" spans="1:65" s="2" customFormat="1" ht="33" customHeight="1">
      <c r="A283" s="35"/>
      <c r="B283" s="36"/>
      <c r="C283" s="189" t="s">
        <v>453</v>
      </c>
      <c r="D283" s="189" t="s">
        <v>155</v>
      </c>
      <c r="E283" s="190" t="s">
        <v>454</v>
      </c>
      <c r="F283" s="191" t="s">
        <v>455</v>
      </c>
      <c r="G283" s="192" t="s">
        <v>158</v>
      </c>
      <c r="H283" s="193">
        <v>7.15</v>
      </c>
      <c r="I283" s="194"/>
      <c r="J283" s="195">
        <f>ROUND(I283*H283,2)</f>
        <v>0</v>
      </c>
      <c r="K283" s="196"/>
      <c r="L283" s="40"/>
      <c r="M283" s="197" t="s">
        <v>1</v>
      </c>
      <c r="N283" s="198" t="s">
        <v>45</v>
      </c>
      <c r="O283" s="72"/>
      <c r="P283" s="199">
        <f>O283*H283</f>
        <v>0</v>
      </c>
      <c r="Q283" s="199">
        <v>0.00015</v>
      </c>
      <c r="R283" s="199">
        <f>Q283*H283</f>
        <v>0.0010724999999999999</v>
      </c>
      <c r="S283" s="199">
        <v>0</v>
      </c>
      <c r="T283" s="200">
        <f>S283*H283</f>
        <v>0</v>
      </c>
      <c r="U283" s="35"/>
      <c r="V283" s="35"/>
      <c r="W283" s="35"/>
      <c r="X283" s="35"/>
      <c r="Y283" s="35"/>
      <c r="Z283" s="35"/>
      <c r="AA283" s="35"/>
      <c r="AB283" s="35"/>
      <c r="AC283" s="35"/>
      <c r="AD283" s="35"/>
      <c r="AE283" s="35"/>
      <c r="AR283" s="201" t="s">
        <v>242</v>
      </c>
      <c r="AT283" s="201" t="s">
        <v>155</v>
      </c>
      <c r="AU283" s="201" t="s">
        <v>90</v>
      </c>
      <c r="AY283" s="18" t="s">
        <v>152</v>
      </c>
      <c r="BE283" s="202">
        <f>IF(N283="základní",J283,0)</f>
        <v>0</v>
      </c>
      <c r="BF283" s="202">
        <f>IF(N283="snížená",J283,0)</f>
        <v>0</v>
      </c>
      <c r="BG283" s="202">
        <f>IF(N283="zákl. přenesená",J283,0)</f>
        <v>0</v>
      </c>
      <c r="BH283" s="202">
        <f>IF(N283="sníž. přenesená",J283,0)</f>
        <v>0</v>
      </c>
      <c r="BI283" s="202">
        <f>IF(N283="nulová",J283,0)</f>
        <v>0</v>
      </c>
      <c r="BJ283" s="18" t="s">
        <v>88</v>
      </c>
      <c r="BK283" s="202">
        <f>ROUND(I283*H283,2)</f>
        <v>0</v>
      </c>
      <c r="BL283" s="18" t="s">
        <v>242</v>
      </c>
      <c r="BM283" s="201" t="s">
        <v>456</v>
      </c>
    </row>
    <row r="284" spans="2:51" s="13" customFormat="1" ht="11.25">
      <c r="B284" s="203"/>
      <c r="C284" s="204"/>
      <c r="D284" s="205" t="s">
        <v>161</v>
      </c>
      <c r="E284" s="206" t="s">
        <v>1</v>
      </c>
      <c r="F284" s="207" t="s">
        <v>457</v>
      </c>
      <c r="G284" s="204"/>
      <c r="H284" s="208">
        <v>7.15</v>
      </c>
      <c r="I284" s="209"/>
      <c r="J284" s="204"/>
      <c r="K284" s="204"/>
      <c r="L284" s="210"/>
      <c r="M284" s="211"/>
      <c r="N284" s="212"/>
      <c r="O284" s="212"/>
      <c r="P284" s="212"/>
      <c r="Q284" s="212"/>
      <c r="R284" s="212"/>
      <c r="S284" s="212"/>
      <c r="T284" s="213"/>
      <c r="AT284" s="214" t="s">
        <v>161</v>
      </c>
      <c r="AU284" s="214" t="s">
        <v>90</v>
      </c>
      <c r="AV284" s="13" t="s">
        <v>90</v>
      </c>
      <c r="AW284" s="13" t="s">
        <v>36</v>
      </c>
      <c r="AX284" s="13" t="s">
        <v>80</v>
      </c>
      <c r="AY284" s="214" t="s">
        <v>152</v>
      </c>
    </row>
    <row r="285" spans="2:51" s="14" customFormat="1" ht="11.25">
      <c r="B285" s="215"/>
      <c r="C285" s="216"/>
      <c r="D285" s="205" t="s">
        <v>161</v>
      </c>
      <c r="E285" s="217" t="s">
        <v>1</v>
      </c>
      <c r="F285" s="218" t="s">
        <v>163</v>
      </c>
      <c r="G285" s="216"/>
      <c r="H285" s="219">
        <v>7.15</v>
      </c>
      <c r="I285" s="220"/>
      <c r="J285" s="216"/>
      <c r="K285" s="216"/>
      <c r="L285" s="221"/>
      <c r="M285" s="222"/>
      <c r="N285" s="223"/>
      <c r="O285" s="223"/>
      <c r="P285" s="223"/>
      <c r="Q285" s="223"/>
      <c r="R285" s="223"/>
      <c r="S285" s="223"/>
      <c r="T285" s="224"/>
      <c r="AT285" s="225" t="s">
        <v>161</v>
      </c>
      <c r="AU285" s="225" t="s">
        <v>90</v>
      </c>
      <c r="AV285" s="14" t="s">
        <v>159</v>
      </c>
      <c r="AW285" s="14" t="s">
        <v>36</v>
      </c>
      <c r="AX285" s="14" t="s">
        <v>88</v>
      </c>
      <c r="AY285" s="225" t="s">
        <v>152</v>
      </c>
    </row>
    <row r="286" spans="1:65" s="2" customFormat="1" ht="44.25" customHeight="1">
      <c r="A286" s="35"/>
      <c r="B286" s="36"/>
      <c r="C286" s="247" t="s">
        <v>458</v>
      </c>
      <c r="D286" s="247" t="s">
        <v>237</v>
      </c>
      <c r="E286" s="248" t="s">
        <v>459</v>
      </c>
      <c r="F286" s="249" t="s">
        <v>460</v>
      </c>
      <c r="G286" s="250" t="s">
        <v>158</v>
      </c>
      <c r="H286" s="251">
        <v>7.15</v>
      </c>
      <c r="I286" s="252"/>
      <c r="J286" s="253">
        <f>ROUND(I286*H286,2)</f>
        <v>0</v>
      </c>
      <c r="K286" s="254"/>
      <c r="L286" s="255"/>
      <c r="M286" s="256" t="s">
        <v>1</v>
      </c>
      <c r="N286" s="257" t="s">
        <v>45</v>
      </c>
      <c r="O286" s="72"/>
      <c r="P286" s="199">
        <f>O286*H286</f>
        <v>0</v>
      </c>
      <c r="Q286" s="199">
        <v>0.028</v>
      </c>
      <c r="R286" s="199">
        <f>Q286*H286</f>
        <v>0.20020000000000002</v>
      </c>
      <c r="S286" s="199">
        <v>0</v>
      </c>
      <c r="T286" s="200">
        <f>S286*H286</f>
        <v>0</v>
      </c>
      <c r="U286" s="35"/>
      <c r="V286" s="35"/>
      <c r="W286" s="35"/>
      <c r="X286" s="35"/>
      <c r="Y286" s="35"/>
      <c r="Z286" s="35"/>
      <c r="AA286" s="35"/>
      <c r="AB286" s="35"/>
      <c r="AC286" s="35"/>
      <c r="AD286" s="35"/>
      <c r="AE286" s="35"/>
      <c r="AR286" s="201" t="s">
        <v>334</v>
      </c>
      <c r="AT286" s="201" t="s">
        <v>237</v>
      </c>
      <c r="AU286" s="201" t="s">
        <v>90</v>
      </c>
      <c r="AY286" s="18" t="s">
        <v>152</v>
      </c>
      <c r="BE286" s="202">
        <f>IF(N286="základní",J286,0)</f>
        <v>0</v>
      </c>
      <c r="BF286" s="202">
        <f>IF(N286="snížená",J286,0)</f>
        <v>0</v>
      </c>
      <c r="BG286" s="202">
        <f>IF(N286="zákl. přenesená",J286,0)</f>
        <v>0</v>
      </c>
      <c r="BH286" s="202">
        <f>IF(N286="sníž. přenesená",J286,0)</f>
        <v>0</v>
      </c>
      <c r="BI286" s="202">
        <f>IF(N286="nulová",J286,0)</f>
        <v>0</v>
      </c>
      <c r="BJ286" s="18" t="s">
        <v>88</v>
      </c>
      <c r="BK286" s="202">
        <f>ROUND(I286*H286,2)</f>
        <v>0</v>
      </c>
      <c r="BL286" s="18" t="s">
        <v>242</v>
      </c>
      <c r="BM286" s="201" t="s">
        <v>461</v>
      </c>
    </row>
    <row r="287" spans="1:47" s="2" customFormat="1" ht="19.5">
      <c r="A287" s="35"/>
      <c r="B287" s="36"/>
      <c r="C287" s="37"/>
      <c r="D287" s="205" t="s">
        <v>385</v>
      </c>
      <c r="E287" s="37"/>
      <c r="F287" s="258" t="s">
        <v>462</v>
      </c>
      <c r="G287" s="37"/>
      <c r="H287" s="37"/>
      <c r="I287" s="259"/>
      <c r="J287" s="37"/>
      <c r="K287" s="37"/>
      <c r="L287" s="40"/>
      <c r="M287" s="260"/>
      <c r="N287" s="261"/>
      <c r="O287" s="72"/>
      <c r="P287" s="72"/>
      <c r="Q287" s="72"/>
      <c r="R287" s="72"/>
      <c r="S287" s="72"/>
      <c r="T287" s="73"/>
      <c r="U287" s="35"/>
      <c r="V287" s="35"/>
      <c r="W287" s="35"/>
      <c r="X287" s="35"/>
      <c r="Y287" s="35"/>
      <c r="Z287" s="35"/>
      <c r="AA287" s="35"/>
      <c r="AB287" s="35"/>
      <c r="AC287" s="35"/>
      <c r="AD287" s="35"/>
      <c r="AE287" s="35"/>
      <c r="AT287" s="18" t="s">
        <v>385</v>
      </c>
      <c r="AU287" s="18" t="s">
        <v>90</v>
      </c>
    </row>
    <row r="288" spans="1:65" s="2" customFormat="1" ht="37.9" customHeight="1">
      <c r="A288" s="35"/>
      <c r="B288" s="36"/>
      <c r="C288" s="189" t="s">
        <v>463</v>
      </c>
      <c r="D288" s="189" t="s">
        <v>155</v>
      </c>
      <c r="E288" s="190" t="s">
        <v>464</v>
      </c>
      <c r="F288" s="191" t="s">
        <v>465</v>
      </c>
      <c r="G288" s="192" t="s">
        <v>158</v>
      </c>
      <c r="H288" s="193">
        <v>5.6</v>
      </c>
      <c r="I288" s="194"/>
      <c r="J288" s="195">
        <f>ROUND(I288*H288,2)</f>
        <v>0</v>
      </c>
      <c r="K288" s="196"/>
      <c r="L288" s="40"/>
      <c r="M288" s="197" t="s">
        <v>1</v>
      </c>
      <c r="N288" s="198" t="s">
        <v>45</v>
      </c>
      <c r="O288" s="72"/>
      <c r="P288" s="199">
        <f>O288*H288</f>
        <v>0</v>
      </c>
      <c r="Q288" s="199">
        <v>0.00033</v>
      </c>
      <c r="R288" s="199">
        <f>Q288*H288</f>
        <v>0.0018479999999999998</v>
      </c>
      <c r="S288" s="199">
        <v>0</v>
      </c>
      <c r="T288" s="200">
        <f>S288*H288</f>
        <v>0</v>
      </c>
      <c r="U288" s="35"/>
      <c r="V288" s="35"/>
      <c r="W288" s="35"/>
      <c r="X288" s="35"/>
      <c r="Y288" s="35"/>
      <c r="Z288" s="35"/>
      <c r="AA288" s="35"/>
      <c r="AB288" s="35"/>
      <c r="AC288" s="35"/>
      <c r="AD288" s="35"/>
      <c r="AE288" s="35"/>
      <c r="AR288" s="201" t="s">
        <v>242</v>
      </c>
      <c r="AT288" s="201" t="s">
        <v>155</v>
      </c>
      <c r="AU288" s="201" t="s">
        <v>90</v>
      </c>
      <c r="AY288" s="18" t="s">
        <v>152</v>
      </c>
      <c r="BE288" s="202">
        <f>IF(N288="základní",J288,0)</f>
        <v>0</v>
      </c>
      <c r="BF288" s="202">
        <f>IF(N288="snížená",J288,0)</f>
        <v>0</v>
      </c>
      <c r="BG288" s="202">
        <f>IF(N288="zákl. přenesená",J288,0)</f>
        <v>0</v>
      </c>
      <c r="BH288" s="202">
        <f>IF(N288="sníž. přenesená",J288,0)</f>
        <v>0</v>
      </c>
      <c r="BI288" s="202">
        <f>IF(N288="nulová",J288,0)</f>
        <v>0</v>
      </c>
      <c r="BJ288" s="18" t="s">
        <v>88</v>
      </c>
      <c r="BK288" s="202">
        <f>ROUND(I288*H288,2)</f>
        <v>0</v>
      </c>
      <c r="BL288" s="18" t="s">
        <v>242</v>
      </c>
      <c r="BM288" s="201" t="s">
        <v>466</v>
      </c>
    </row>
    <row r="289" spans="2:51" s="13" customFormat="1" ht="11.25">
      <c r="B289" s="203"/>
      <c r="C289" s="204"/>
      <c r="D289" s="205" t="s">
        <v>161</v>
      </c>
      <c r="E289" s="206" t="s">
        <v>1</v>
      </c>
      <c r="F289" s="207" t="s">
        <v>467</v>
      </c>
      <c r="G289" s="204"/>
      <c r="H289" s="208">
        <v>1.7</v>
      </c>
      <c r="I289" s="209"/>
      <c r="J289" s="204"/>
      <c r="K289" s="204"/>
      <c r="L289" s="210"/>
      <c r="M289" s="211"/>
      <c r="N289" s="212"/>
      <c r="O289" s="212"/>
      <c r="P289" s="212"/>
      <c r="Q289" s="212"/>
      <c r="R289" s="212"/>
      <c r="S289" s="212"/>
      <c r="T289" s="213"/>
      <c r="AT289" s="214" t="s">
        <v>161</v>
      </c>
      <c r="AU289" s="214" t="s">
        <v>90</v>
      </c>
      <c r="AV289" s="13" t="s">
        <v>90</v>
      </c>
      <c r="AW289" s="13" t="s">
        <v>36</v>
      </c>
      <c r="AX289" s="13" t="s">
        <v>80</v>
      </c>
      <c r="AY289" s="214" t="s">
        <v>152</v>
      </c>
    </row>
    <row r="290" spans="2:51" s="13" customFormat="1" ht="11.25">
      <c r="B290" s="203"/>
      <c r="C290" s="204"/>
      <c r="D290" s="205" t="s">
        <v>161</v>
      </c>
      <c r="E290" s="206" t="s">
        <v>1</v>
      </c>
      <c r="F290" s="207" t="s">
        <v>468</v>
      </c>
      <c r="G290" s="204"/>
      <c r="H290" s="208">
        <v>1.7</v>
      </c>
      <c r="I290" s="209"/>
      <c r="J290" s="204"/>
      <c r="K290" s="204"/>
      <c r="L290" s="210"/>
      <c r="M290" s="211"/>
      <c r="N290" s="212"/>
      <c r="O290" s="212"/>
      <c r="P290" s="212"/>
      <c r="Q290" s="212"/>
      <c r="R290" s="212"/>
      <c r="S290" s="212"/>
      <c r="T290" s="213"/>
      <c r="AT290" s="214" t="s">
        <v>161</v>
      </c>
      <c r="AU290" s="214" t="s">
        <v>90</v>
      </c>
      <c r="AV290" s="13" t="s">
        <v>90</v>
      </c>
      <c r="AW290" s="13" t="s">
        <v>36</v>
      </c>
      <c r="AX290" s="13" t="s">
        <v>80</v>
      </c>
      <c r="AY290" s="214" t="s">
        <v>152</v>
      </c>
    </row>
    <row r="291" spans="2:51" s="13" customFormat="1" ht="11.25">
      <c r="B291" s="203"/>
      <c r="C291" s="204"/>
      <c r="D291" s="205" t="s">
        <v>161</v>
      </c>
      <c r="E291" s="206" t="s">
        <v>1</v>
      </c>
      <c r="F291" s="207" t="s">
        <v>469</v>
      </c>
      <c r="G291" s="204"/>
      <c r="H291" s="208">
        <v>2.2</v>
      </c>
      <c r="I291" s="209"/>
      <c r="J291" s="204"/>
      <c r="K291" s="204"/>
      <c r="L291" s="210"/>
      <c r="M291" s="211"/>
      <c r="N291" s="212"/>
      <c r="O291" s="212"/>
      <c r="P291" s="212"/>
      <c r="Q291" s="212"/>
      <c r="R291" s="212"/>
      <c r="S291" s="212"/>
      <c r="T291" s="213"/>
      <c r="AT291" s="214" t="s">
        <v>161</v>
      </c>
      <c r="AU291" s="214" t="s">
        <v>90</v>
      </c>
      <c r="AV291" s="13" t="s">
        <v>90</v>
      </c>
      <c r="AW291" s="13" t="s">
        <v>36</v>
      </c>
      <c r="AX291" s="13" t="s">
        <v>80</v>
      </c>
      <c r="AY291" s="214" t="s">
        <v>152</v>
      </c>
    </row>
    <row r="292" spans="2:51" s="14" customFormat="1" ht="11.25">
      <c r="B292" s="215"/>
      <c r="C292" s="216"/>
      <c r="D292" s="205" t="s">
        <v>161</v>
      </c>
      <c r="E292" s="217" t="s">
        <v>1</v>
      </c>
      <c r="F292" s="218" t="s">
        <v>163</v>
      </c>
      <c r="G292" s="216"/>
      <c r="H292" s="219">
        <v>5.6</v>
      </c>
      <c r="I292" s="220"/>
      <c r="J292" s="216"/>
      <c r="K292" s="216"/>
      <c r="L292" s="221"/>
      <c r="M292" s="222"/>
      <c r="N292" s="223"/>
      <c r="O292" s="223"/>
      <c r="P292" s="223"/>
      <c r="Q292" s="223"/>
      <c r="R292" s="223"/>
      <c r="S292" s="223"/>
      <c r="T292" s="224"/>
      <c r="AT292" s="225" t="s">
        <v>161</v>
      </c>
      <c r="AU292" s="225" t="s">
        <v>90</v>
      </c>
      <c r="AV292" s="14" t="s">
        <v>159</v>
      </c>
      <c r="AW292" s="14" t="s">
        <v>36</v>
      </c>
      <c r="AX292" s="14" t="s">
        <v>88</v>
      </c>
      <c r="AY292" s="225" t="s">
        <v>152</v>
      </c>
    </row>
    <row r="293" spans="1:65" s="2" customFormat="1" ht="24.2" customHeight="1">
      <c r="A293" s="35"/>
      <c r="B293" s="36"/>
      <c r="C293" s="247" t="s">
        <v>470</v>
      </c>
      <c r="D293" s="247" t="s">
        <v>237</v>
      </c>
      <c r="E293" s="248" t="s">
        <v>471</v>
      </c>
      <c r="F293" s="249" t="s">
        <v>472</v>
      </c>
      <c r="G293" s="250" t="s">
        <v>158</v>
      </c>
      <c r="H293" s="251">
        <v>5.6</v>
      </c>
      <c r="I293" s="252"/>
      <c r="J293" s="253">
        <f>ROUND(I293*H293,2)</f>
        <v>0</v>
      </c>
      <c r="K293" s="254"/>
      <c r="L293" s="255"/>
      <c r="M293" s="256" t="s">
        <v>1</v>
      </c>
      <c r="N293" s="257" t="s">
        <v>45</v>
      </c>
      <c r="O293" s="72"/>
      <c r="P293" s="199">
        <f>O293*H293</f>
        <v>0</v>
      </c>
      <c r="Q293" s="199">
        <v>0.01743</v>
      </c>
      <c r="R293" s="199">
        <f>Q293*H293</f>
        <v>0.097608</v>
      </c>
      <c r="S293" s="199">
        <v>0</v>
      </c>
      <c r="T293" s="200">
        <f>S293*H293</f>
        <v>0</v>
      </c>
      <c r="U293" s="35"/>
      <c r="V293" s="35"/>
      <c r="W293" s="35"/>
      <c r="X293" s="35"/>
      <c r="Y293" s="35"/>
      <c r="Z293" s="35"/>
      <c r="AA293" s="35"/>
      <c r="AB293" s="35"/>
      <c r="AC293" s="35"/>
      <c r="AD293" s="35"/>
      <c r="AE293" s="35"/>
      <c r="AR293" s="201" t="s">
        <v>334</v>
      </c>
      <c r="AT293" s="201" t="s">
        <v>237</v>
      </c>
      <c r="AU293" s="201" t="s">
        <v>90</v>
      </c>
      <c r="AY293" s="18" t="s">
        <v>152</v>
      </c>
      <c r="BE293" s="202">
        <f>IF(N293="základní",J293,0)</f>
        <v>0</v>
      </c>
      <c r="BF293" s="202">
        <f>IF(N293="snížená",J293,0)</f>
        <v>0</v>
      </c>
      <c r="BG293" s="202">
        <f>IF(N293="zákl. přenesená",J293,0)</f>
        <v>0</v>
      </c>
      <c r="BH293" s="202">
        <f>IF(N293="sníž. přenesená",J293,0)</f>
        <v>0</v>
      </c>
      <c r="BI293" s="202">
        <f>IF(N293="nulová",J293,0)</f>
        <v>0</v>
      </c>
      <c r="BJ293" s="18" t="s">
        <v>88</v>
      </c>
      <c r="BK293" s="202">
        <f>ROUND(I293*H293,2)</f>
        <v>0</v>
      </c>
      <c r="BL293" s="18" t="s">
        <v>242</v>
      </c>
      <c r="BM293" s="201" t="s">
        <v>473</v>
      </c>
    </row>
    <row r="294" spans="1:65" s="2" customFormat="1" ht="37.9" customHeight="1">
      <c r="A294" s="35"/>
      <c r="B294" s="36"/>
      <c r="C294" s="189" t="s">
        <v>474</v>
      </c>
      <c r="D294" s="189" t="s">
        <v>155</v>
      </c>
      <c r="E294" s="190" t="s">
        <v>475</v>
      </c>
      <c r="F294" s="191" t="s">
        <v>476</v>
      </c>
      <c r="G294" s="192" t="s">
        <v>158</v>
      </c>
      <c r="H294" s="193">
        <v>6.613</v>
      </c>
      <c r="I294" s="194"/>
      <c r="J294" s="195">
        <f>ROUND(I294*H294,2)</f>
        <v>0</v>
      </c>
      <c r="K294" s="196"/>
      <c r="L294" s="40"/>
      <c r="M294" s="197" t="s">
        <v>1</v>
      </c>
      <c r="N294" s="198" t="s">
        <v>45</v>
      </c>
      <c r="O294" s="72"/>
      <c r="P294" s="199">
        <f>O294*H294</f>
        <v>0</v>
      </c>
      <c r="Q294" s="199">
        <v>0.00027</v>
      </c>
      <c r="R294" s="199">
        <f>Q294*H294</f>
        <v>0.0017855100000000001</v>
      </c>
      <c r="S294" s="199">
        <v>0</v>
      </c>
      <c r="T294" s="200">
        <f>S294*H294</f>
        <v>0</v>
      </c>
      <c r="U294" s="35"/>
      <c r="V294" s="35"/>
      <c r="W294" s="35"/>
      <c r="X294" s="35"/>
      <c r="Y294" s="35"/>
      <c r="Z294" s="35"/>
      <c r="AA294" s="35"/>
      <c r="AB294" s="35"/>
      <c r="AC294" s="35"/>
      <c r="AD294" s="35"/>
      <c r="AE294" s="35"/>
      <c r="AR294" s="201" t="s">
        <v>242</v>
      </c>
      <c r="AT294" s="201" t="s">
        <v>155</v>
      </c>
      <c r="AU294" s="201" t="s">
        <v>90</v>
      </c>
      <c r="AY294" s="18" t="s">
        <v>152</v>
      </c>
      <c r="BE294" s="202">
        <f>IF(N294="základní",J294,0)</f>
        <v>0</v>
      </c>
      <c r="BF294" s="202">
        <f>IF(N294="snížená",J294,0)</f>
        <v>0</v>
      </c>
      <c r="BG294" s="202">
        <f>IF(N294="zákl. přenesená",J294,0)</f>
        <v>0</v>
      </c>
      <c r="BH294" s="202">
        <f>IF(N294="sníž. přenesená",J294,0)</f>
        <v>0</v>
      </c>
      <c r="BI294" s="202">
        <f>IF(N294="nulová",J294,0)</f>
        <v>0</v>
      </c>
      <c r="BJ294" s="18" t="s">
        <v>88</v>
      </c>
      <c r="BK294" s="202">
        <f>ROUND(I294*H294,2)</f>
        <v>0</v>
      </c>
      <c r="BL294" s="18" t="s">
        <v>242</v>
      </c>
      <c r="BM294" s="201" t="s">
        <v>477</v>
      </c>
    </row>
    <row r="295" spans="2:51" s="13" customFormat="1" ht="11.25">
      <c r="B295" s="203"/>
      <c r="C295" s="204"/>
      <c r="D295" s="205" t="s">
        <v>161</v>
      </c>
      <c r="E295" s="206" t="s">
        <v>1</v>
      </c>
      <c r="F295" s="207" t="s">
        <v>478</v>
      </c>
      <c r="G295" s="204"/>
      <c r="H295" s="208">
        <v>2.76</v>
      </c>
      <c r="I295" s="209"/>
      <c r="J295" s="204"/>
      <c r="K295" s="204"/>
      <c r="L295" s="210"/>
      <c r="M295" s="211"/>
      <c r="N295" s="212"/>
      <c r="O295" s="212"/>
      <c r="P295" s="212"/>
      <c r="Q295" s="212"/>
      <c r="R295" s="212"/>
      <c r="S295" s="212"/>
      <c r="T295" s="213"/>
      <c r="AT295" s="214" t="s">
        <v>161</v>
      </c>
      <c r="AU295" s="214" t="s">
        <v>90</v>
      </c>
      <c r="AV295" s="13" t="s">
        <v>90</v>
      </c>
      <c r="AW295" s="13" t="s">
        <v>36</v>
      </c>
      <c r="AX295" s="13" t="s">
        <v>80</v>
      </c>
      <c r="AY295" s="214" t="s">
        <v>152</v>
      </c>
    </row>
    <row r="296" spans="2:51" s="13" customFormat="1" ht="11.25">
      <c r="B296" s="203"/>
      <c r="C296" s="204"/>
      <c r="D296" s="205" t="s">
        <v>161</v>
      </c>
      <c r="E296" s="206" t="s">
        <v>1</v>
      </c>
      <c r="F296" s="207" t="s">
        <v>479</v>
      </c>
      <c r="G296" s="204"/>
      <c r="H296" s="208">
        <v>3.853</v>
      </c>
      <c r="I296" s="209"/>
      <c r="J296" s="204"/>
      <c r="K296" s="204"/>
      <c r="L296" s="210"/>
      <c r="M296" s="211"/>
      <c r="N296" s="212"/>
      <c r="O296" s="212"/>
      <c r="P296" s="212"/>
      <c r="Q296" s="212"/>
      <c r="R296" s="212"/>
      <c r="S296" s="212"/>
      <c r="T296" s="213"/>
      <c r="AT296" s="214" t="s">
        <v>161</v>
      </c>
      <c r="AU296" s="214" t="s">
        <v>90</v>
      </c>
      <c r="AV296" s="13" t="s">
        <v>90</v>
      </c>
      <c r="AW296" s="13" t="s">
        <v>36</v>
      </c>
      <c r="AX296" s="13" t="s">
        <v>80</v>
      </c>
      <c r="AY296" s="214" t="s">
        <v>152</v>
      </c>
    </row>
    <row r="297" spans="2:51" s="14" customFormat="1" ht="11.25">
      <c r="B297" s="215"/>
      <c r="C297" s="216"/>
      <c r="D297" s="205" t="s">
        <v>161</v>
      </c>
      <c r="E297" s="217" t="s">
        <v>1</v>
      </c>
      <c r="F297" s="218" t="s">
        <v>163</v>
      </c>
      <c r="G297" s="216"/>
      <c r="H297" s="219">
        <v>6.613</v>
      </c>
      <c r="I297" s="220"/>
      <c r="J297" s="216"/>
      <c r="K297" s="216"/>
      <c r="L297" s="221"/>
      <c r="M297" s="222"/>
      <c r="N297" s="223"/>
      <c r="O297" s="223"/>
      <c r="P297" s="223"/>
      <c r="Q297" s="223"/>
      <c r="R297" s="223"/>
      <c r="S297" s="223"/>
      <c r="T297" s="224"/>
      <c r="AT297" s="225" t="s">
        <v>161</v>
      </c>
      <c r="AU297" s="225" t="s">
        <v>90</v>
      </c>
      <c r="AV297" s="14" t="s">
        <v>159</v>
      </c>
      <c r="AW297" s="14" t="s">
        <v>36</v>
      </c>
      <c r="AX297" s="14" t="s">
        <v>88</v>
      </c>
      <c r="AY297" s="225" t="s">
        <v>152</v>
      </c>
    </row>
    <row r="298" spans="1:65" s="2" customFormat="1" ht="24.2" customHeight="1">
      <c r="A298" s="35"/>
      <c r="B298" s="36"/>
      <c r="C298" s="247" t="s">
        <v>480</v>
      </c>
      <c r="D298" s="247" t="s">
        <v>237</v>
      </c>
      <c r="E298" s="248" t="s">
        <v>481</v>
      </c>
      <c r="F298" s="249" t="s">
        <v>482</v>
      </c>
      <c r="G298" s="250" t="s">
        <v>158</v>
      </c>
      <c r="H298" s="251">
        <v>6.613</v>
      </c>
      <c r="I298" s="252"/>
      <c r="J298" s="253">
        <f>ROUND(I298*H298,2)</f>
        <v>0</v>
      </c>
      <c r="K298" s="254"/>
      <c r="L298" s="255"/>
      <c r="M298" s="256" t="s">
        <v>1</v>
      </c>
      <c r="N298" s="257" t="s">
        <v>45</v>
      </c>
      <c r="O298" s="72"/>
      <c r="P298" s="199">
        <f>O298*H298</f>
        <v>0</v>
      </c>
      <c r="Q298" s="199">
        <v>0.026</v>
      </c>
      <c r="R298" s="199">
        <f>Q298*H298</f>
        <v>0.171938</v>
      </c>
      <c r="S298" s="199">
        <v>0</v>
      </c>
      <c r="T298" s="200">
        <f>S298*H298</f>
        <v>0</v>
      </c>
      <c r="U298" s="35"/>
      <c r="V298" s="35"/>
      <c r="W298" s="35"/>
      <c r="X298" s="35"/>
      <c r="Y298" s="35"/>
      <c r="Z298" s="35"/>
      <c r="AA298" s="35"/>
      <c r="AB298" s="35"/>
      <c r="AC298" s="35"/>
      <c r="AD298" s="35"/>
      <c r="AE298" s="35"/>
      <c r="AR298" s="201" t="s">
        <v>334</v>
      </c>
      <c r="AT298" s="201" t="s">
        <v>237</v>
      </c>
      <c r="AU298" s="201" t="s">
        <v>90</v>
      </c>
      <c r="AY298" s="18" t="s">
        <v>152</v>
      </c>
      <c r="BE298" s="202">
        <f>IF(N298="základní",J298,0)</f>
        <v>0</v>
      </c>
      <c r="BF298" s="202">
        <f>IF(N298="snížená",J298,0)</f>
        <v>0</v>
      </c>
      <c r="BG298" s="202">
        <f>IF(N298="zákl. přenesená",J298,0)</f>
        <v>0</v>
      </c>
      <c r="BH298" s="202">
        <f>IF(N298="sníž. přenesená",J298,0)</f>
        <v>0</v>
      </c>
      <c r="BI298" s="202">
        <f>IF(N298="nulová",J298,0)</f>
        <v>0</v>
      </c>
      <c r="BJ298" s="18" t="s">
        <v>88</v>
      </c>
      <c r="BK298" s="202">
        <f>ROUND(I298*H298,2)</f>
        <v>0</v>
      </c>
      <c r="BL298" s="18" t="s">
        <v>242</v>
      </c>
      <c r="BM298" s="201" t="s">
        <v>483</v>
      </c>
    </row>
    <row r="299" spans="2:51" s="13" customFormat="1" ht="11.25">
      <c r="B299" s="203"/>
      <c r="C299" s="204"/>
      <c r="D299" s="205" t="s">
        <v>161</v>
      </c>
      <c r="E299" s="206" t="s">
        <v>1</v>
      </c>
      <c r="F299" s="207" t="s">
        <v>478</v>
      </c>
      <c r="G299" s="204"/>
      <c r="H299" s="208">
        <v>2.76</v>
      </c>
      <c r="I299" s="209"/>
      <c r="J299" s="204"/>
      <c r="K299" s="204"/>
      <c r="L299" s="210"/>
      <c r="M299" s="211"/>
      <c r="N299" s="212"/>
      <c r="O299" s="212"/>
      <c r="P299" s="212"/>
      <c r="Q299" s="212"/>
      <c r="R299" s="212"/>
      <c r="S299" s="212"/>
      <c r="T299" s="213"/>
      <c r="AT299" s="214" t="s">
        <v>161</v>
      </c>
      <c r="AU299" s="214" t="s">
        <v>90</v>
      </c>
      <c r="AV299" s="13" t="s">
        <v>90</v>
      </c>
      <c r="AW299" s="13" t="s">
        <v>36</v>
      </c>
      <c r="AX299" s="13" t="s">
        <v>80</v>
      </c>
      <c r="AY299" s="214" t="s">
        <v>152</v>
      </c>
    </row>
    <row r="300" spans="2:51" s="13" customFormat="1" ht="11.25">
      <c r="B300" s="203"/>
      <c r="C300" s="204"/>
      <c r="D300" s="205" t="s">
        <v>161</v>
      </c>
      <c r="E300" s="206" t="s">
        <v>1</v>
      </c>
      <c r="F300" s="207" t="s">
        <v>479</v>
      </c>
      <c r="G300" s="204"/>
      <c r="H300" s="208">
        <v>3.853</v>
      </c>
      <c r="I300" s="209"/>
      <c r="J300" s="204"/>
      <c r="K300" s="204"/>
      <c r="L300" s="210"/>
      <c r="M300" s="211"/>
      <c r="N300" s="212"/>
      <c r="O300" s="212"/>
      <c r="P300" s="212"/>
      <c r="Q300" s="212"/>
      <c r="R300" s="212"/>
      <c r="S300" s="212"/>
      <c r="T300" s="213"/>
      <c r="AT300" s="214" t="s">
        <v>161</v>
      </c>
      <c r="AU300" s="214" t="s">
        <v>90</v>
      </c>
      <c r="AV300" s="13" t="s">
        <v>90</v>
      </c>
      <c r="AW300" s="13" t="s">
        <v>36</v>
      </c>
      <c r="AX300" s="13" t="s">
        <v>80</v>
      </c>
      <c r="AY300" s="214" t="s">
        <v>152</v>
      </c>
    </row>
    <row r="301" spans="2:51" s="14" customFormat="1" ht="11.25">
      <c r="B301" s="215"/>
      <c r="C301" s="216"/>
      <c r="D301" s="205" t="s">
        <v>161</v>
      </c>
      <c r="E301" s="217" t="s">
        <v>1</v>
      </c>
      <c r="F301" s="218" t="s">
        <v>163</v>
      </c>
      <c r="G301" s="216"/>
      <c r="H301" s="219">
        <v>6.613</v>
      </c>
      <c r="I301" s="220"/>
      <c r="J301" s="216"/>
      <c r="K301" s="216"/>
      <c r="L301" s="221"/>
      <c r="M301" s="222"/>
      <c r="N301" s="223"/>
      <c r="O301" s="223"/>
      <c r="P301" s="223"/>
      <c r="Q301" s="223"/>
      <c r="R301" s="223"/>
      <c r="S301" s="223"/>
      <c r="T301" s="224"/>
      <c r="AT301" s="225" t="s">
        <v>161</v>
      </c>
      <c r="AU301" s="225" t="s">
        <v>90</v>
      </c>
      <c r="AV301" s="14" t="s">
        <v>159</v>
      </c>
      <c r="AW301" s="14" t="s">
        <v>36</v>
      </c>
      <c r="AX301" s="14" t="s">
        <v>88</v>
      </c>
      <c r="AY301" s="225" t="s">
        <v>152</v>
      </c>
    </row>
    <row r="302" spans="1:65" s="2" customFormat="1" ht="16.5" customHeight="1">
      <c r="A302" s="35"/>
      <c r="B302" s="36"/>
      <c r="C302" s="189" t="s">
        <v>484</v>
      </c>
      <c r="D302" s="189" t="s">
        <v>155</v>
      </c>
      <c r="E302" s="190" t="s">
        <v>485</v>
      </c>
      <c r="F302" s="191" t="s">
        <v>486</v>
      </c>
      <c r="G302" s="192" t="s">
        <v>166</v>
      </c>
      <c r="H302" s="193">
        <v>3</v>
      </c>
      <c r="I302" s="194"/>
      <c r="J302" s="195">
        <f>ROUND(I302*H302,2)</f>
        <v>0</v>
      </c>
      <c r="K302" s="196"/>
      <c r="L302" s="40"/>
      <c r="M302" s="197" t="s">
        <v>1</v>
      </c>
      <c r="N302" s="198" t="s">
        <v>45</v>
      </c>
      <c r="O302" s="72"/>
      <c r="P302" s="199">
        <f>O302*H302</f>
        <v>0</v>
      </c>
      <c r="Q302" s="199">
        <v>0</v>
      </c>
      <c r="R302" s="199">
        <f>Q302*H302</f>
        <v>0</v>
      </c>
      <c r="S302" s="199">
        <v>0</v>
      </c>
      <c r="T302" s="200">
        <f>S302*H302</f>
        <v>0</v>
      </c>
      <c r="U302" s="35"/>
      <c r="V302" s="35"/>
      <c r="W302" s="35"/>
      <c r="X302" s="35"/>
      <c r="Y302" s="35"/>
      <c r="Z302" s="35"/>
      <c r="AA302" s="35"/>
      <c r="AB302" s="35"/>
      <c r="AC302" s="35"/>
      <c r="AD302" s="35"/>
      <c r="AE302" s="35"/>
      <c r="AR302" s="201" t="s">
        <v>242</v>
      </c>
      <c r="AT302" s="201" t="s">
        <v>155</v>
      </c>
      <c r="AU302" s="201" t="s">
        <v>90</v>
      </c>
      <c r="AY302" s="18" t="s">
        <v>152</v>
      </c>
      <c r="BE302" s="202">
        <f>IF(N302="základní",J302,0)</f>
        <v>0</v>
      </c>
      <c r="BF302" s="202">
        <f>IF(N302="snížená",J302,0)</f>
        <v>0</v>
      </c>
      <c r="BG302" s="202">
        <f>IF(N302="zákl. přenesená",J302,0)</f>
        <v>0</v>
      </c>
      <c r="BH302" s="202">
        <f>IF(N302="sníž. přenesená",J302,0)</f>
        <v>0</v>
      </c>
      <c r="BI302" s="202">
        <f>IF(N302="nulová",J302,0)</f>
        <v>0</v>
      </c>
      <c r="BJ302" s="18" t="s">
        <v>88</v>
      </c>
      <c r="BK302" s="202">
        <f>ROUND(I302*H302,2)</f>
        <v>0</v>
      </c>
      <c r="BL302" s="18" t="s">
        <v>242</v>
      </c>
      <c r="BM302" s="201" t="s">
        <v>487</v>
      </c>
    </row>
    <row r="303" spans="2:51" s="13" customFormat="1" ht="11.25">
      <c r="B303" s="203"/>
      <c r="C303" s="204"/>
      <c r="D303" s="205" t="s">
        <v>161</v>
      </c>
      <c r="E303" s="206" t="s">
        <v>1</v>
      </c>
      <c r="F303" s="207" t="s">
        <v>488</v>
      </c>
      <c r="G303" s="204"/>
      <c r="H303" s="208">
        <v>1</v>
      </c>
      <c r="I303" s="209"/>
      <c r="J303" s="204"/>
      <c r="K303" s="204"/>
      <c r="L303" s="210"/>
      <c r="M303" s="211"/>
      <c r="N303" s="212"/>
      <c r="O303" s="212"/>
      <c r="P303" s="212"/>
      <c r="Q303" s="212"/>
      <c r="R303" s="212"/>
      <c r="S303" s="212"/>
      <c r="T303" s="213"/>
      <c r="AT303" s="214" t="s">
        <v>161</v>
      </c>
      <c r="AU303" s="214" t="s">
        <v>90</v>
      </c>
      <c r="AV303" s="13" t="s">
        <v>90</v>
      </c>
      <c r="AW303" s="13" t="s">
        <v>36</v>
      </c>
      <c r="AX303" s="13" t="s">
        <v>80</v>
      </c>
      <c r="AY303" s="214" t="s">
        <v>152</v>
      </c>
    </row>
    <row r="304" spans="2:51" s="13" customFormat="1" ht="11.25">
      <c r="B304" s="203"/>
      <c r="C304" s="204"/>
      <c r="D304" s="205" t="s">
        <v>161</v>
      </c>
      <c r="E304" s="206" t="s">
        <v>1</v>
      </c>
      <c r="F304" s="207" t="s">
        <v>489</v>
      </c>
      <c r="G304" s="204"/>
      <c r="H304" s="208">
        <v>1</v>
      </c>
      <c r="I304" s="209"/>
      <c r="J304" s="204"/>
      <c r="K304" s="204"/>
      <c r="L304" s="210"/>
      <c r="M304" s="211"/>
      <c r="N304" s="212"/>
      <c r="O304" s="212"/>
      <c r="P304" s="212"/>
      <c r="Q304" s="212"/>
      <c r="R304" s="212"/>
      <c r="S304" s="212"/>
      <c r="T304" s="213"/>
      <c r="AT304" s="214" t="s">
        <v>161</v>
      </c>
      <c r="AU304" s="214" t="s">
        <v>90</v>
      </c>
      <c r="AV304" s="13" t="s">
        <v>90</v>
      </c>
      <c r="AW304" s="13" t="s">
        <v>36</v>
      </c>
      <c r="AX304" s="13" t="s">
        <v>80</v>
      </c>
      <c r="AY304" s="214" t="s">
        <v>152</v>
      </c>
    </row>
    <row r="305" spans="2:51" s="13" customFormat="1" ht="11.25">
      <c r="B305" s="203"/>
      <c r="C305" s="204"/>
      <c r="D305" s="205" t="s">
        <v>161</v>
      </c>
      <c r="E305" s="206" t="s">
        <v>1</v>
      </c>
      <c r="F305" s="207" t="s">
        <v>490</v>
      </c>
      <c r="G305" s="204"/>
      <c r="H305" s="208">
        <v>1</v>
      </c>
      <c r="I305" s="209"/>
      <c r="J305" s="204"/>
      <c r="K305" s="204"/>
      <c r="L305" s="210"/>
      <c r="M305" s="211"/>
      <c r="N305" s="212"/>
      <c r="O305" s="212"/>
      <c r="P305" s="212"/>
      <c r="Q305" s="212"/>
      <c r="R305" s="212"/>
      <c r="S305" s="212"/>
      <c r="T305" s="213"/>
      <c r="AT305" s="214" t="s">
        <v>161</v>
      </c>
      <c r="AU305" s="214" t="s">
        <v>90</v>
      </c>
      <c r="AV305" s="13" t="s">
        <v>90</v>
      </c>
      <c r="AW305" s="13" t="s">
        <v>36</v>
      </c>
      <c r="AX305" s="13" t="s">
        <v>80</v>
      </c>
      <c r="AY305" s="214" t="s">
        <v>152</v>
      </c>
    </row>
    <row r="306" spans="2:51" s="14" customFormat="1" ht="11.25">
      <c r="B306" s="215"/>
      <c r="C306" s="216"/>
      <c r="D306" s="205" t="s">
        <v>161</v>
      </c>
      <c r="E306" s="217" t="s">
        <v>1</v>
      </c>
      <c r="F306" s="218" t="s">
        <v>163</v>
      </c>
      <c r="G306" s="216"/>
      <c r="H306" s="219">
        <v>3</v>
      </c>
      <c r="I306" s="220"/>
      <c r="J306" s="216"/>
      <c r="K306" s="216"/>
      <c r="L306" s="221"/>
      <c r="M306" s="222"/>
      <c r="N306" s="223"/>
      <c r="O306" s="223"/>
      <c r="P306" s="223"/>
      <c r="Q306" s="223"/>
      <c r="R306" s="223"/>
      <c r="S306" s="223"/>
      <c r="T306" s="224"/>
      <c r="AT306" s="225" t="s">
        <v>161</v>
      </c>
      <c r="AU306" s="225" t="s">
        <v>90</v>
      </c>
      <c r="AV306" s="14" t="s">
        <v>159</v>
      </c>
      <c r="AW306" s="14" t="s">
        <v>36</v>
      </c>
      <c r="AX306" s="14" t="s">
        <v>88</v>
      </c>
      <c r="AY306" s="225" t="s">
        <v>152</v>
      </c>
    </row>
    <row r="307" spans="1:65" s="2" customFormat="1" ht="16.5" customHeight="1">
      <c r="A307" s="35"/>
      <c r="B307" s="36"/>
      <c r="C307" s="247" t="s">
        <v>491</v>
      </c>
      <c r="D307" s="247" t="s">
        <v>237</v>
      </c>
      <c r="E307" s="248" t="s">
        <v>492</v>
      </c>
      <c r="F307" s="249" t="s">
        <v>493</v>
      </c>
      <c r="G307" s="250" t="s">
        <v>166</v>
      </c>
      <c r="H307" s="251">
        <v>3</v>
      </c>
      <c r="I307" s="252"/>
      <c r="J307" s="253">
        <f>ROUND(I307*H307,2)</f>
        <v>0</v>
      </c>
      <c r="K307" s="254"/>
      <c r="L307" s="255"/>
      <c r="M307" s="256" t="s">
        <v>1</v>
      </c>
      <c r="N307" s="257" t="s">
        <v>45</v>
      </c>
      <c r="O307" s="72"/>
      <c r="P307" s="199">
        <f>O307*H307</f>
        <v>0</v>
      </c>
      <c r="Q307" s="199">
        <v>0.03152</v>
      </c>
      <c r="R307" s="199">
        <f>Q307*H307</f>
        <v>0.09456</v>
      </c>
      <c r="S307" s="199">
        <v>0</v>
      </c>
      <c r="T307" s="200">
        <f>S307*H307</f>
        <v>0</v>
      </c>
      <c r="U307" s="35"/>
      <c r="V307" s="35"/>
      <c r="W307" s="35"/>
      <c r="X307" s="35"/>
      <c r="Y307" s="35"/>
      <c r="Z307" s="35"/>
      <c r="AA307" s="35"/>
      <c r="AB307" s="35"/>
      <c r="AC307" s="35"/>
      <c r="AD307" s="35"/>
      <c r="AE307" s="35"/>
      <c r="AR307" s="201" t="s">
        <v>334</v>
      </c>
      <c r="AT307" s="201" t="s">
        <v>237</v>
      </c>
      <c r="AU307" s="201" t="s">
        <v>90</v>
      </c>
      <c r="AY307" s="18" t="s">
        <v>152</v>
      </c>
      <c r="BE307" s="202">
        <f>IF(N307="základní",J307,0)</f>
        <v>0</v>
      </c>
      <c r="BF307" s="202">
        <f>IF(N307="snížená",J307,0)</f>
        <v>0</v>
      </c>
      <c r="BG307" s="202">
        <f>IF(N307="zákl. přenesená",J307,0)</f>
        <v>0</v>
      </c>
      <c r="BH307" s="202">
        <f>IF(N307="sníž. přenesená",J307,0)</f>
        <v>0</v>
      </c>
      <c r="BI307" s="202">
        <f>IF(N307="nulová",J307,0)</f>
        <v>0</v>
      </c>
      <c r="BJ307" s="18" t="s">
        <v>88</v>
      </c>
      <c r="BK307" s="202">
        <f>ROUND(I307*H307,2)</f>
        <v>0</v>
      </c>
      <c r="BL307" s="18" t="s">
        <v>242</v>
      </c>
      <c r="BM307" s="201" t="s">
        <v>494</v>
      </c>
    </row>
    <row r="308" spans="1:47" s="2" customFormat="1" ht="19.5">
      <c r="A308" s="35"/>
      <c r="B308" s="36"/>
      <c r="C308" s="37"/>
      <c r="D308" s="205" t="s">
        <v>385</v>
      </c>
      <c r="E308" s="37"/>
      <c r="F308" s="258" t="s">
        <v>495</v>
      </c>
      <c r="G308" s="37"/>
      <c r="H308" s="37"/>
      <c r="I308" s="259"/>
      <c r="J308" s="37"/>
      <c r="K308" s="37"/>
      <c r="L308" s="40"/>
      <c r="M308" s="260"/>
      <c r="N308" s="261"/>
      <c r="O308" s="72"/>
      <c r="P308" s="72"/>
      <c r="Q308" s="72"/>
      <c r="R308" s="72"/>
      <c r="S308" s="72"/>
      <c r="T308" s="73"/>
      <c r="U308" s="35"/>
      <c r="V308" s="35"/>
      <c r="W308" s="35"/>
      <c r="X308" s="35"/>
      <c r="Y308" s="35"/>
      <c r="Z308" s="35"/>
      <c r="AA308" s="35"/>
      <c r="AB308" s="35"/>
      <c r="AC308" s="35"/>
      <c r="AD308" s="35"/>
      <c r="AE308" s="35"/>
      <c r="AT308" s="18" t="s">
        <v>385</v>
      </c>
      <c r="AU308" s="18" t="s">
        <v>90</v>
      </c>
    </row>
    <row r="309" spans="1:65" s="2" customFormat="1" ht="44.25" customHeight="1">
      <c r="A309" s="35"/>
      <c r="B309" s="36"/>
      <c r="C309" s="189" t="s">
        <v>496</v>
      </c>
      <c r="D309" s="189" t="s">
        <v>155</v>
      </c>
      <c r="E309" s="190" t="s">
        <v>497</v>
      </c>
      <c r="F309" s="191" t="s">
        <v>498</v>
      </c>
      <c r="G309" s="192" t="s">
        <v>261</v>
      </c>
      <c r="H309" s="193">
        <v>0.569</v>
      </c>
      <c r="I309" s="194"/>
      <c r="J309" s="195">
        <f>ROUND(I309*H309,2)</f>
        <v>0</v>
      </c>
      <c r="K309" s="196"/>
      <c r="L309" s="40"/>
      <c r="M309" s="197" t="s">
        <v>1</v>
      </c>
      <c r="N309" s="198" t="s">
        <v>45</v>
      </c>
      <c r="O309" s="72"/>
      <c r="P309" s="199">
        <f>O309*H309</f>
        <v>0</v>
      </c>
      <c r="Q309" s="199">
        <v>0</v>
      </c>
      <c r="R309" s="199">
        <f>Q309*H309</f>
        <v>0</v>
      </c>
      <c r="S309" s="199">
        <v>0</v>
      </c>
      <c r="T309" s="200">
        <f>S309*H309</f>
        <v>0</v>
      </c>
      <c r="U309" s="35"/>
      <c r="V309" s="35"/>
      <c r="W309" s="35"/>
      <c r="X309" s="35"/>
      <c r="Y309" s="35"/>
      <c r="Z309" s="35"/>
      <c r="AA309" s="35"/>
      <c r="AB309" s="35"/>
      <c r="AC309" s="35"/>
      <c r="AD309" s="35"/>
      <c r="AE309" s="35"/>
      <c r="AR309" s="201" t="s">
        <v>242</v>
      </c>
      <c r="AT309" s="201" t="s">
        <v>155</v>
      </c>
      <c r="AU309" s="201" t="s">
        <v>90</v>
      </c>
      <c r="AY309" s="18" t="s">
        <v>152</v>
      </c>
      <c r="BE309" s="202">
        <f>IF(N309="základní",J309,0)</f>
        <v>0</v>
      </c>
      <c r="BF309" s="202">
        <f>IF(N309="snížená",J309,0)</f>
        <v>0</v>
      </c>
      <c r="BG309" s="202">
        <f>IF(N309="zákl. přenesená",J309,0)</f>
        <v>0</v>
      </c>
      <c r="BH309" s="202">
        <f>IF(N309="sníž. přenesená",J309,0)</f>
        <v>0</v>
      </c>
      <c r="BI309" s="202">
        <f>IF(N309="nulová",J309,0)</f>
        <v>0</v>
      </c>
      <c r="BJ309" s="18" t="s">
        <v>88</v>
      </c>
      <c r="BK309" s="202">
        <f>ROUND(I309*H309,2)</f>
        <v>0</v>
      </c>
      <c r="BL309" s="18" t="s">
        <v>242</v>
      </c>
      <c r="BM309" s="201" t="s">
        <v>499</v>
      </c>
    </row>
    <row r="310" spans="1:65" s="2" customFormat="1" ht="49.15" customHeight="1">
      <c r="A310" s="35"/>
      <c r="B310" s="36"/>
      <c r="C310" s="189" t="s">
        <v>500</v>
      </c>
      <c r="D310" s="189" t="s">
        <v>155</v>
      </c>
      <c r="E310" s="190" t="s">
        <v>501</v>
      </c>
      <c r="F310" s="191" t="s">
        <v>502</v>
      </c>
      <c r="G310" s="192" t="s">
        <v>261</v>
      </c>
      <c r="H310" s="193">
        <v>0.569</v>
      </c>
      <c r="I310" s="194"/>
      <c r="J310" s="195">
        <f>ROUND(I310*H310,2)</f>
        <v>0</v>
      </c>
      <c r="K310" s="196"/>
      <c r="L310" s="40"/>
      <c r="M310" s="197" t="s">
        <v>1</v>
      </c>
      <c r="N310" s="198" t="s">
        <v>45</v>
      </c>
      <c r="O310" s="72"/>
      <c r="P310" s="199">
        <f>O310*H310</f>
        <v>0</v>
      </c>
      <c r="Q310" s="199">
        <v>0</v>
      </c>
      <c r="R310" s="199">
        <f>Q310*H310</f>
        <v>0</v>
      </c>
      <c r="S310" s="199">
        <v>0</v>
      </c>
      <c r="T310" s="200">
        <f>S310*H310</f>
        <v>0</v>
      </c>
      <c r="U310" s="35"/>
      <c r="V310" s="35"/>
      <c r="W310" s="35"/>
      <c r="X310" s="35"/>
      <c r="Y310" s="35"/>
      <c r="Z310" s="35"/>
      <c r="AA310" s="35"/>
      <c r="AB310" s="35"/>
      <c r="AC310" s="35"/>
      <c r="AD310" s="35"/>
      <c r="AE310" s="35"/>
      <c r="AR310" s="201" t="s">
        <v>242</v>
      </c>
      <c r="AT310" s="201" t="s">
        <v>155</v>
      </c>
      <c r="AU310" s="201" t="s">
        <v>90</v>
      </c>
      <c r="AY310" s="18" t="s">
        <v>152</v>
      </c>
      <c r="BE310" s="202">
        <f>IF(N310="základní",J310,0)</f>
        <v>0</v>
      </c>
      <c r="BF310" s="202">
        <f>IF(N310="snížená",J310,0)</f>
        <v>0</v>
      </c>
      <c r="BG310" s="202">
        <f>IF(N310="zákl. přenesená",J310,0)</f>
        <v>0</v>
      </c>
      <c r="BH310" s="202">
        <f>IF(N310="sníž. přenesená",J310,0)</f>
        <v>0</v>
      </c>
      <c r="BI310" s="202">
        <f>IF(N310="nulová",J310,0)</f>
        <v>0</v>
      </c>
      <c r="BJ310" s="18" t="s">
        <v>88</v>
      </c>
      <c r="BK310" s="202">
        <f>ROUND(I310*H310,2)</f>
        <v>0</v>
      </c>
      <c r="BL310" s="18" t="s">
        <v>242</v>
      </c>
      <c r="BM310" s="201" t="s">
        <v>503</v>
      </c>
    </row>
    <row r="311" spans="1:65" s="2" customFormat="1" ht="55.5" customHeight="1">
      <c r="A311" s="35"/>
      <c r="B311" s="36"/>
      <c r="C311" s="189" t="s">
        <v>504</v>
      </c>
      <c r="D311" s="189" t="s">
        <v>155</v>
      </c>
      <c r="E311" s="190" t="s">
        <v>505</v>
      </c>
      <c r="F311" s="191" t="s">
        <v>506</v>
      </c>
      <c r="G311" s="192" t="s">
        <v>261</v>
      </c>
      <c r="H311" s="193">
        <v>0.569</v>
      </c>
      <c r="I311" s="194"/>
      <c r="J311" s="195">
        <f>ROUND(I311*H311,2)</f>
        <v>0</v>
      </c>
      <c r="K311" s="196"/>
      <c r="L311" s="40"/>
      <c r="M311" s="197" t="s">
        <v>1</v>
      </c>
      <c r="N311" s="198" t="s">
        <v>45</v>
      </c>
      <c r="O311" s="72"/>
      <c r="P311" s="199">
        <f>O311*H311</f>
        <v>0</v>
      </c>
      <c r="Q311" s="199">
        <v>0</v>
      </c>
      <c r="R311" s="199">
        <f>Q311*H311</f>
        <v>0</v>
      </c>
      <c r="S311" s="199">
        <v>0</v>
      </c>
      <c r="T311" s="200">
        <f>S311*H311</f>
        <v>0</v>
      </c>
      <c r="U311" s="35"/>
      <c r="V311" s="35"/>
      <c r="W311" s="35"/>
      <c r="X311" s="35"/>
      <c r="Y311" s="35"/>
      <c r="Z311" s="35"/>
      <c r="AA311" s="35"/>
      <c r="AB311" s="35"/>
      <c r="AC311" s="35"/>
      <c r="AD311" s="35"/>
      <c r="AE311" s="35"/>
      <c r="AR311" s="201" t="s">
        <v>242</v>
      </c>
      <c r="AT311" s="201" t="s">
        <v>155</v>
      </c>
      <c r="AU311" s="201" t="s">
        <v>90</v>
      </c>
      <c r="AY311" s="18" t="s">
        <v>152</v>
      </c>
      <c r="BE311" s="202">
        <f>IF(N311="základní",J311,0)</f>
        <v>0</v>
      </c>
      <c r="BF311" s="202">
        <f>IF(N311="snížená",J311,0)</f>
        <v>0</v>
      </c>
      <c r="BG311" s="202">
        <f>IF(N311="zákl. přenesená",J311,0)</f>
        <v>0</v>
      </c>
      <c r="BH311" s="202">
        <f>IF(N311="sníž. přenesená",J311,0)</f>
        <v>0</v>
      </c>
      <c r="BI311" s="202">
        <f>IF(N311="nulová",J311,0)</f>
        <v>0</v>
      </c>
      <c r="BJ311" s="18" t="s">
        <v>88</v>
      </c>
      <c r="BK311" s="202">
        <f>ROUND(I311*H311,2)</f>
        <v>0</v>
      </c>
      <c r="BL311" s="18" t="s">
        <v>242</v>
      </c>
      <c r="BM311" s="201" t="s">
        <v>507</v>
      </c>
    </row>
    <row r="312" spans="2:63" s="12" customFormat="1" ht="22.9" customHeight="1">
      <c r="B312" s="173"/>
      <c r="C312" s="174"/>
      <c r="D312" s="175" t="s">
        <v>79</v>
      </c>
      <c r="E312" s="187" t="s">
        <v>508</v>
      </c>
      <c r="F312" s="187" t="s">
        <v>509</v>
      </c>
      <c r="G312" s="174"/>
      <c r="H312" s="174"/>
      <c r="I312" s="177"/>
      <c r="J312" s="188">
        <f>BK312</f>
        <v>0</v>
      </c>
      <c r="K312" s="174"/>
      <c r="L312" s="179"/>
      <c r="M312" s="180"/>
      <c r="N312" s="181"/>
      <c r="O312" s="181"/>
      <c r="P312" s="182">
        <f>SUM(P313:P333)</f>
        <v>0</v>
      </c>
      <c r="Q312" s="181"/>
      <c r="R312" s="182">
        <f>SUM(R313:R333)</f>
        <v>0</v>
      </c>
      <c r="S312" s="181"/>
      <c r="T312" s="183">
        <f>SUM(T313:T333)</f>
        <v>0.48690900000000004</v>
      </c>
      <c r="AR312" s="184" t="s">
        <v>90</v>
      </c>
      <c r="AT312" s="185" t="s">
        <v>79</v>
      </c>
      <c r="AU312" s="185" t="s">
        <v>88</v>
      </c>
      <c r="AY312" s="184" t="s">
        <v>152</v>
      </c>
      <c r="BK312" s="186">
        <f>SUM(BK313:BK333)</f>
        <v>0</v>
      </c>
    </row>
    <row r="313" spans="1:65" s="2" customFormat="1" ht="33" customHeight="1">
      <c r="A313" s="35"/>
      <c r="B313" s="36"/>
      <c r="C313" s="189" t="s">
        <v>510</v>
      </c>
      <c r="D313" s="189" t="s">
        <v>155</v>
      </c>
      <c r="E313" s="190" t="s">
        <v>511</v>
      </c>
      <c r="F313" s="191" t="s">
        <v>512</v>
      </c>
      <c r="G313" s="192" t="s">
        <v>158</v>
      </c>
      <c r="H313" s="193">
        <v>151.493</v>
      </c>
      <c r="I313" s="194"/>
      <c r="J313" s="195">
        <f>ROUND(I313*H313,2)</f>
        <v>0</v>
      </c>
      <c r="K313" s="196"/>
      <c r="L313" s="40"/>
      <c r="M313" s="197" t="s">
        <v>1</v>
      </c>
      <c r="N313" s="198" t="s">
        <v>45</v>
      </c>
      <c r="O313" s="72"/>
      <c r="P313" s="199">
        <f>O313*H313</f>
        <v>0</v>
      </c>
      <c r="Q313" s="199">
        <v>0</v>
      </c>
      <c r="R313" s="199">
        <f>Q313*H313</f>
        <v>0</v>
      </c>
      <c r="S313" s="199">
        <v>0</v>
      </c>
      <c r="T313" s="200">
        <f>S313*H313</f>
        <v>0</v>
      </c>
      <c r="U313" s="35"/>
      <c r="V313" s="35"/>
      <c r="W313" s="35"/>
      <c r="X313" s="35"/>
      <c r="Y313" s="35"/>
      <c r="Z313" s="35"/>
      <c r="AA313" s="35"/>
      <c r="AB313" s="35"/>
      <c r="AC313" s="35"/>
      <c r="AD313" s="35"/>
      <c r="AE313" s="35"/>
      <c r="AR313" s="201" t="s">
        <v>242</v>
      </c>
      <c r="AT313" s="201" t="s">
        <v>155</v>
      </c>
      <c r="AU313" s="201" t="s">
        <v>90</v>
      </c>
      <c r="AY313" s="18" t="s">
        <v>152</v>
      </c>
      <c r="BE313" s="202">
        <f>IF(N313="základní",J313,0)</f>
        <v>0</v>
      </c>
      <c r="BF313" s="202">
        <f>IF(N313="snížená",J313,0)</f>
        <v>0</v>
      </c>
      <c r="BG313" s="202">
        <f>IF(N313="zákl. přenesená",J313,0)</f>
        <v>0</v>
      </c>
      <c r="BH313" s="202">
        <f>IF(N313="sníž. přenesená",J313,0)</f>
        <v>0</v>
      </c>
      <c r="BI313" s="202">
        <f>IF(N313="nulová",J313,0)</f>
        <v>0</v>
      </c>
      <c r="BJ313" s="18" t="s">
        <v>88</v>
      </c>
      <c r="BK313" s="202">
        <f>ROUND(I313*H313,2)</f>
        <v>0</v>
      </c>
      <c r="BL313" s="18" t="s">
        <v>242</v>
      </c>
      <c r="BM313" s="201" t="s">
        <v>513</v>
      </c>
    </row>
    <row r="314" spans="2:51" s="15" customFormat="1" ht="11.25">
      <c r="B314" s="226"/>
      <c r="C314" s="227"/>
      <c r="D314" s="205" t="s">
        <v>161</v>
      </c>
      <c r="E314" s="228" t="s">
        <v>1</v>
      </c>
      <c r="F314" s="229" t="s">
        <v>372</v>
      </c>
      <c r="G314" s="227"/>
      <c r="H314" s="228" t="s">
        <v>1</v>
      </c>
      <c r="I314" s="230"/>
      <c r="J314" s="227"/>
      <c r="K314" s="227"/>
      <c r="L314" s="231"/>
      <c r="M314" s="232"/>
      <c r="N314" s="233"/>
      <c r="O314" s="233"/>
      <c r="P314" s="233"/>
      <c r="Q314" s="233"/>
      <c r="R314" s="233"/>
      <c r="S314" s="233"/>
      <c r="T314" s="234"/>
      <c r="AT314" s="235" t="s">
        <v>161</v>
      </c>
      <c r="AU314" s="235" t="s">
        <v>90</v>
      </c>
      <c r="AV314" s="15" t="s">
        <v>88</v>
      </c>
      <c r="AW314" s="15" t="s">
        <v>36</v>
      </c>
      <c r="AX314" s="15" t="s">
        <v>80</v>
      </c>
      <c r="AY314" s="235" t="s">
        <v>152</v>
      </c>
    </row>
    <row r="315" spans="2:51" s="13" customFormat="1" ht="11.25">
      <c r="B315" s="203"/>
      <c r="C315" s="204"/>
      <c r="D315" s="205" t="s">
        <v>161</v>
      </c>
      <c r="E315" s="206" t="s">
        <v>1</v>
      </c>
      <c r="F315" s="207" t="s">
        <v>247</v>
      </c>
      <c r="G315" s="204"/>
      <c r="H315" s="208">
        <v>22.62</v>
      </c>
      <c r="I315" s="209"/>
      <c r="J315" s="204"/>
      <c r="K315" s="204"/>
      <c r="L315" s="210"/>
      <c r="M315" s="211"/>
      <c r="N315" s="212"/>
      <c r="O315" s="212"/>
      <c r="P315" s="212"/>
      <c r="Q315" s="212"/>
      <c r="R315" s="212"/>
      <c r="S315" s="212"/>
      <c r="T315" s="213"/>
      <c r="AT315" s="214" t="s">
        <v>161</v>
      </c>
      <c r="AU315" s="214" t="s">
        <v>90</v>
      </c>
      <c r="AV315" s="13" t="s">
        <v>90</v>
      </c>
      <c r="AW315" s="13" t="s">
        <v>36</v>
      </c>
      <c r="AX315" s="13" t="s">
        <v>80</v>
      </c>
      <c r="AY315" s="214" t="s">
        <v>152</v>
      </c>
    </row>
    <row r="316" spans="2:51" s="13" customFormat="1" ht="11.25">
      <c r="B316" s="203"/>
      <c r="C316" s="204"/>
      <c r="D316" s="205" t="s">
        <v>161</v>
      </c>
      <c r="E316" s="206" t="s">
        <v>1</v>
      </c>
      <c r="F316" s="207" t="s">
        <v>248</v>
      </c>
      <c r="G316" s="204"/>
      <c r="H316" s="208">
        <v>20.838</v>
      </c>
      <c r="I316" s="209"/>
      <c r="J316" s="204"/>
      <c r="K316" s="204"/>
      <c r="L316" s="210"/>
      <c r="M316" s="211"/>
      <c r="N316" s="212"/>
      <c r="O316" s="212"/>
      <c r="P316" s="212"/>
      <c r="Q316" s="212"/>
      <c r="R316" s="212"/>
      <c r="S316" s="212"/>
      <c r="T316" s="213"/>
      <c r="AT316" s="214" t="s">
        <v>161</v>
      </c>
      <c r="AU316" s="214" t="s">
        <v>90</v>
      </c>
      <c r="AV316" s="13" t="s">
        <v>90</v>
      </c>
      <c r="AW316" s="13" t="s">
        <v>36</v>
      </c>
      <c r="AX316" s="13" t="s">
        <v>80</v>
      </c>
      <c r="AY316" s="214" t="s">
        <v>152</v>
      </c>
    </row>
    <row r="317" spans="2:51" s="13" customFormat="1" ht="11.25">
      <c r="B317" s="203"/>
      <c r="C317" s="204"/>
      <c r="D317" s="205" t="s">
        <v>161</v>
      </c>
      <c r="E317" s="206" t="s">
        <v>1</v>
      </c>
      <c r="F317" s="207" t="s">
        <v>249</v>
      </c>
      <c r="G317" s="204"/>
      <c r="H317" s="208">
        <v>36.41</v>
      </c>
      <c r="I317" s="209"/>
      <c r="J317" s="204"/>
      <c r="K317" s="204"/>
      <c r="L317" s="210"/>
      <c r="M317" s="211"/>
      <c r="N317" s="212"/>
      <c r="O317" s="212"/>
      <c r="P317" s="212"/>
      <c r="Q317" s="212"/>
      <c r="R317" s="212"/>
      <c r="S317" s="212"/>
      <c r="T317" s="213"/>
      <c r="AT317" s="214" t="s">
        <v>161</v>
      </c>
      <c r="AU317" s="214" t="s">
        <v>90</v>
      </c>
      <c r="AV317" s="13" t="s">
        <v>90</v>
      </c>
      <c r="AW317" s="13" t="s">
        <v>36</v>
      </c>
      <c r="AX317" s="13" t="s">
        <v>80</v>
      </c>
      <c r="AY317" s="214" t="s">
        <v>152</v>
      </c>
    </row>
    <row r="318" spans="2:51" s="13" customFormat="1" ht="11.25">
      <c r="B318" s="203"/>
      <c r="C318" s="204"/>
      <c r="D318" s="205" t="s">
        <v>161</v>
      </c>
      <c r="E318" s="206" t="s">
        <v>1</v>
      </c>
      <c r="F318" s="207" t="s">
        <v>250</v>
      </c>
      <c r="G318" s="204"/>
      <c r="H318" s="208">
        <v>71.625</v>
      </c>
      <c r="I318" s="209"/>
      <c r="J318" s="204"/>
      <c r="K318" s="204"/>
      <c r="L318" s="210"/>
      <c r="M318" s="211"/>
      <c r="N318" s="212"/>
      <c r="O318" s="212"/>
      <c r="P318" s="212"/>
      <c r="Q318" s="212"/>
      <c r="R318" s="212"/>
      <c r="S318" s="212"/>
      <c r="T318" s="213"/>
      <c r="AT318" s="214" t="s">
        <v>161</v>
      </c>
      <c r="AU318" s="214" t="s">
        <v>90</v>
      </c>
      <c r="AV318" s="13" t="s">
        <v>90</v>
      </c>
      <c r="AW318" s="13" t="s">
        <v>36</v>
      </c>
      <c r="AX318" s="13" t="s">
        <v>80</v>
      </c>
      <c r="AY318" s="214" t="s">
        <v>152</v>
      </c>
    </row>
    <row r="319" spans="2:51" s="14" customFormat="1" ht="11.25">
      <c r="B319" s="215"/>
      <c r="C319" s="216"/>
      <c r="D319" s="205" t="s">
        <v>161</v>
      </c>
      <c r="E319" s="217" t="s">
        <v>1</v>
      </c>
      <c r="F319" s="218" t="s">
        <v>163</v>
      </c>
      <c r="G319" s="216"/>
      <c r="H319" s="219">
        <v>151.493</v>
      </c>
      <c r="I319" s="220"/>
      <c r="J319" s="216"/>
      <c r="K319" s="216"/>
      <c r="L319" s="221"/>
      <c r="M319" s="222"/>
      <c r="N319" s="223"/>
      <c r="O319" s="223"/>
      <c r="P319" s="223"/>
      <c r="Q319" s="223"/>
      <c r="R319" s="223"/>
      <c r="S319" s="223"/>
      <c r="T319" s="224"/>
      <c r="AT319" s="225" t="s">
        <v>161</v>
      </c>
      <c r="AU319" s="225" t="s">
        <v>90</v>
      </c>
      <c r="AV319" s="14" t="s">
        <v>159</v>
      </c>
      <c r="AW319" s="14" t="s">
        <v>36</v>
      </c>
      <c r="AX319" s="14" t="s">
        <v>88</v>
      </c>
      <c r="AY319" s="225" t="s">
        <v>152</v>
      </c>
    </row>
    <row r="320" spans="1:65" s="2" customFormat="1" ht="24.2" customHeight="1">
      <c r="A320" s="35"/>
      <c r="B320" s="36"/>
      <c r="C320" s="189" t="s">
        <v>514</v>
      </c>
      <c r="D320" s="189" t="s">
        <v>155</v>
      </c>
      <c r="E320" s="190" t="s">
        <v>515</v>
      </c>
      <c r="F320" s="191" t="s">
        <v>516</v>
      </c>
      <c r="G320" s="192" t="s">
        <v>158</v>
      </c>
      <c r="H320" s="193">
        <v>151.493</v>
      </c>
      <c r="I320" s="194"/>
      <c r="J320" s="195">
        <f>ROUND(I320*H320,2)</f>
        <v>0</v>
      </c>
      <c r="K320" s="196"/>
      <c r="L320" s="40"/>
      <c r="M320" s="197" t="s">
        <v>1</v>
      </c>
      <c r="N320" s="198" t="s">
        <v>45</v>
      </c>
      <c r="O320" s="72"/>
      <c r="P320" s="199">
        <f>O320*H320</f>
        <v>0</v>
      </c>
      <c r="Q320" s="199">
        <v>0</v>
      </c>
      <c r="R320" s="199">
        <f>Q320*H320</f>
        <v>0</v>
      </c>
      <c r="S320" s="199">
        <v>0.003</v>
      </c>
      <c r="T320" s="200">
        <f>S320*H320</f>
        <v>0.454479</v>
      </c>
      <c r="U320" s="35"/>
      <c r="V320" s="35"/>
      <c r="W320" s="35"/>
      <c r="X320" s="35"/>
      <c r="Y320" s="35"/>
      <c r="Z320" s="35"/>
      <c r="AA320" s="35"/>
      <c r="AB320" s="35"/>
      <c r="AC320" s="35"/>
      <c r="AD320" s="35"/>
      <c r="AE320" s="35"/>
      <c r="AR320" s="201" t="s">
        <v>242</v>
      </c>
      <c r="AT320" s="201" t="s">
        <v>155</v>
      </c>
      <c r="AU320" s="201" t="s">
        <v>90</v>
      </c>
      <c r="AY320" s="18" t="s">
        <v>152</v>
      </c>
      <c r="BE320" s="202">
        <f>IF(N320="základní",J320,0)</f>
        <v>0</v>
      </c>
      <c r="BF320" s="202">
        <f>IF(N320="snížená",J320,0)</f>
        <v>0</v>
      </c>
      <c r="BG320" s="202">
        <f>IF(N320="zákl. přenesená",J320,0)</f>
        <v>0</v>
      </c>
      <c r="BH320" s="202">
        <f>IF(N320="sníž. přenesená",J320,0)</f>
        <v>0</v>
      </c>
      <c r="BI320" s="202">
        <f>IF(N320="nulová",J320,0)</f>
        <v>0</v>
      </c>
      <c r="BJ320" s="18" t="s">
        <v>88</v>
      </c>
      <c r="BK320" s="202">
        <f>ROUND(I320*H320,2)</f>
        <v>0</v>
      </c>
      <c r="BL320" s="18" t="s">
        <v>242</v>
      </c>
      <c r="BM320" s="201" t="s">
        <v>517</v>
      </c>
    </row>
    <row r="321" spans="2:51" s="15" customFormat="1" ht="11.25">
      <c r="B321" s="226"/>
      <c r="C321" s="227"/>
      <c r="D321" s="205" t="s">
        <v>161</v>
      </c>
      <c r="E321" s="228" t="s">
        <v>1</v>
      </c>
      <c r="F321" s="229" t="s">
        <v>372</v>
      </c>
      <c r="G321" s="227"/>
      <c r="H321" s="228" t="s">
        <v>1</v>
      </c>
      <c r="I321" s="230"/>
      <c r="J321" s="227"/>
      <c r="K321" s="227"/>
      <c r="L321" s="231"/>
      <c r="M321" s="232"/>
      <c r="N321" s="233"/>
      <c r="O321" s="233"/>
      <c r="P321" s="233"/>
      <c r="Q321" s="233"/>
      <c r="R321" s="233"/>
      <c r="S321" s="233"/>
      <c r="T321" s="234"/>
      <c r="AT321" s="235" t="s">
        <v>161</v>
      </c>
      <c r="AU321" s="235" t="s">
        <v>90</v>
      </c>
      <c r="AV321" s="15" t="s">
        <v>88</v>
      </c>
      <c r="AW321" s="15" t="s">
        <v>36</v>
      </c>
      <c r="AX321" s="15" t="s">
        <v>80</v>
      </c>
      <c r="AY321" s="235" t="s">
        <v>152</v>
      </c>
    </row>
    <row r="322" spans="2:51" s="13" customFormat="1" ht="11.25">
      <c r="B322" s="203"/>
      <c r="C322" s="204"/>
      <c r="D322" s="205" t="s">
        <v>161</v>
      </c>
      <c r="E322" s="206" t="s">
        <v>1</v>
      </c>
      <c r="F322" s="207" t="s">
        <v>247</v>
      </c>
      <c r="G322" s="204"/>
      <c r="H322" s="208">
        <v>22.62</v>
      </c>
      <c r="I322" s="209"/>
      <c r="J322" s="204"/>
      <c r="K322" s="204"/>
      <c r="L322" s="210"/>
      <c r="M322" s="211"/>
      <c r="N322" s="212"/>
      <c r="O322" s="212"/>
      <c r="P322" s="212"/>
      <c r="Q322" s="212"/>
      <c r="R322" s="212"/>
      <c r="S322" s="212"/>
      <c r="T322" s="213"/>
      <c r="AT322" s="214" t="s">
        <v>161</v>
      </c>
      <c r="AU322" s="214" t="s">
        <v>90</v>
      </c>
      <c r="AV322" s="13" t="s">
        <v>90</v>
      </c>
      <c r="AW322" s="13" t="s">
        <v>36</v>
      </c>
      <c r="AX322" s="13" t="s">
        <v>80</v>
      </c>
      <c r="AY322" s="214" t="s">
        <v>152</v>
      </c>
    </row>
    <row r="323" spans="2:51" s="13" customFormat="1" ht="11.25">
      <c r="B323" s="203"/>
      <c r="C323" s="204"/>
      <c r="D323" s="205" t="s">
        <v>161</v>
      </c>
      <c r="E323" s="206" t="s">
        <v>1</v>
      </c>
      <c r="F323" s="207" t="s">
        <v>248</v>
      </c>
      <c r="G323" s="204"/>
      <c r="H323" s="208">
        <v>20.838</v>
      </c>
      <c r="I323" s="209"/>
      <c r="J323" s="204"/>
      <c r="K323" s="204"/>
      <c r="L323" s="210"/>
      <c r="M323" s="211"/>
      <c r="N323" s="212"/>
      <c r="O323" s="212"/>
      <c r="P323" s="212"/>
      <c r="Q323" s="212"/>
      <c r="R323" s="212"/>
      <c r="S323" s="212"/>
      <c r="T323" s="213"/>
      <c r="AT323" s="214" t="s">
        <v>161</v>
      </c>
      <c r="AU323" s="214" t="s">
        <v>90</v>
      </c>
      <c r="AV323" s="13" t="s">
        <v>90</v>
      </c>
      <c r="AW323" s="13" t="s">
        <v>36</v>
      </c>
      <c r="AX323" s="13" t="s">
        <v>80</v>
      </c>
      <c r="AY323" s="214" t="s">
        <v>152</v>
      </c>
    </row>
    <row r="324" spans="2:51" s="13" customFormat="1" ht="11.25">
      <c r="B324" s="203"/>
      <c r="C324" s="204"/>
      <c r="D324" s="205" t="s">
        <v>161</v>
      </c>
      <c r="E324" s="206" t="s">
        <v>1</v>
      </c>
      <c r="F324" s="207" t="s">
        <v>249</v>
      </c>
      <c r="G324" s="204"/>
      <c r="H324" s="208">
        <v>36.41</v>
      </c>
      <c r="I324" s="209"/>
      <c r="J324" s="204"/>
      <c r="K324" s="204"/>
      <c r="L324" s="210"/>
      <c r="M324" s="211"/>
      <c r="N324" s="212"/>
      <c r="O324" s="212"/>
      <c r="P324" s="212"/>
      <c r="Q324" s="212"/>
      <c r="R324" s="212"/>
      <c r="S324" s="212"/>
      <c r="T324" s="213"/>
      <c r="AT324" s="214" t="s">
        <v>161</v>
      </c>
      <c r="AU324" s="214" t="s">
        <v>90</v>
      </c>
      <c r="AV324" s="13" t="s">
        <v>90</v>
      </c>
      <c r="AW324" s="13" t="s">
        <v>36</v>
      </c>
      <c r="AX324" s="13" t="s">
        <v>80</v>
      </c>
      <c r="AY324" s="214" t="s">
        <v>152</v>
      </c>
    </row>
    <row r="325" spans="2:51" s="13" customFormat="1" ht="11.25">
      <c r="B325" s="203"/>
      <c r="C325" s="204"/>
      <c r="D325" s="205" t="s">
        <v>161</v>
      </c>
      <c r="E325" s="206" t="s">
        <v>1</v>
      </c>
      <c r="F325" s="207" t="s">
        <v>250</v>
      </c>
      <c r="G325" s="204"/>
      <c r="H325" s="208">
        <v>71.625</v>
      </c>
      <c r="I325" s="209"/>
      <c r="J325" s="204"/>
      <c r="K325" s="204"/>
      <c r="L325" s="210"/>
      <c r="M325" s="211"/>
      <c r="N325" s="212"/>
      <c r="O325" s="212"/>
      <c r="P325" s="212"/>
      <c r="Q325" s="212"/>
      <c r="R325" s="212"/>
      <c r="S325" s="212"/>
      <c r="T325" s="213"/>
      <c r="AT325" s="214" t="s">
        <v>161</v>
      </c>
      <c r="AU325" s="214" t="s">
        <v>90</v>
      </c>
      <c r="AV325" s="13" t="s">
        <v>90</v>
      </c>
      <c r="AW325" s="13" t="s">
        <v>36</v>
      </c>
      <c r="AX325" s="13" t="s">
        <v>80</v>
      </c>
      <c r="AY325" s="214" t="s">
        <v>152</v>
      </c>
    </row>
    <row r="326" spans="2:51" s="14" customFormat="1" ht="11.25">
      <c r="B326" s="215"/>
      <c r="C326" s="216"/>
      <c r="D326" s="205" t="s">
        <v>161</v>
      </c>
      <c r="E326" s="217" t="s">
        <v>1</v>
      </c>
      <c r="F326" s="218" t="s">
        <v>163</v>
      </c>
      <c r="G326" s="216"/>
      <c r="H326" s="219">
        <v>151.493</v>
      </c>
      <c r="I326" s="220"/>
      <c r="J326" s="216"/>
      <c r="K326" s="216"/>
      <c r="L326" s="221"/>
      <c r="M326" s="222"/>
      <c r="N326" s="223"/>
      <c r="O326" s="223"/>
      <c r="P326" s="223"/>
      <c r="Q326" s="223"/>
      <c r="R326" s="223"/>
      <c r="S326" s="223"/>
      <c r="T326" s="224"/>
      <c r="AT326" s="225" t="s">
        <v>161</v>
      </c>
      <c r="AU326" s="225" t="s">
        <v>90</v>
      </c>
      <c r="AV326" s="14" t="s">
        <v>159</v>
      </c>
      <c r="AW326" s="14" t="s">
        <v>36</v>
      </c>
      <c r="AX326" s="14" t="s">
        <v>88</v>
      </c>
      <c r="AY326" s="225" t="s">
        <v>152</v>
      </c>
    </row>
    <row r="327" spans="1:65" s="2" customFormat="1" ht="21.75" customHeight="1">
      <c r="A327" s="35"/>
      <c r="B327" s="36"/>
      <c r="C327" s="189" t="s">
        <v>518</v>
      </c>
      <c r="D327" s="189" t="s">
        <v>155</v>
      </c>
      <c r="E327" s="190" t="s">
        <v>519</v>
      </c>
      <c r="F327" s="191" t="s">
        <v>520</v>
      </c>
      <c r="G327" s="192" t="s">
        <v>321</v>
      </c>
      <c r="H327" s="193">
        <v>108.1</v>
      </c>
      <c r="I327" s="194"/>
      <c r="J327" s="195">
        <f>ROUND(I327*H327,2)</f>
        <v>0</v>
      </c>
      <c r="K327" s="196"/>
      <c r="L327" s="40"/>
      <c r="M327" s="197" t="s">
        <v>1</v>
      </c>
      <c r="N327" s="198" t="s">
        <v>45</v>
      </c>
      <c r="O327" s="72"/>
      <c r="P327" s="199">
        <f>O327*H327</f>
        <v>0</v>
      </c>
      <c r="Q327" s="199">
        <v>0</v>
      </c>
      <c r="R327" s="199">
        <f>Q327*H327</f>
        <v>0</v>
      </c>
      <c r="S327" s="199">
        <v>0.0003</v>
      </c>
      <c r="T327" s="200">
        <f>S327*H327</f>
        <v>0.032429999999999994</v>
      </c>
      <c r="U327" s="35"/>
      <c r="V327" s="35"/>
      <c r="W327" s="35"/>
      <c r="X327" s="35"/>
      <c r="Y327" s="35"/>
      <c r="Z327" s="35"/>
      <c r="AA327" s="35"/>
      <c r="AB327" s="35"/>
      <c r="AC327" s="35"/>
      <c r="AD327" s="35"/>
      <c r="AE327" s="35"/>
      <c r="AR327" s="201" t="s">
        <v>242</v>
      </c>
      <c r="AT327" s="201" t="s">
        <v>155</v>
      </c>
      <c r="AU327" s="201" t="s">
        <v>90</v>
      </c>
      <c r="AY327" s="18" t="s">
        <v>152</v>
      </c>
      <c r="BE327" s="202">
        <f>IF(N327="základní",J327,0)</f>
        <v>0</v>
      </c>
      <c r="BF327" s="202">
        <f>IF(N327="snížená",J327,0)</f>
        <v>0</v>
      </c>
      <c r="BG327" s="202">
        <f>IF(N327="zákl. přenesená",J327,0)</f>
        <v>0</v>
      </c>
      <c r="BH327" s="202">
        <f>IF(N327="sníž. přenesená",J327,0)</f>
        <v>0</v>
      </c>
      <c r="BI327" s="202">
        <f>IF(N327="nulová",J327,0)</f>
        <v>0</v>
      </c>
      <c r="BJ327" s="18" t="s">
        <v>88</v>
      </c>
      <c r="BK327" s="202">
        <f>ROUND(I327*H327,2)</f>
        <v>0</v>
      </c>
      <c r="BL327" s="18" t="s">
        <v>242</v>
      </c>
      <c r="BM327" s="201" t="s">
        <v>521</v>
      </c>
    </row>
    <row r="328" spans="2:51" s="15" customFormat="1" ht="11.25">
      <c r="B328" s="226"/>
      <c r="C328" s="227"/>
      <c r="D328" s="205" t="s">
        <v>161</v>
      </c>
      <c r="E328" s="228" t="s">
        <v>1</v>
      </c>
      <c r="F328" s="229" t="s">
        <v>372</v>
      </c>
      <c r="G328" s="227"/>
      <c r="H328" s="228" t="s">
        <v>1</v>
      </c>
      <c r="I328" s="230"/>
      <c r="J328" s="227"/>
      <c r="K328" s="227"/>
      <c r="L328" s="231"/>
      <c r="M328" s="232"/>
      <c r="N328" s="233"/>
      <c r="O328" s="233"/>
      <c r="P328" s="233"/>
      <c r="Q328" s="233"/>
      <c r="R328" s="233"/>
      <c r="S328" s="233"/>
      <c r="T328" s="234"/>
      <c r="AT328" s="235" t="s">
        <v>161</v>
      </c>
      <c r="AU328" s="235" t="s">
        <v>90</v>
      </c>
      <c r="AV328" s="15" t="s">
        <v>88</v>
      </c>
      <c r="AW328" s="15" t="s">
        <v>36</v>
      </c>
      <c r="AX328" s="15" t="s">
        <v>80</v>
      </c>
      <c r="AY328" s="235" t="s">
        <v>152</v>
      </c>
    </row>
    <row r="329" spans="2:51" s="13" customFormat="1" ht="11.25">
      <c r="B329" s="203"/>
      <c r="C329" s="204"/>
      <c r="D329" s="205" t="s">
        <v>161</v>
      </c>
      <c r="E329" s="206" t="s">
        <v>1</v>
      </c>
      <c r="F329" s="207" t="s">
        <v>522</v>
      </c>
      <c r="G329" s="204"/>
      <c r="H329" s="208">
        <v>21.4</v>
      </c>
      <c r="I329" s="209"/>
      <c r="J329" s="204"/>
      <c r="K329" s="204"/>
      <c r="L329" s="210"/>
      <c r="M329" s="211"/>
      <c r="N329" s="212"/>
      <c r="O329" s="212"/>
      <c r="P329" s="212"/>
      <c r="Q329" s="212"/>
      <c r="R329" s="212"/>
      <c r="S329" s="212"/>
      <c r="T329" s="213"/>
      <c r="AT329" s="214" t="s">
        <v>161</v>
      </c>
      <c r="AU329" s="214" t="s">
        <v>90</v>
      </c>
      <c r="AV329" s="13" t="s">
        <v>90</v>
      </c>
      <c r="AW329" s="13" t="s">
        <v>36</v>
      </c>
      <c r="AX329" s="13" t="s">
        <v>80</v>
      </c>
      <c r="AY329" s="214" t="s">
        <v>152</v>
      </c>
    </row>
    <row r="330" spans="2:51" s="13" customFormat="1" ht="11.25">
      <c r="B330" s="203"/>
      <c r="C330" s="204"/>
      <c r="D330" s="205" t="s">
        <v>161</v>
      </c>
      <c r="E330" s="206" t="s">
        <v>1</v>
      </c>
      <c r="F330" s="207" t="s">
        <v>523</v>
      </c>
      <c r="G330" s="204"/>
      <c r="H330" s="208">
        <v>20.62</v>
      </c>
      <c r="I330" s="209"/>
      <c r="J330" s="204"/>
      <c r="K330" s="204"/>
      <c r="L330" s="210"/>
      <c r="M330" s="211"/>
      <c r="N330" s="212"/>
      <c r="O330" s="212"/>
      <c r="P330" s="212"/>
      <c r="Q330" s="212"/>
      <c r="R330" s="212"/>
      <c r="S330" s="212"/>
      <c r="T330" s="213"/>
      <c r="AT330" s="214" t="s">
        <v>161</v>
      </c>
      <c r="AU330" s="214" t="s">
        <v>90</v>
      </c>
      <c r="AV330" s="13" t="s">
        <v>90</v>
      </c>
      <c r="AW330" s="13" t="s">
        <v>36</v>
      </c>
      <c r="AX330" s="13" t="s">
        <v>80</v>
      </c>
      <c r="AY330" s="214" t="s">
        <v>152</v>
      </c>
    </row>
    <row r="331" spans="2:51" s="13" customFormat="1" ht="11.25">
      <c r="B331" s="203"/>
      <c r="C331" s="204"/>
      <c r="D331" s="205" t="s">
        <v>161</v>
      </c>
      <c r="E331" s="206" t="s">
        <v>1</v>
      </c>
      <c r="F331" s="207" t="s">
        <v>524</v>
      </c>
      <c r="G331" s="204"/>
      <c r="H331" s="208">
        <v>31.98</v>
      </c>
      <c r="I331" s="209"/>
      <c r="J331" s="204"/>
      <c r="K331" s="204"/>
      <c r="L331" s="210"/>
      <c r="M331" s="211"/>
      <c r="N331" s="212"/>
      <c r="O331" s="212"/>
      <c r="P331" s="212"/>
      <c r="Q331" s="212"/>
      <c r="R331" s="212"/>
      <c r="S331" s="212"/>
      <c r="T331" s="213"/>
      <c r="AT331" s="214" t="s">
        <v>161</v>
      </c>
      <c r="AU331" s="214" t="s">
        <v>90</v>
      </c>
      <c r="AV331" s="13" t="s">
        <v>90</v>
      </c>
      <c r="AW331" s="13" t="s">
        <v>36</v>
      </c>
      <c r="AX331" s="13" t="s">
        <v>80</v>
      </c>
      <c r="AY331" s="214" t="s">
        <v>152</v>
      </c>
    </row>
    <row r="332" spans="2:51" s="13" customFormat="1" ht="11.25">
      <c r="B332" s="203"/>
      <c r="C332" s="204"/>
      <c r="D332" s="205" t="s">
        <v>161</v>
      </c>
      <c r="E332" s="206" t="s">
        <v>1</v>
      </c>
      <c r="F332" s="207" t="s">
        <v>525</v>
      </c>
      <c r="G332" s="204"/>
      <c r="H332" s="208">
        <v>34.1</v>
      </c>
      <c r="I332" s="209"/>
      <c r="J332" s="204"/>
      <c r="K332" s="204"/>
      <c r="L332" s="210"/>
      <c r="M332" s="211"/>
      <c r="N332" s="212"/>
      <c r="O332" s="212"/>
      <c r="P332" s="212"/>
      <c r="Q332" s="212"/>
      <c r="R332" s="212"/>
      <c r="S332" s="212"/>
      <c r="T332" s="213"/>
      <c r="AT332" s="214" t="s">
        <v>161</v>
      </c>
      <c r="AU332" s="214" t="s">
        <v>90</v>
      </c>
      <c r="AV332" s="13" t="s">
        <v>90</v>
      </c>
      <c r="AW332" s="13" t="s">
        <v>36</v>
      </c>
      <c r="AX332" s="13" t="s">
        <v>80</v>
      </c>
      <c r="AY332" s="214" t="s">
        <v>152</v>
      </c>
    </row>
    <row r="333" spans="2:51" s="14" customFormat="1" ht="11.25">
      <c r="B333" s="215"/>
      <c r="C333" s="216"/>
      <c r="D333" s="205" t="s">
        <v>161</v>
      </c>
      <c r="E333" s="217" t="s">
        <v>1</v>
      </c>
      <c r="F333" s="218" t="s">
        <v>163</v>
      </c>
      <c r="G333" s="216"/>
      <c r="H333" s="219">
        <v>108.1</v>
      </c>
      <c r="I333" s="220"/>
      <c r="J333" s="216"/>
      <c r="K333" s="216"/>
      <c r="L333" s="221"/>
      <c r="M333" s="222"/>
      <c r="N333" s="223"/>
      <c r="O333" s="223"/>
      <c r="P333" s="223"/>
      <c r="Q333" s="223"/>
      <c r="R333" s="223"/>
      <c r="S333" s="223"/>
      <c r="T333" s="224"/>
      <c r="AT333" s="225" t="s">
        <v>161</v>
      </c>
      <c r="AU333" s="225" t="s">
        <v>90</v>
      </c>
      <c r="AV333" s="14" t="s">
        <v>159</v>
      </c>
      <c r="AW333" s="14" t="s">
        <v>36</v>
      </c>
      <c r="AX333" s="14" t="s">
        <v>88</v>
      </c>
      <c r="AY333" s="225" t="s">
        <v>152</v>
      </c>
    </row>
    <row r="334" spans="2:63" s="12" customFormat="1" ht="22.9" customHeight="1">
      <c r="B334" s="173"/>
      <c r="C334" s="174"/>
      <c r="D334" s="175" t="s">
        <v>79</v>
      </c>
      <c r="E334" s="187" t="s">
        <v>526</v>
      </c>
      <c r="F334" s="187" t="s">
        <v>527</v>
      </c>
      <c r="G334" s="174"/>
      <c r="H334" s="174"/>
      <c r="I334" s="177"/>
      <c r="J334" s="188">
        <f>BK334</f>
        <v>0</v>
      </c>
      <c r="K334" s="174"/>
      <c r="L334" s="179"/>
      <c r="M334" s="180"/>
      <c r="N334" s="181"/>
      <c r="O334" s="181"/>
      <c r="P334" s="182">
        <f>SUM(P335:P353)</f>
        <v>0</v>
      </c>
      <c r="Q334" s="181"/>
      <c r="R334" s="182">
        <f>SUM(R335:R353)</f>
        <v>0.15137325000000001</v>
      </c>
      <c r="S334" s="181"/>
      <c r="T334" s="183">
        <f>SUM(T335:T353)</f>
        <v>0.068544</v>
      </c>
      <c r="AR334" s="184" t="s">
        <v>90</v>
      </c>
      <c r="AT334" s="185" t="s">
        <v>79</v>
      </c>
      <c r="AU334" s="185" t="s">
        <v>88</v>
      </c>
      <c r="AY334" s="184" t="s">
        <v>152</v>
      </c>
      <c r="BK334" s="186">
        <f>SUM(BK335:BK353)</f>
        <v>0</v>
      </c>
    </row>
    <row r="335" spans="1:65" s="2" customFormat="1" ht="24.2" customHeight="1">
      <c r="A335" s="35"/>
      <c r="B335" s="36"/>
      <c r="C335" s="189" t="s">
        <v>528</v>
      </c>
      <c r="D335" s="189" t="s">
        <v>155</v>
      </c>
      <c r="E335" s="190" t="s">
        <v>529</v>
      </c>
      <c r="F335" s="191" t="s">
        <v>530</v>
      </c>
      <c r="G335" s="192" t="s">
        <v>158</v>
      </c>
      <c r="H335" s="193">
        <v>6.045</v>
      </c>
      <c r="I335" s="194"/>
      <c r="J335" s="195">
        <f>ROUND(I335*H335,2)</f>
        <v>0</v>
      </c>
      <c r="K335" s="196"/>
      <c r="L335" s="40"/>
      <c r="M335" s="197" t="s">
        <v>1</v>
      </c>
      <c r="N335" s="198" t="s">
        <v>45</v>
      </c>
      <c r="O335" s="72"/>
      <c r="P335" s="199">
        <f>O335*H335</f>
        <v>0</v>
      </c>
      <c r="Q335" s="199">
        <v>0.0003</v>
      </c>
      <c r="R335" s="199">
        <f>Q335*H335</f>
        <v>0.0018134999999999998</v>
      </c>
      <c r="S335" s="199">
        <v>0</v>
      </c>
      <c r="T335" s="200">
        <f>S335*H335</f>
        <v>0</v>
      </c>
      <c r="U335" s="35"/>
      <c r="V335" s="35"/>
      <c r="W335" s="35"/>
      <c r="X335" s="35"/>
      <c r="Y335" s="35"/>
      <c r="Z335" s="35"/>
      <c r="AA335" s="35"/>
      <c r="AB335" s="35"/>
      <c r="AC335" s="35"/>
      <c r="AD335" s="35"/>
      <c r="AE335" s="35"/>
      <c r="AR335" s="201" t="s">
        <v>242</v>
      </c>
      <c r="AT335" s="201" t="s">
        <v>155</v>
      </c>
      <c r="AU335" s="201" t="s">
        <v>90</v>
      </c>
      <c r="AY335" s="18" t="s">
        <v>152</v>
      </c>
      <c r="BE335" s="202">
        <f>IF(N335="základní",J335,0)</f>
        <v>0</v>
      </c>
      <c r="BF335" s="202">
        <f>IF(N335="snížená",J335,0)</f>
        <v>0</v>
      </c>
      <c r="BG335" s="202">
        <f>IF(N335="zákl. přenesená",J335,0)</f>
        <v>0</v>
      </c>
      <c r="BH335" s="202">
        <f>IF(N335="sníž. přenesená",J335,0)</f>
        <v>0</v>
      </c>
      <c r="BI335" s="202">
        <f>IF(N335="nulová",J335,0)</f>
        <v>0</v>
      </c>
      <c r="BJ335" s="18" t="s">
        <v>88</v>
      </c>
      <c r="BK335" s="202">
        <f>ROUND(I335*H335,2)</f>
        <v>0</v>
      </c>
      <c r="BL335" s="18" t="s">
        <v>242</v>
      </c>
      <c r="BM335" s="201" t="s">
        <v>531</v>
      </c>
    </row>
    <row r="336" spans="2:51" s="15" customFormat="1" ht="11.25">
      <c r="B336" s="226"/>
      <c r="C336" s="227"/>
      <c r="D336" s="205" t="s">
        <v>161</v>
      </c>
      <c r="E336" s="228" t="s">
        <v>1</v>
      </c>
      <c r="F336" s="229" t="s">
        <v>532</v>
      </c>
      <c r="G336" s="227"/>
      <c r="H336" s="228" t="s">
        <v>1</v>
      </c>
      <c r="I336" s="230"/>
      <c r="J336" s="227"/>
      <c r="K336" s="227"/>
      <c r="L336" s="231"/>
      <c r="M336" s="232"/>
      <c r="N336" s="233"/>
      <c r="O336" s="233"/>
      <c r="P336" s="233"/>
      <c r="Q336" s="233"/>
      <c r="R336" s="233"/>
      <c r="S336" s="233"/>
      <c r="T336" s="234"/>
      <c r="AT336" s="235" t="s">
        <v>161</v>
      </c>
      <c r="AU336" s="235" t="s">
        <v>90</v>
      </c>
      <c r="AV336" s="15" t="s">
        <v>88</v>
      </c>
      <c r="AW336" s="15" t="s">
        <v>36</v>
      </c>
      <c r="AX336" s="15" t="s">
        <v>80</v>
      </c>
      <c r="AY336" s="235" t="s">
        <v>152</v>
      </c>
    </row>
    <row r="337" spans="2:51" s="13" customFormat="1" ht="11.25">
      <c r="B337" s="203"/>
      <c r="C337" s="204"/>
      <c r="D337" s="205" t="s">
        <v>161</v>
      </c>
      <c r="E337" s="206" t="s">
        <v>1</v>
      </c>
      <c r="F337" s="207" t="s">
        <v>533</v>
      </c>
      <c r="G337" s="204"/>
      <c r="H337" s="208">
        <v>6.045</v>
      </c>
      <c r="I337" s="209"/>
      <c r="J337" s="204"/>
      <c r="K337" s="204"/>
      <c r="L337" s="210"/>
      <c r="M337" s="211"/>
      <c r="N337" s="212"/>
      <c r="O337" s="212"/>
      <c r="P337" s="212"/>
      <c r="Q337" s="212"/>
      <c r="R337" s="212"/>
      <c r="S337" s="212"/>
      <c r="T337" s="213"/>
      <c r="AT337" s="214" t="s">
        <v>161</v>
      </c>
      <c r="AU337" s="214" t="s">
        <v>90</v>
      </c>
      <c r="AV337" s="13" t="s">
        <v>90</v>
      </c>
      <c r="AW337" s="13" t="s">
        <v>36</v>
      </c>
      <c r="AX337" s="13" t="s">
        <v>80</v>
      </c>
      <c r="AY337" s="214" t="s">
        <v>152</v>
      </c>
    </row>
    <row r="338" spans="2:51" s="14" customFormat="1" ht="11.25">
      <c r="B338" s="215"/>
      <c r="C338" s="216"/>
      <c r="D338" s="205" t="s">
        <v>161</v>
      </c>
      <c r="E338" s="217" t="s">
        <v>1</v>
      </c>
      <c r="F338" s="218" t="s">
        <v>163</v>
      </c>
      <c r="G338" s="216"/>
      <c r="H338" s="219">
        <v>6.045</v>
      </c>
      <c r="I338" s="220"/>
      <c r="J338" s="216"/>
      <c r="K338" s="216"/>
      <c r="L338" s="221"/>
      <c r="M338" s="222"/>
      <c r="N338" s="223"/>
      <c r="O338" s="223"/>
      <c r="P338" s="223"/>
      <c r="Q338" s="223"/>
      <c r="R338" s="223"/>
      <c r="S338" s="223"/>
      <c r="T338" s="224"/>
      <c r="AT338" s="225" t="s">
        <v>161</v>
      </c>
      <c r="AU338" s="225" t="s">
        <v>90</v>
      </c>
      <c r="AV338" s="14" t="s">
        <v>159</v>
      </c>
      <c r="AW338" s="14" t="s">
        <v>36</v>
      </c>
      <c r="AX338" s="14" t="s">
        <v>88</v>
      </c>
      <c r="AY338" s="225" t="s">
        <v>152</v>
      </c>
    </row>
    <row r="339" spans="1:65" s="2" customFormat="1" ht="33" customHeight="1">
      <c r="A339" s="35"/>
      <c r="B339" s="36"/>
      <c r="C339" s="189" t="s">
        <v>534</v>
      </c>
      <c r="D339" s="189" t="s">
        <v>155</v>
      </c>
      <c r="E339" s="190" t="s">
        <v>535</v>
      </c>
      <c r="F339" s="191" t="s">
        <v>536</v>
      </c>
      <c r="G339" s="192" t="s">
        <v>158</v>
      </c>
      <c r="H339" s="193">
        <v>6.045</v>
      </c>
      <c r="I339" s="194"/>
      <c r="J339" s="195">
        <f>ROUND(I339*H339,2)</f>
        <v>0</v>
      </c>
      <c r="K339" s="196"/>
      <c r="L339" s="40"/>
      <c r="M339" s="197" t="s">
        <v>1</v>
      </c>
      <c r="N339" s="198" t="s">
        <v>45</v>
      </c>
      <c r="O339" s="72"/>
      <c r="P339" s="199">
        <f>O339*H339</f>
        <v>0</v>
      </c>
      <c r="Q339" s="199">
        <v>0.0045</v>
      </c>
      <c r="R339" s="199">
        <f>Q339*H339</f>
        <v>0.027202499999999998</v>
      </c>
      <c r="S339" s="199">
        <v>0</v>
      </c>
      <c r="T339" s="200">
        <f>S339*H339</f>
        <v>0</v>
      </c>
      <c r="U339" s="35"/>
      <c r="V339" s="35"/>
      <c r="W339" s="35"/>
      <c r="X339" s="35"/>
      <c r="Y339" s="35"/>
      <c r="Z339" s="35"/>
      <c r="AA339" s="35"/>
      <c r="AB339" s="35"/>
      <c r="AC339" s="35"/>
      <c r="AD339" s="35"/>
      <c r="AE339" s="35"/>
      <c r="AR339" s="201" t="s">
        <v>242</v>
      </c>
      <c r="AT339" s="201" t="s">
        <v>155</v>
      </c>
      <c r="AU339" s="201" t="s">
        <v>90</v>
      </c>
      <c r="AY339" s="18" t="s">
        <v>152</v>
      </c>
      <c r="BE339" s="202">
        <f>IF(N339="základní",J339,0)</f>
        <v>0</v>
      </c>
      <c r="BF339" s="202">
        <f>IF(N339="snížená",J339,0)</f>
        <v>0</v>
      </c>
      <c r="BG339" s="202">
        <f>IF(N339="zákl. přenesená",J339,0)</f>
        <v>0</v>
      </c>
      <c r="BH339" s="202">
        <f>IF(N339="sníž. přenesená",J339,0)</f>
        <v>0</v>
      </c>
      <c r="BI339" s="202">
        <f>IF(N339="nulová",J339,0)</f>
        <v>0</v>
      </c>
      <c r="BJ339" s="18" t="s">
        <v>88</v>
      </c>
      <c r="BK339" s="202">
        <f>ROUND(I339*H339,2)</f>
        <v>0</v>
      </c>
      <c r="BL339" s="18" t="s">
        <v>242</v>
      </c>
      <c r="BM339" s="201" t="s">
        <v>537</v>
      </c>
    </row>
    <row r="340" spans="1:65" s="2" customFormat="1" ht="21.75" customHeight="1">
      <c r="A340" s="35"/>
      <c r="B340" s="36"/>
      <c r="C340" s="189" t="s">
        <v>538</v>
      </c>
      <c r="D340" s="189" t="s">
        <v>155</v>
      </c>
      <c r="E340" s="190" t="s">
        <v>539</v>
      </c>
      <c r="F340" s="191" t="s">
        <v>540</v>
      </c>
      <c r="G340" s="192" t="s">
        <v>158</v>
      </c>
      <c r="H340" s="193">
        <v>2.52</v>
      </c>
      <c r="I340" s="194"/>
      <c r="J340" s="195">
        <f>ROUND(I340*H340,2)</f>
        <v>0</v>
      </c>
      <c r="K340" s="196"/>
      <c r="L340" s="40"/>
      <c r="M340" s="197" t="s">
        <v>1</v>
      </c>
      <c r="N340" s="198" t="s">
        <v>45</v>
      </c>
      <c r="O340" s="72"/>
      <c r="P340" s="199">
        <f>O340*H340</f>
        <v>0</v>
      </c>
      <c r="Q340" s="199">
        <v>0</v>
      </c>
      <c r="R340" s="199">
        <f>Q340*H340</f>
        <v>0</v>
      </c>
      <c r="S340" s="199">
        <v>0.0272</v>
      </c>
      <c r="T340" s="200">
        <f>S340*H340</f>
        <v>0.068544</v>
      </c>
      <c r="U340" s="35"/>
      <c r="V340" s="35"/>
      <c r="W340" s="35"/>
      <c r="X340" s="35"/>
      <c r="Y340" s="35"/>
      <c r="Z340" s="35"/>
      <c r="AA340" s="35"/>
      <c r="AB340" s="35"/>
      <c r="AC340" s="35"/>
      <c r="AD340" s="35"/>
      <c r="AE340" s="35"/>
      <c r="AR340" s="201" t="s">
        <v>242</v>
      </c>
      <c r="AT340" s="201" t="s">
        <v>155</v>
      </c>
      <c r="AU340" s="201" t="s">
        <v>90</v>
      </c>
      <c r="AY340" s="18" t="s">
        <v>152</v>
      </c>
      <c r="BE340" s="202">
        <f>IF(N340="základní",J340,0)</f>
        <v>0</v>
      </c>
      <c r="BF340" s="202">
        <f>IF(N340="snížená",J340,0)</f>
        <v>0</v>
      </c>
      <c r="BG340" s="202">
        <f>IF(N340="zákl. přenesená",J340,0)</f>
        <v>0</v>
      </c>
      <c r="BH340" s="202">
        <f>IF(N340="sníž. přenesená",J340,0)</f>
        <v>0</v>
      </c>
      <c r="BI340" s="202">
        <f>IF(N340="nulová",J340,0)</f>
        <v>0</v>
      </c>
      <c r="BJ340" s="18" t="s">
        <v>88</v>
      </c>
      <c r="BK340" s="202">
        <f>ROUND(I340*H340,2)</f>
        <v>0</v>
      </c>
      <c r="BL340" s="18" t="s">
        <v>242</v>
      </c>
      <c r="BM340" s="201" t="s">
        <v>541</v>
      </c>
    </row>
    <row r="341" spans="2:51" s="15" customFormat="1" ht="11.25">
      <c r="B341" s="226"/>
      <c r="C341" s="227"/>
      <c r="D341" s="205" t="s">
        <v>161</v>
      </c>
      <c r="E341" s="228" t="s">
        <v>1</v>
      </c>
      <c r="F341" s="229" t="s">
        <v>542</v>
      </c>
      <c r="G341" s="227"/>
      <c r="H341" s="228" t="s">
        <v>1</v>
      </c>
      <c r="I341" s="230"/>
      <c r="J341" s="227"/>
      <c r="K341" s="227"/>
      <c r="L341" s="231"/>
      <c r="M341" s="232"/>
      <c r="N341" s="233"/>
      <c r="O341" s="233"/>
      <c r="P341" s="233"/>
      <c r="Q341" s="233"/>
      <c r="R341" s="233"/>
      <c r="S341" s="233"/>
      <c r="T341" s="234"/>
      <c r="AT341" s="235" t="s">
        <v>161</v>
      </c>
      <c r="AU341" s="235" t="s">
        <v>90</v>
      </c>
      <c r="AV341" s="15" t="s">
        <v>88</v>
      </c>
      <c r="AW341" s="15" t="s">
        <v>36</v>
      </c>
      <c r="AX341" s="15" t="s">
        <v>80</v>
      </c>
      <c r="AY341" s="235" t="s">
        <v>152</v>
      </c>
    </row>
    <row r="342" spans="2:51" s="13" customFormat="1" ht="11.25">
      <c r="B342" s="203"/>
      <c r="C342" s="204"/>
      <c r="D342" s="205" t="s">
        <v>161</v>
      </c>
      <c r="E342" s="206" t="s">
        <v>1</v>
      </c>
      <c r="F342" s="207" t="s">
        <v>543</v>
      </c>
      <c r="G342" s="204"/>
      <c r="H342" s="208">
        <v>2.52</v>
      </c>
      <c r="I342" s="209"/>
      <c r="J342" s="204"/>
      <c r="K342" s="204"/>
      <c r="L342" s="210"/>
      <c r="M342" s="211"/>
      <c r="N342" s="212"/>
      <c r="O342" s="212"/>
      <c r="P342" s="212"/>
      <c r="Q342" s="212"/>
      <c r="R342" s="212"/>
      <c r="S342" s="212"/>
      <c r="T342" s="213"/>
      <c r="AT342" s="214" t="s">
        <v>161</v>
      </c>
      <c r="AU342" s="214" t="s">
        <v>90</v>
      </c>
      <c r="AV342" s="13" t="s">
        <v>90</v>
      </c>
      <c r="AW342" s="13" t="s">
        <v>36</v>
      </c>
      <c r="AX342" s="13" t="s">
        <v>80</v>
      </c>
      <c r="AY342" s="214" t="s">
        <v>152</v>
      </c>
    </row>
    <row r="343" spans="2:51" s="14" customFormat="1" ht="11.25">
      <c r="B343" s="215"/>
      <c r="C343" s="216"/>
      <c r="D343" s="205" t="s">
        <v>161</v>
      </c>
      <c r="E343" s="217" t="s">
        <v>1</v>
      </c>
      <c r="F343" s="218" t="s">
        <v>163</v>
      </c>
      <c r="G343" s="216"/>
      <c r="H343" s="219">
        <v>2.52</v>
      </c>
      <c r="I343" s="220"/>
      <c r="J343" s="216"/>
      <c r="K343" s="216"/>
      <c r="L343" s="221"/>
      <c r="M343" s="222"/>
      <c r="N343" s="223"/>
      <c r="O343" s="223"/>
      <c r="P343" s="223"/>
      <c r="Q343" s="223"/>
      <c r="R343" s="223"/>
      <c r="S343" s="223"/>
      <c r="T343" s="224"/>
      <c r="AT343" s="225" t="s">
        <v>161</v>
      </c>
      <c r="AU343" s="225" t="s">
        <v>90</v>
      </c>
      <c r="AV343" s="14" t="s">
        <v>159</v>
      </c>
      <c r="AW343" s="14" t="s">
        <v>36</v>
      </c>
      <c r="AX343" s="14" t="s">
        <v>88</v>
      </c>
      <c r="AY343" s="225" t="s">
        <v>152</v>
      </c>
    </row>
    <row r="344" spans="1:65" s="2" customFormat="1" ht="37.9" customHeight="1">
      <c r="A344" s="35"/>
      <c r="B344" s="36"/>
      <c r="C344" s="189" t="s">
        <v>544</v>
      </c>
      <c r="D344" s="189" t="s">
        <v>155</v>
      </c>
      <c r="E344" s="190" t="s">
        <v>545</v>
      </c>
      <c r="F344" s="191" t="s">
        <v>546</v>
      </c>
      <c r="G344" s="192" t="s">
        <v>158</v>
      </c>
      <c r="H344" s="193">
        <v>6.045</v>
      </c>
      <c r="I344" s="194"/>
      <c r="J344" s="195">
        <f>ROUND(I344*H344,2)</f>
        <v>0</v>
      </c>
      <c r="K344" s="196"/>
      <c r="L344" s="40"/>
      <c r="M344" s="197" t="s">
        <v>1</v>
      </c>
      <c r="N344" s="198" t="s">
        <v>45</v>
      </c>
      <c r="O344" s="72"/>
      <c r="P344" s="199">
        <f>O344*H344</f>
        <v>0</v>
      </c>
      <c r="Q344" s="199">
        <v>0.00605</v>
      </c>
      <c r="R344" s="199">
        <f>Q344*H344</f>
        <v>0.03657225</v>
      </c>
      <c r="S344" s="199">
        <v>0</v>
      </c>
      <c r="T344" s="200">
        <f>S344*H344</f>
        <v>0</v>
      </c>
      <c r="U344" s="35"/>
      <c r="V344" s="35"/>
      <c r="W344" s="35"/>
      <c r="X344" s="35"/>
      <c r="Y344" s="35"/>
      <c r="Z344" s="35"/>
      <c r="AA344" s="35"/>
      <c r="AB344" s="35"/>
      <c r="AC344" s="35"/>
      <c r="AD344" s="35"/>
      <c r="AE344" s="35"/>
      <c r="AR344" s="201" t="s">
        <v>242</v>
      </c>
      <c r="AT344" s="201" t="s">
        <v>155</v>
      </c>
      <c r="AU344" s="201" t="s">
        <v>90</v>
      </c>
      <c r="AY344" s="18" t="s">
        <v>152</v>
      </c>
      <c r="BE344" s="202">
        <f>IF(N344="základní",J344,0)</f>
        <v>0</v>
      </c>
      <c r="BF344" s="202">
        <f>IF(N344="snížená",J344,0)</f>
        <v>0</v>
      </c>
      <c r="BG344" s="202">
        <f>IF(N344="zákl. přenesená",J344,0)</f>
        <v>0</v>
      </c>
      <c r="BH344" s="202">
        <f>IF(N344="sníž. přenesená",J344,0)</f>
        <v>0</v>
      </c>
      <c r="BI344" s="202">
        <f>IF(N344="nulová",J344,0)</f>
        <v>0</v>
      </c>
      <c r="BJ344" s="18" t="s">
        <v>88</v>
      </c>
      <c r="BK344" s="202">
        <f>ROUND(I344*H344,2)</f>
        <v>0</v>
      </c>
      <c r="BL344" s="18" t="s">
        <v>242</v>
      </c>
      <c r="BM344" s="201" t="s">
        <v>547</v>
      </c>
    </row>
    <row r="345" spans="2:51" s="15" customFormat="1" ht="11.25">
      <c r="B345" s="226"/>
      <c r="C345" s="227"/>
      <c r="D345" s="205" t="s">
        <v>161</v>
      </c>
      <c r="E345" s="228" t="s">
        <v>1</v>
      </c>
      <c r="F345" s="229" t="s">
        <v>532</v>
      </c>
      <c r="G345" s="227"/>
      <c r="H345" s="228" t="s">
        <v>1</v>
      </c>
      <c r="I345" s="230"/>
      <c r="J345" s="227"/>
      <c r="K345" s="227"/>
      <c r="L345" s="231"/>
      <c r="M345" s="232"/>
      <c r="N345" s="233"/>
      <c r="O345" s="233"/>
      <c r="P345" s="233"/>
      <c r="Q345" s="233"/>
      <c r="R345" s="233"/>
      <c r="S345" s="233"/>
      <c r="T345" s="234"/>
      <c r="AT345" s="235" t="s">
        <v>161</v>
      </c>
      <c r="AU345" s="235" t="s">
        <v>90</v>
      </c>
      <c r="AV345" s="15" t="s">
        <v>88</v>
      </c>
      <c r="AW345" s="15" t="s">
        <v>36</v>
      </c>
      <c r="AX345" s="15" t="s">
        <v>80</v>
      </c>
      <c r="AY345" s="235" t="s">
        <v>152</v>
      </c>
    </row>
    <row r="346" spans="2:51" s="13" customFormat="1" ht="11.25">
      <c r="B346" s="203"/>
      <c r="C346" s="204"/>
      <c r="D346" s="205" t="s">
        <v>161</v>
      </c>
      <c r="E346" s="206" t="s">
        <v>1</v>
      </c>
      <c r="F346" s="207" t="s">
        <v>533</v>
      </c>
      <c r="G346" s="204"/>
      <c r="H346" s="208">
        <v>6.045</v>
      </c>
      <c r="I346" s="209"/>
      <c r="J346" s="204"/>
      <c r="K346" s="204"/>
      <c r="L346" s="210"/>
      <c r="M346" s="211"/>
      <c r="N346" s="212"/>
      <c r="O346" s="212"/>
      <c r="P346" s="212"/>
      <c r="Q346" s="212"/>
      <c r="R346" s="212"/>
      <c r="S346" s="212"/>
      <c r="T346" s="213"/>
      <c r="AT346" s="214" t="s">
        <v>161</v>
      </c>
      <c r="AU346" s="214" t="s">
        <v>90</v>
      </c>
      <c r="AV346" s="13" t="s">
        <v>90</v>
      </c>
      <c r="AW346" s="13" t="s">
        <v>36</v>
      </c>
      <c r="AX346" s="13" t="s">
        <v>80</v>
      </c>
      <c r="AY346" s="214" t="s">
        <v>152</v>
      </c>
    </row>
    <row r="347" spans="2:51" s="14" customFormat="1" ht="11.25">
      <c r="B347" s="215"/>
      <c r="C347" s="216"/>
      <c r="D347" s="205" t="s">
        <v>161</v>
      </c>
      <c r="E347" s="217" t="s">
        <v>1</v>
      </c>
      <c r="F347" s="218" t="s">
        <v>163</v>
      </c>
      <c r="G347" s="216"/>
      <c r="H347" s="219">
        <v>6.045</v>
      </c>
      <c r="I347" s="220"/>
      <c r="J347" s="216"/>
      <c r="K347" s="216"/>
      <c r="L347" s="221"/>
      <c r="M347" s="222"/>
      <c r="N347" s="223"/>
      <c r="O347" s="223"/>
      <c r="P347" s="223"/>
      <c r="Q347" s="223"/>
      <c r="R347" s="223"/>
      <c r="S347" s="223"/>
      <c r="T347" s="224"/>
      <c r="AT347" s="225" t="s">
        <v>161</v>
      </c>
      <c r="AU347" s="225" t="s">
        <v>90</v>
      </c>
      <c r="AV347" s="14" t="s">
        <v>159</v>
      </c>
      <c r="AW347" s="14" t="s">
        <v>36</v>
      </c>
      <c r="AX347" s="14" t="s">
        <v>88</v>
      </c>
      <c r="AY347" s="225" t="s">
        <v>152</v>
      </c>
    </row>
    <row r="348" spans="1:65" s="2" customFormat="1" ht="16.5" customHeight="1">
      <c r="A348" s="35"/>
      <c r="B348" s="36"/>
      <c r="C348" s="247" t="s">
        <v>548</v>
      </c>
      <c r="D348" s="247" t="s">
        <v>237</v>
      </c>
      <c r="E348" s="248" t="s">
        <v>549</v>
      </c>
      <c r="F348" s="249" t="s">
        <v>550</v>
      </c>
      <c r="G348" s="250" t="s">
        <v>158</v>
      </c>
      <c r="H348" s="251">
        <v>6.65</v>
      </c>
      <c r="I348" s="252"/>
      <c r="J348" s="253">
        <f>ROUND(I348*H348,2)</f>
        <v>0</v>
      </c>
      <c r="K348" s="254"/>
      <c r="L348" s="255"/>
      <c r="M348" s="256" t="s">
        <v>1</v>
      </c>
      <c r="N348" s="257" t="s">
        <v>45</v>
      </c>
      <c r="O348" s="72"/>
      <c r="P348" s="199">
        <f>O348*H348</f>
        <v>0</v>
      </c>
      <c r="Q348" s="199">
        <v>0.0129</v>
      </c>
      <c r="R348" s="199">
        <f>Q348*H348</f>
        <v>0.085785</v>
      </c>
      <c r="S348" s="199">
        <v>0</v>
      </c>
      <c r="T348" s="200">
        <f>S348*H348</f>
        <v>0</v>
      </c>
      <c r="U348" s="35"/>
      <c r="V348" s="35"/>
      <c r="W348" s="35"/>
      <c r="X348" s="35"/>
      <c r="Y348" s="35"/>
      <c r="Z348" s="35"/>
      <c r="AA348" s="35"/>
      <c r="AB348" s="35"/>
      <c r="AC348" s="35"/>
      <c r="AD348" s="35"/>
      <c r="AE348" s="35"/>
      <c r="AR348" s="201" t="s">
        <v>334</v>
      </c>
      <c r="AT348" s="201" t="s">
        <v>237</v>
      </c>
      <c r="AU348" s="201" t="s">
        <v>90</v>
      </c>
      <c r="AY348" s="18" t="s">
        <v>152</v>
      </c>
      <c r="BE348" s="202">
        <f>IF(N348="základní",J348,0)</f>
        <v>0</v>
      </c>
      <c r="BF348" s="202">
        <f>IF(N348="snížená",J348,0)</f>
        <v>0</v>
      </c>
      <c r="BG348" s="202">
        <f>IF(N348="zákl. přenesená",J348,0)</f>
        <v>0</v>
      </c>
      <c r="BH348" s="202">
        <f>IF(N348="sníž. přenesená",J348,0)</f>
        <v>0</v>
      </c>
      <c r="BI348" s="202">
        <f>IF(N348="nulová",J348,0)</f>
        <v>0</v>
      </c>
      <c r="BJ348" s="18" t="s">
        <v>88</v>
      </c>
      <c r="BK348" s="202">
        <f>ROUND(I348*H348,2)</f>
        <v>0</v>
      </c>
      <c r="BL348" s="18" t="s">
        <v>242</v>
      </c>
      <c r="BM348" s="201" t="s">
        <v>551</v>
      </c>
    </row>
    <row r="349" spans="2:51" s="13" customFormat="1" ht="11.25">
      <c r="B349" s="203"/>
      <c r="C349" s="204"/>
      <c r="D349" s="205" t="s">
        <v>161</v>
      </c>
      <c r="E349" s="204"/>
      <c r="F349" s="207" t="s">
        <v>552</v>
      </c>
      <c r="G349" s="204"/>
      <c r="H349" s="208">
        <v>6.65</v>
      </c>
      <c r="I349" s="209"/>
      <c r="J349" s="204"/>
      <c r="K349" s="204"/>
      <c r="L349" s="210"/>
      <c r="M349" s="211"/>
      <c r="N349" s="212"/>
      <c r="O349" s="212"/>
      <c r="P349" s="212"/>
      <c r="Q349" s="212"/>
      <c r="R349" s="212"/>
      <c r="S349" s="212"/>
      <c r="T349" s="213"/>
      <c r="AT349" s="214" t="s">
        <v>161</v>
      </c>
      <c r="AU349" s="214" t="s">
        <v>90</v>
      </c>
      <c r="AV349" s="13" t="s">
        <v>90</v>
      </c>
      <c r="AW349" s="13" t="s">
        <v>4</v>
      </c>
      <c r="AX349" s="13" t="s">
        <v>88</v>
      </c>
      <c r="AY349" s="214" t="s">
        <v>152</v>
      </c>
    </row>
    <row r="350" spans="1:65" s="2" customFormat="1" ht="33" customHeight="1">
      <c r="A350" s="35"/>
      <c r="B350" s="36"/>
      <c r="C350" s="189" t="s">
        <v>553</v>
      </c>
      <c r="D350" s="189" t="s">
        <v>155</v>
      </c>
      <c r="E350" s="190" t="s">
        <v>554</v>
      </c>
      <c r="F350" s="191" t="s">
        <v>555</v>
      </c>
      <c r="G350" s="192" t="s">
        <v>158</v>
      </c>
      <c r="H350" s="193">
        <v>6.045</v>
      </c>
      <c r="I350" s="194"/>
      <c r="J350" s="195">
        <f>ROUND(I350*H350,2)</f>
        <v>0</v>
      </c>
      <c r="K350" s="196"/>
      <c r="L350" s="40"/>
      <c r="M350" s="197" t="s">
        <v>1</v>
      </c>
      <c r="N350" s="198" t="s">
        <v>45</v>
      </c>
      <c r="O350" s="72"/>
      <c r="P350" s="199">
        <f>O350*H350</f>
        <v>0</v>
      </c>
      <c r="Q350" s="199">
        <v>0</v>
      </c>
      <c r="R350" s="199">
        <f>Q350*H350</f>
        <v>0</v>
      </c>
      <c r="S350" s="199">
        <v>0</v>
      </c>
      <c r="T350" s="200">
        <f>S350*H350</f>
        <v>0</v>
      </c>
      <c r="U350" s="35"/>
      <c r="V350" s="35"/>
      <c r="W350" s="35"/>
      <c r="X350" s="35"/>
      <c r="Y350" s="35"/>
      <c r="Z350" s="35"/>
      <c r="AA350" s="35"/>
      <c r="AB350" s="35"/>
      <c r="AC350" s="35"/>
      <c r="AD350" s="35"/>
      <c r="AE350" s="35"/>
      <c r="AR350" s="201" t="s">
        <v>242</v>
      </c>
      <c r="AT350" s="201" t="s">
        <v>155</v>
      </c>
      <c r="AU350" s="201" t="s">
        <v>90</v>
      </c>
      <c r="AY350" s="18" t="s">
        <v>152</v>
      </c>
      <c r="BE350" s="202">
        <f>IF(N350="základní",J350,0)</f>
        <v>0</v>
      </c>
      <c r="BF350" s="202">
        <f>IF(N350="snížená",J350,0)</f>
        <v>0</v>
      </c>
      <c r="BG350" s="202">
        <f>IF(N350="zákl. přenesená",J350,0)</f>
        <v>0</v>
      </c>
      <c r="BH350" s="202">
        <f>IF(N350="sníž. přenesená",J350,0)</f>
        <v>0</v>
      </c>
      <c r="BI350" s="202">
        <f>IF(N350="nulová",J350,0)</f>
        <v>0</v>
      </c>
      <c r="BJ350" s="18" t="s">
        <v>88</v>
      </c>
      <c r="BK350" s="202">
        <f>ROUND(I350*H350,2)</f>
        <v>0</v>
      </c>
      <c r="BL350" s="18" t="s">
        <v>242</v>
      </c>
      <c r="BM350" s="201" t="s">
        <v>556</v>
      </c>
    </row>
    <row r="351" spans="1:65" s="2" customFormat="1" ht="44.25" customHeight="1">
      <c r="A351" s="35"/>
      <c r="B351" s="36"/>
      <c r="C351" s="189" t="s">
        <v>557</v>
      </c>
      <c r="D351" s="189" t="s">
        <v>155</v>
      </c>
      <c r="E351" s="190" t="s">
        <v>558</v>
      </c>
      <c r="F351" s="191" t="s">
        <v>559</v>
      </c>
      <c r="G351" s="192" t="s">
        <v>261</v>
      </c>
      <c r="H351" s="193">
        <v>0.151</v>
      </c>
      <c r="I351" s="194"/>
      <c r="J351" s="195">
        <f>ROUND(I351*H351,2)</f>
        <v>0</v>
      </c>
      <c r="K351" s="196"/>
      <c r="L351" s="40"/>
      <c r="M351" s="197" t="s">
        <v>1</v>
      </c>
      <c r="N351" s="198" t="s">
        <v>45</v>
      </c>
      <c r="O351" s="72"/>
      <c r="P351" s="199">
        <f>O351*H351</f>
        <v>0</v>
      </c>
      <c r="Q351" s="199">
        <v>0</v>
      </c>
      <c r="R351" s="199">
        <f>Q351*H351</f>
        <v>0</v>
      </c>
      <c r="S351" s="199">
        <v>0</v>
      </c>
      <c r="T351" s="200">
        <f>S351*H351</f>
        <v>0</v>
      </c>
      <c r="U351" s="35"/>
      <c r="V351" s="35"/>
      <c r="W351" s="35"/>
      <c r="X351" s="35"/>
      <c r="Y351" s="35"/>
      <c r="Z351" s="35"/>
      <c r="AA351" s="35"/>
      <c r="AB351" s="35"/>
      <c r="AC351" s="35"/>
      <c r="AD351" s="35"/>
      <c r="AE351" s="35"/>
      <c r="AR351" s="201" t="s">
        <v>242</v>
      </c>
      <c r="AT351" s="201" t="s">
        <v>155</v>
      </c>
      <c r="AU351" s="201" t="s">
        <v>90</v>
      </c>
      <c r="AY351" s="18" t="s">
        <v>152</v>
      </c>
      <c r="BE351" s="202">
        <f>IF(N351="základní",J351,0)</f>
        <v>0</v>
      </c>
      <c r="BF351" s="202">
        <f>IF(N351="snížená",J351,0)</f>
        <v>0</v>
      </c>
      <c r="BG351" s="202">
        <f>IF(N351="zákl. přenesená",J351,0)</f>
        <v>0</v>
      </c>
      <c r="BH351" s="202">
        <f>IF(N351="sníž. přenesená",J351,0)</f>
        <v>0</v>
      </c>
      <c r="BI351" s="202">
        <f>IF(N351="nulová",J351,0)</f>
        <v>0</v>
      </c>
      <c r="BJ351" s="18" t="s">
        <v>88</v>
      </c>
      <c r="BK351" s="202">
        <f>ROUND(I351*H351,2)</f>
        <v>0</v>
      </c>
      <c r="BL351" s="18" t="s">
        <v>242</v>
      </c>
      <c r="BM351" s="201" t="s">
        <v>560</v>
      </c>
    </row>
    <row r="352" spans="1:65" s="2" customFormat="1" ht="49.15" customHeight="1">
      <c r="A352" s="35"/>
      <c r="B352" s="36"/>
      <c r="C352" s="189" t="s">
        <v>561</v>
      </c>
      <c r="D352" s="189" t="s">
        <v>155</v>
      </c>
      <c r="E352" s="190" t="s">
        <v>562</v>
      </c>
      <c r="F352" s="191" t="s">
        <v>563</v>
      </c>
      <c r="G352" s="192" t="s">
        <v>261</v>
      </c>
      <c r="H352" s="193">
        <v>0.151</v>
      </c>
      <c r="I352" s="194"/>
      <c r="J352" s="195">
        <f>ROUND(I352*H352,2)</f>
        <v>0</v>
      </c>
      <c r="K352" s="196"/>
      <c r="L352" s="40"/>
      <c r="M352" s="197" t="s">
        <v>1</v>
      </c>
      <c r="N352" s="198" t="s">
        <v>45</v>
      </c>
      <c r="O352" s="72"/>
      <c r="P352" s="199">
        <f>O352*H352</f>
        <v>0</v>
      </c>
      <c r="Q352" s="199">
        <v>0</v>
      </c>
      <c r="R352" s="199">
        <f>Q352*H352</f>
        <v>0</v>
      </c>
      <c r="S352" s="199">
        <v>0</v>
      </c>
      <c r="T352" s="200">
        <f>S352*H352</f>
        <v>0</v>
      </c>
      <c r="U352" s="35"/>
      <c r="V352" s="35"/>
      <c r="W352" s="35"/>
      <c r="X352" s="35"/>
      <c r="Y352" s="35"/>
      <c r="Z352" s="35"/>
      <c r="AA352" s="35"/>
      <c r="AB352" s="35"/>
      <c r="AC352" s="35"/>
      <c r="AD352" s="35"/>
      <c r="AE352" s="35"/>
      <c r="AR352" s="201" t="s">
        <v>242</v>
      </c>
      <c r="AT352" s="201" t="s">
        <v>155</v>
      </c>
      <c r="AU352" s="201" t="s">
        <v>90</v>
      </c>
      <c r="AY352" s="18" t="s">
        <v>152</v>
      </c>
      <c r="BE352" s="202">
        <f>IF(N352="základní",J352,0)</f>
        <v>0</v>
      </c>
      <c r="BF352" s="202">
        <f>IF(N352="snížená",J352,0)</f>
        <v>0</v>
      </c>
      <c r="BG352" s="202">
        <f>IF(N352="zákl. přenesená",J352,0)</f>
        <v>0</v>
      </c>
      <c r="BH352" s="202">
        <f>IF(N352="sníž. přenesená",J352,0)</f>
        <v>0</v>
      </c>
      <c r="BI352" s="202">
        <f>IF(N352="nulová",J352,0)</f>
        <v>0</v>
      </c>
      <c r="BJ352" s="18" t="s">
        <v>88</v>
      </c>
      <c r="BK352" s="202">
        <f>ROUND(I352*H352,2)</f>
        <v>0</v>
      </c>
      <c r="BL352" s="18" t="s">
        <v>242</v>
      </c>
      <c r="BM352" s="201" t="s">
        <v>564</v>
      </c>
    </row>
    <row r="353" spans="1:65" s="2" customFormat="1" ht="49.15" customHeight="1">
      <c r="A353" s="35"/>
      <c r="B353" s="36"/>
      <c r="C353" s="189" t="s">
        <v>565</v>
      </c>
      <c r="D353" s="189" t="s">
        <v>155</v>
      </c>
      <c r="E353" s="190" t="s">
        <v>566</v>
      </c>
      <c r="F353" s="191" t="s">
        <v>567</v>
      </c>
      <c r="G353" s="192" t="s">
        <v>261</v>
      </c>
      <c r="H353" s="193">
        <v>0.151</v>
      </c>
      <c r="I353" s="194"/>
      <c r="J353" s="195">
        <f>ROUND(I353*H353,2)</f>
        <v>0</v>
      </c>
      <c r="K353" s="196"/>
      <c r="L353" s="40"/>
      <c r="M353" s="197" t="s">
        <v>1</v>
      </c>
      <c r="N353" s="198" t="s">
        <v>45</v>
      </c>
      <c r="O353" s="72"/>
      <c r="P353" s="199">
        <f>O353*H353</f>
        <v>0</v>
      </c>
      <c r="Q353" s="199">
        <v>0</v>
      </c>
      <c r="R353" s="199">
        <f>Q353*H353</f>
        <v>0</v>
      </c>
      <c r="S353" s="199">
        <v>0</v>
      </c>
      <c r="T353" s="200">
        <f>S353*H353</f>
        <v>0</v>
      </c>
      <c r="U353" s="35"/>
      <c r="V353" s="35"/>
      <c r="W353" s="35"/>
      <c r="X353" s="35"/>
      <c r="Y353" s="35"/>
      <c r="Z353" s="35"/>
      <c r="AA353" s="35"/>
      <c r="AB353" s="35"/>
      <c r="AC353" s="35"/>
      <c r="AD353" s="35"/>
      <c r="AE353" s="35"/>
      <c r="AR353" s="201" t="s">
        <v>242</v>
      </c>
      <c r="AT353" s="201" t="s">
        <v>155</v>
      </c>
      <c r="AU353" s="201" t="s">
        <v>90</v>
      </c>
      <c r="AY353" s="18" t="s">
        <v>152</v>
      </c>
      <c r="BE353" s="202">
        <f>IF(N353="základní",J353,0)</f>
        <v>0</v>
      </c>
      <c r="BF353" s="202">
        <f>IF(N353="snížená",J353,0)</f>
        <v>0</v>
      </c>
      <c r="BG353" s="202">
        <f>IF(N353="zákl. přenesená",J353,0)</f>
        <v>0</v>
      </c>
      <c r="BH353" s="202">
        <f>IF(N353="sníž. přenesená",J353,0)</f>
        <v>0</v>
      </c>
      <c r="BI353" s="202">
        <f>IF(N353="nulová",J353,0)</f>
        <v>0</v>
      </c>
      <c r="BJ353" s="18" t="s">
        <v>88</v>
      </c>
      <c r="BK353" s="202">
        <f>ROUND(I353*H353,2)</f>
        <v>0</v>
      </c>
      <c r="BL353" s="18" t="s">
        <v>242</v>
      </c>
      <c r="BM353" s="201" t="s">
        <v>568</v>
      </c>
    </row>
    <row r="354" spans="2:63" s="12" customFormat="1" ht="22.9" customHeight="1">
      <c r="B354" s="173"/>
      <c r="C354" s="174"/>
      <c r="D354" s="175" t="s">
        <v>79</v>
      </c>
      <c r="E354" s="187" t="s">
        <v>569</v>
      </c>
      <c r="F354" s="187" t="s">
        <v>570</v>
      </c>
      <c r="G354" s="174"/>
      <c r="H354" s="174"/>
      <c r="I354" s="177"/>
      <c r="J354" s="188">
        <f>BK354</f>
        <v>0</v>
      </c>
      <c r="K354" s="174"/>
      <c r="L354" s="179"/>
      <c r="M354" s="180"/>
      <c r="N354" s="181"/>
      <c r="O354" s="181"/>
      <c r="P354" s="182">
        <f>SUM(P355:P380)</f>
        <v>0</v>
      </c>
      <c r="Q354" s="181"/>
      <c r="R354" s="182">
        <f>SUM(R355:R380)</f>
        <v>0.0151424</v>
      </c>
      <c r="S354" s="181"/>
      <c r="T354" s="183">
        <f>SUM(T355:T380)</f>
        <v>0</v>
      </c>
      <c r="AR354" s="184" t="s">
        <v>90</v>
      </c>
      <c r="AT354" s="185" t="s">
        <v>79</v>
      </c>
      <c r="AU354" s="185" t="s">
        <v>88</v>
      </c>
      <c r="AY354" s="184" t="s">
        <v>152</v>
      </c>
      <c r="BK354" s="186">
        <f>SUM(BK355:BK380)</f>
        <v>0</v>
      </c>
    </row>
    <row r="355" spans="1:65" s="2" customFormat="1" ht="33" customHeight="1">
      <c r="A355" s="35"/>
      <c r="B355" s="36"/>
      <c r="C355" s="189" t="s">
        <v>571</v>
      </c>
      <c r="D355" s="189" t="s">
        <v>155</v>
      </c>
      <c r="E355" s="190" t="s">
        <v>572</v>
      </c>
      <c r="F355" s="191" t="s">
        <v>573</v>
      </c>
      <c r="G355" s="192" t="s">
        <v>158</v>
      </c>
      <c r="H355" s="193">
        <v>10.24</v>
      </c>
      <c r="I355" s="194"/>
      <c r="J355" s="195">
        <f>ROUND(I355*H355,2)</f>
        <v>0</v>
      </c>
      <c r="K355" s="196"/>
      <c r="L355" s="40"/>
      <c r="M355" s="197" t="s">
        <v>1</v>
      </c>
      <c r="N355" s="198" t="s">
        <v>45</v>
      </c>
      <c r="O355" s="72"/>
      <c r="P355" s="199">
        <f>O355*H355</f>
        <v>0</v>
      </c>
      <c r="Q355" s="199">
        <v>0.00023</v>
      </c>
      <c r="R355" s="199">
        <f>Q355*H355</f>
        <v>0.0023552</v>
      </c>
      <c r="S355" s="199">
        <v>0</v>
      </c>
      <c r="T355" s="200">
        <f>S355*H355</f>
        <v>0</v>
      </c>
      <c r="U355" s="35"/>
      <c r="V355" s="35"/>
      <c r="W355" s="35"/>
      <c r="X355" s="35"/>
      <c r="Y355" s="35"/>
      <c r="Z355" s="35"/>
      <c r="AA355" s="35"/>
      <c r="AB355" s="35"/>
      <c r="AC355" s="35"/>
      <c r="AD355" s="35"/>
      <c r="AE355" s="35"/>
      <c r="AR355" s="201" t="s">
        <v>242</v>
      </c>
      <c r="AT355" s="201" t="s">
        <v>155</v>
      </c>
      <c r="AU355" s="201" t="s">
        <v>90</v>
      </c>
      <c r="AY355" s="18" t="s">
        <v>152</v>
      </c>
      <c r="BE355" s="202">
        <f>IF(N355="základní",J355,0)</f>
        <v>0</v>
      </c>
      <c r="BF355" s="202">
        <f>IF(N355="snížená",J355,0)</f>
        <v>0</v>
      </c>
      <c r="BG355" s="202">
        <f>IF(N355="zákl. přenesená",J355,0)</f>
        <v>0</v>
      </c>
      <c r="BH355" s="202">
        <f>IF(N355="sníž. přenesená",J355,0)</f>
        <v>0</v>
      </c>
      <c r="BI355" s="202">
        <f>IF(N355="nulová",J355,0)</f>
        <v>0</v>
      </c>
      <c r="BJ355" s="18" t="s">
        <v>88</v>
      </c>
      <c r="BK355" s="202">
        <f>ROUND(I355*H355,2)</f>
        <v>0</v>
      </c>
      <c r="BL355" s="18" t="s">
        <v>242</v>
      </c>
      <c r="BM355" s="201" t="s">
        <v>574</v>
      </c>
    </row>
    <row r="356" spans="2:51" s="15" customFormat="1" ht="11.25">
      <c r="B356" s="226"/>
      <c r="C356" s="227"/>
      <c r="D356" s="205" t="s">
        <v>161</v>
      </c>
      <c r="E356" s="228" t="s">
        <v>1</v>
      </c>
      <c r="F356" s="229" t="s">
        <v>575</v>
      </c>
      <c r="G356" s="227"/>
      <c r="H356" s="228" t="s">
        <v>1</v>
      </c>
      <c r="I356" s="230"/>
      <c r="J356" s="227"/>
      <c r="K356" s="227"/>
      <c r="L356" s="231"/>
      <c r="M356" s="232"/>
      <c r="N356" s="233"/>
      <c r="O356" s="233"/>
      <c r="P356" s="233"/>
      <c r="Q356" s="233"/>
      <c r="R356" s="233"/>
      <c r="S356" s="233"/>
      <c r="T356" s="234"/>
      <c r="AT356" s="235" t="s">
        <v>161</v>
      </c>
      <c r="AU356" s="235" t="s">
        <v>90</v>
      </c>
      <c r="AV356" s="15" t="s">
        <v>88</v>
      </c>
      <c r="AW356" s="15" t="s">
        <v>36</v>
      </c>
      <c r="AX356" s="15" t="s">
        <v>80</v>
      </c>
      <c r="AY356" s="235" t="s">
        <v>152</v>
      </c>
    </row>
    <row r="357" spans="2:51" s="13" customFormat="1" ht="11.25">
      <c r="B357" s="203"/>
      <c r="C357" s="204"/>
      <c r="D357" s="205" t="s">
        <v>161</v>
      </c>
      <c r="E357" s="206" t="s">
        <v>1</v>
      </c>
      <c r="F357" s="207" t="s">
        <v>576</v>
      </c>
      <c r="G357" s="204"/>
      <c r="H357" s="208">
        <v>10.24</v>
      </c>
      <c r="I357" s="209"/>
      <c r="J357" s="204"/>
      <c r="K357" s="204"/>
      <c r="L357" s="210"/>
      <c r="M357" s="211"/>
      <c r="N357" s="212"/>
      <c r="O357" s="212"/>
      <c r="P357" s="212"/>
      <c r="Q357" s="212"/>
      <c r="R357" s="212"/>
      <c r="S357" s="212"/>
      <c r="T357" s="213"/>
      <c r="AT357" s="214" t="s">
        <v>161</v>
      </c>
      <c r="AU357" s="214" t="s">
        <v>90</v>
      </c>
      <c r="AV357" s="13" t="s">
        <v>90</v>
      </c>
      <c r="AW357" s="13" t="s">
        <v>36</v>
      </c>
      <c r="AX357" s="13" t="s">
        <v>80</v>
      </c>
      <c r="AY357" s="214" t="s">
        <v>152</v>
      </c>
    </row>
    <row r="358" spans="2:51" s="14" customFormat="1" ht="11.25">
      <c r="B358" s="215"/>
      <c r="C358" s="216"/>
      <c r="D358" s="205" t="s">
        <v>161</v>
      </c>
      <c r="E358" s="217" t="s">
        <v>108</v>
      </c>
      <c r="F358" s="218" t="s">
        <v>163</v>
      </c>
      <c r="G358" s="216"/>
      <c r="H358" s="219">
        <v>10.24</v>
      </c>
      <c r="I358" s="220"/>
      <c r="J358" s="216"/>
      <c r="K358" s="216"/>
      <c r="L358" s="221"/>
      <c r="M358" s="222"/>
      <c r="N358" s="223"/>
      <c r="O358" s="223"/>
      <c r="P358" s="223"/>
      <c r="Q358" s="223"/>
      <c r="R358" s="223"/>
      <c r="S358" s="223"/>
      <c r="T358" s="224"/>
      <c r="AT358" s="225" t="s">
        <v>161</v>
      </c>
      <c r="AU358" s="225" t="s">
        <v>90</v>
      </c>
      <c r="AV358" s="14" t="s">
        <v>159</v>
      </c>
      <c r="AW358" s="14" t="s">
        <v>36</v>
      </c>
      <c r="AX358" s="14" t="s">
        <v>88</v>
      </c>
      <c r="AY358" s="225" t="s">
        <v>152</v>
      </c>
    </row>
    <row r="359" spans="1:65" s="2" customFormat="1" ht="24.2" customHeight="1">
      <c r="A359" s="35"/>
      <c r="B359" s="36"/>
      <c r="C359" s="189" t="s">
        <v>577</v>
      </c>
      <c r="D359" s="189" t="s">
        <v>155</v>
      </c>
      <c r="E359" s="190" t="s">
        <v>578</v>
      </c>
      <c r="F359" s="191" t="s">
        <v>579</v>
      </c>
      <c r="G359" s="192" t="s">
        <v>158</v>
      </c>
      <c r="H359" s="193">
        <v>10.24</v>
      </c>
      <c r="I359" s="194"/>
      <c r="J359" s="195">
        <f>ROUND(I359*H359,2)</f>
        <v>0</v>
      </c>
      <c r="K359" s="196"/>
      <c r="L359" s="40"/>
      <c r="M359" s="197" t="s">
        <v>1</v>
      </c>
      <c r="N359" s="198" t="s">
        <v>45</v>
      </c>
      <c r="O359" s="72"/>
      <c r="P359" s="199">
        <f>O359*H359</f>
        <v>0</v>
      </c>
      <c r="Q359" s="199">
        <v>0</v>
      </c>
      <c r="R359" s="199">
        <f>Q359*H359</f>
        <v>0</v>
      </c>
      <c r="S359" s="199">
        <v>0</v>
      </c>
      <c r="T359" s="200">
        <f>S359*H359</f>
        <v>0</v>
      </c>
      <c r="U359" s="35"/>
      <c r="V359" s="35"/>
      <c r="W359" s="35"/>
      <c r="X359" s="35"/>
      <c r="Y359" s="35"/>
      <c r="Z359" s="35"/>
      <c r="AA359" s="35"/>
      <c r="AB359" s="35"/>
      <c r="AC359" s="35"/>
      <c r="AD359" s="35"/>
      <c r="AE359" s="35"/>
      <c r="AR359" s="201" t="s">
        <v>242</v>
      </c>
      <c r="AT359" s="201" t="s">
        <v>155</v>
      </c>
      <c r="AU359" s="201" t="s">
        <v>90</v>
      </c>
      <c r="AY359" s="18" t="s">
        <v>152</v>
      </c>
      <c r="BE359" s="202">
        <f>IF(N359="základní",J359,0)</f>
        <v>0</v>
      </c>
      <c r="BF359" s="202">
        <f>IF(N359="snížená",J359,0)</f>
        <v>0</v>
      </c>
      <c r="BG359" s="202">
        <f>IF(N359="zákl. přenesená",J359,0)</f>
        <v>0</v>
      </c>
      <c r="BH359" s="202">
        <f>IF(N359="sníž. přenesená",J359,0)</f>
        <v>0</v>
      </c>
      <c r="BI359" s="202">
        <f>IF(N359="nulová",J359,0)</f>
        <v>0</v>
      </c>
      <c r="BJ359" s="18" t="s">
        <v>88</v>
      </c>
      <c r="BK359" s="202">
        <f>ROUND(I359*H359,2)</f>
        <v>0</v>
      </c>
      <c r="BL359" s="18" t="s">
        <v>242</v>
      </c>
      <c r="BM359" s="201" t="s">
        <v>580</v>
      </c>
    </row>
    <row r="360" spans="2:51" s="13" customFormat="1" ht="11.25">
      <c r="B360" s="203"/>
      <c r="C360" s="204"/>
      <c r="D360" s="205" t="s">
        <v>161</v>
      </c>
      <c r="E360" s="206" t="s">
        <v>1</v>
      </c>
      <c r="F360" s="207" t="s">
        <v>108</v>
      </c>
      <c r="G360" s="204"/>
      <c r="H360" s="208">
        <v>10.24</v>
      </c>
      <c r="I360" s="209"/>
      <c r="J360" s="204"/>
      <c r="K360" s="204"/>
      <c r="L360" s="210"/>
      <c r="M360" s="211"/>
      <c r="N360" s="212"/>
      <c r="O360" s="212"/>
      <c r="P360" s="212"/>
      <c r="Q360" s="212"/>
      <c r="R360" s="212"/>
      <c r="S360" s="212"/>
      <c r="T360" s="213"/>
      <c r="AT360" s="214" t="s">
        <v>161</v>
      </c>
      <c r="AU360" s="214" t="s">
        <v>90</v>
      </c>
      <c r="AV360" s="13" t="s">
        <v>90</v>
      </c>
      <c r="AW360" s="13" t="s">
        <v>36</v>
      </c>
      <c r="AX360" s="13" t="s">
        <v>88</v>
      </c>
      <c r="AY360" s="214" t="s">
        <v>152</v>
      </c>
    </row>
    <row r="361" spans="1:65" s="2" customFormat="1" ht="37.9" customHeight="1">
      <c r="A361" s="35"/>
      <c r="B361" s="36"/>
      <c r="C361" s="189" t="s">
        <v>581</v>
      </c>
      <c r="D361" s="189" t="s">
        <v>155</v>
      </c>
      <c r="E361" s="190" t="s">
        <v>582</v>
      </c>
      <c r="F361" s="191" t="s">
        <v>583</v>
      </c>
      <c r="G361" s="192" t="s">
        <v>321</v>
      </c>
      <c r="H361" s="193">
        <v>40</v>
      </c>
      <c r="I361" s="194"/>
      <c r="J361" s="195">
        <f>ROUND(I361*H361,2)</f>
        <v>0</v>
      </c>
      <c r="K361" s="196"/>
      <c r="L361" s="40"/>
      <c r="M361" s="197" t="s">
        <v>1</v>
      </c>
      <c r="N361" s="198" t="s">
        <v>45</v>
      </c>
      <c r="O361" s="72"/>
      <c r="P361" s="199">
        <f>O361*H361</f>
        <v>0</v>
      </c>
      <c r="Q361" s="199">
        <v>2E-05</v>
      </c>
      <c r="R361" s="199">
        <f>Q361*H361</f>
        <v>0.0008</v>
      </c>
      <c r="S361" s="199">
        <v>0</v>
      </c>
      <c r="T361" s="200">
        <f>S361*H361</f>
        <v>0</v>
      </c>
      <c r="U361" s="35"/>
      <c r="V361" s="35"/>
      <c r="W361" s="35"/>
      <c r="X361" s="35"/>
      <c r="Y361" s="35"/>
      <c r="Z361" s="35"/>
      <c r="AA361" s="35"/>
      <c r="AB361" s="35"/>
      <c r="AC361" s="35"/>
      <c r="AD361" s="35"/>
      <c r="AE361" s="35"/>
      <c r="AR361" s="201" t="s">
        <v>242</v>
      </c>
      <c r="AT361" s="201" t="s">
        <v>155</v>
      </c>
      <c r="AU361" s="201" t="s">
        <v>90</v>
      </c>
      <c r="AY361" s="18" t="s">
        <v>152</v>
      </c>
      <c r="BE361" s="202">
        <f>IF(N361="základní",J361,0)</f>
        <v>0</v>
      </c>
      <c r="BF361" s="202">
        <f>IF(N361="snížená",J361,0)</f>
        <v>0</v>
      </c>
      <c r="BG361" s="202">
        <f>IF(N361="zákl. přenesená",J361,0)</f>
        <v>0</v>
      </c>
      <c r="BH361" s="202">
        <f>IF(N361="sníž. přenesená",J361,0)</f>
        <v>0</v>
      </c>
      <c r="BI361" s="202">
        <f>IF(N361="nulová",J361,0)</f>
        <v>0</v>
      </c>
      <c r="BJ361" s="18" t="s">
        <v>88</v>
      </c>
      <c r="BK361" s="202">
        <f>ROUND(I361*H361,2)</f>
        <v>0</v>
      </c>
      <c r="BL361" s="18" t="s">
        <v>242</v>
      </c>
      <c r="BM361" s="201" t="s">
        <v>584</v>
      </c>
    </row>
    <row r="362" spans="2:51" s="15" customFormat="1" ht="11.25">
      <c r="B362" s="226"/>
      <c r="C362" s="227"/>
      <c r="D362" s="205" t="s">
        <v>161</v>
      </c>
      <c r="E362" s="228" t="s">
        <v>1</v>
      </c>
      <c r="F362" s="229" t="s">
        <v>585</v>
      </c>
      <c r="G362" s="227"/>
      <c r="H362" s="228" t="s">
        <v>1</v>
      </c>
      <c r="I362" s="230"/>
      <c r="J362" s="227"/>
      <c r="K362" s="227"/>
      <c r="L362" s="231"/>
      <c r="M362" s="232"/>
      <c r="N362" s="233"/>
      <c r="O362" s="233"/>
      <c r="P362" s="233"/>
      <c r="Q362" s="233"/>
      <c r="R362" s="233"/>
      <c r="S362" s="233"/>
      <c r="T362" s="234"/>
      <c r="AT362" s="235" t="s">
        <v>161</v>
      </c>
      <c r="AU362" s="235" t="s">
        <v>90</v>
      </c>
      <c r="AV362" s="15" t="s">
        <v>88</v>
      </c>
      <c r="AW362" s="15" t="s">
        <v>36</v>
      </c>
      <c r="AX362" s="15" t="s">
        <v>80</v>
      </c>
      <c r="AY362" s="235" t="s">
        <v>152</v>
      </c>
    </row>
    <row r="363" spans="2:51" s="13" customFormat="1" ht="11.25">
      <c r="B363" s="203"/>
      <c r="C363" s="204"/>
      <c r="D363" s="205" t="s">
        <v>161</v>
      </c>
      <c r="E363" s="206" t="s">
        <v>1</v>
      </c>
      <c r="F363" s="207" t="s">
        <v>586</v>
      </c>
      <c r="G363" s="204"/>
      <c r="H363" s="208">
        <v>40</v>
      </c>
      <c r="I363" s="209"/>
      <c r="J363" s="204"/>
      <c r="K363" s="204"/>
      <c r="L363" s="210"/>
      <c r="M363" s="211"/>
      <c r="N363" s="212"/>
      <c r="O363" s="212"/>
      <c r="P363" s="212"/>
      <c r="Q363" s="212"/>
      <c r="R363" s="212"/>
      <c r="S363" s="212"/>
      <c r="T363" s="213"/>
      <c r="AT363" s="214" t="s">
        <v>161</v>
      </c>
      <c r="AU363" s="214" t="s">
        <v>90</v>
      </c>
      <c r="AV363" s="13" t="s">
        <v>90</v>
      </c>
      <c r="AW363" s="13" t="s">
        <v>36</v>
      </c>
      <c r="AX363" s="13" t="s">
        <v>80</v>
      </c>
      <c r="AY363" s="214" t="s">
        <v>152</v>
      </c>
    </row>
    <row r="364" spans="2:51" s="14" customFormat="1" ht="11.25">
      <c r="B364" s="215"/>
      <c r="C364" s="216"/>
      <c r="D364" s="205" t="s">
        <v>161</v>
      </c>
      <c r="E364" s="217" t="s">
        <v>103</v>
      </c>
      <c r="F364" s="218" t="s">
        <v>163</v>
      </c>
      <c r="G364" s="216"/>
      <c r="H364" s="219">
        <v>40</v>
      </c>
      <c r="I364" s="220"/>
      <c r="J364" s="216"/>
      <c r="K364" s="216"/>
      <c r="L364" s="221"/>
      <c r="M364" s="222"/>
      <c r="N364" s="223"/>
      <c r="O364" s="223"/>
      <c r="P364" s="223"/>
      <c r="Q364" s="223"/>
      <c r="R364" s="223"/>
      <c r="S364" s="223"/>
      <c r="T364" s="224"/>
      <c r="AT364" s="225" t="s">
        <v>161</v>
      </c>
      <c r="AU364" s="225" t="s">
        <v>90</v>
      </c>
      <c r="AV364" s="14" t="s">
        <v>159</v>
      </c>
      <c r="AW364" s="14" t="s">
        <v>36</v>
      </c>
      <c r="AX364" s="14" t="s">
        <v>88</v>
      </c>
      <c r="AY364" s="225" t="s">
        <v>152</v>
      </c>
    </row>
    <row r="365" spans="1:65" s="2" customFormat="1" ht="24.2" customHeight="1">
      <c r="A365" s="35"/>
      <c r="B365" s="36"/>
      <c r="C365" s="189" t="s">
        <v>587</v>
      </c>
      <c r="D365" s="189" t="s">
        <v>155</v>
      </c>
      <c r="E365" s="190" t="s">
        <v>588</v>
      </c>
      <c r="F365" s="191" t="s">
        <v>589</v>
      </c>
      <c r="G365" s="192" t="s">
        <v>158</v>
      </c>
      <c r="H365" s="193">
        <v>10.24</v>
      </c>
      <c r="I365" s="194"/>
      <c r="J365" s="195">
        <f>ROUND(I365*H365,2)</f>
        <v>0</v>
      </c>
      <c r="K365" s="196"/>
      <c r="L365" s="40"/>
      <c r="M365" s="197" t="s">
        <v>1</v>
      </c>
      <c r="N365" s="198" t="s">
        <v>45</v>
      </c>
      <c r="O365" s="72"/>
      <c r="P365" s="199">
        <f>O365*H365</f>
        <v>0</v>
      </c>
      <c r="Q365" s="199">
        <v>0.00018</v>
      </c>
      <c r="R365" s="199">
        <f>Q365*H365</f>
        <v>0.0018432000000000001</v>
      </c>
      <c r="S365" s="199">
        <v>0</v>
      </c>
      <c r="T365" s="200">
        <f>S365*H365</f>
        <v>0</v>
      </c>
      <c r="U365" s="35"/>
      <c r="V365" s="35"/>
      <c r="W365" s="35"/>
      <c r="X365" s="35"/>
      <c r="Y365" s="35"/>
      <c r="Z365" s="35"/>
      <c r="AA365" s="35"/>
      <c r="AB365" s="35"/>
      <c r="AC365" s="35"/>
      <c r="AD365" s="35"/>
      <c r="AE365" s="35"/>
      <c r="AR365" s="201" t="s">
        <v>242</v>
      </c>
      <c r="AT365" s="201" t="s">
        <v>155</v>
      </c>
      <c r="AU365" s="201" t="s">
        <v>90</v>
      </c>
      <c r="AY365" s="18" t="s">
        <v>152</v>
      </c>
      <c r="BE365" s="202">
        <f>IF(N365="základní",J365,0)</f>
        <v>0</v>
      </c>
      <c r="BF365" s="202">
        <f>IF(N365="snížená",J365,0)</f>
        <v>0</v>
      </c>
      <c r="BG365" s="202">
        <f>IF(N365="zákl. přenesená",J365,0)</f>
        <v>0</v>
      </c>
      <c r="BH365" s="202">
        <f>IF(N365="sníž. přenesená",J365,0)</f>
        <v>0</v>
      </c>
      <c r="BI365" s="202">
        <f>IF(N365="nulová",J365,0)</f>
        <v>0</v>
      </c>
      <c r="BJ365" s="18" t="s">
        <v>88</v>
      </c>
      <c r="BK365" s="202">
        <f>ROUND(I365*H365,2)</f>
        <v>0</v>
      </c>
      <c r="BL365" s="18" t="s">
        <v>242</v>
      </c>
      <c r="BM365" s="201" t="s">
        <v>590</v>
      </c>
    </row>
    <row r="366" spans="2:51" s="15" customFormat="1" ht="11.25">
      <c r="B366" s="226"/>
      <c r="C366" s="227"/>
      <c r="D366" s="205" t="s">
        <v>161</v>
      </c>
      <c r="E366" s="228" t="s">
        <v>1</v>
      </c>
      <c r="F366" s="229" t="s">
        <v>575</v>
      </c>
      <c r="G366" s="227"/>
      <c r="H366" s="228" t="s">
        <v>1</v>
      </c>
      <c r="I366" s="230"/>
      <c r="J366" s="227"/>
      <c r="K366" s="227"/>
      <c r="L366" s="231"/>
      <c r="M366" s="232"/>
      <c r="N366" s="233"/>
      <c r="O366" s="233"/>
      <c r="P366" s="233"/>
      <c r="Q366" s="233"/>
      <c r="R366" s="233"/>
      <c r="S366" s="233"/>
      <c r="T366" s="234"/>
      <c r="AT366" s="235" t="s">
        <v>161</v>
      </c>
      <c r="AU366" s="235" t="s">
        <v>90</v>
      </c>
      <c r="AV366" s="15" t="s">
        <v>88</v>
      </c>
      <c r="AW366" s="15" t="s">
        <v>36</v>
      </c>
      <c r="AX366" s="15" t="s">
        <v>80</v>
      </c>
      <c r="AY366" s="235" t="s">
        <v>152</v>
      </c>
    </row>
    <row r="367" spans="2:51" s="13" customFormat="1" ht="11.25">
      <c r="B367" s="203"/>
      <c r="C367" s="204"/>
      <c r="D367" s="205" t="s">
        <v>161</v>
      </c>
      <c r="E367" s="206" t="s">
        <v>1</v>
      </c>
      <c r="F367" s="207" t="s">
        <v>576</v>
      </c>
      <c r="G367" s="204"/>
      <c r="H367" s="208">
        <v>10.24</v>
      </c>
      <c r="I367" s="209"/>
      <c r="J367" s="204"/>
      <c r="K367" s="204"/>
      <c r="L367" s="210"/>
      <c r="M367" s="211"/>
      <c r="N367" s="212"/>
      <c r="O367" s="212"/>
      <c r="P367" s="212"/>
      <c r="Q367" s="212"/>
      <c r="R367" s="212"/>
      <c r="S367" s="212"/>
      <c r="T367" s="213"/>
      <c r="AT367" s="214" t="s">
        <v>161</v>
      </c>
      <c r="AU367" s="214" t="s">
        <v>90</v>
      </c>
      <c r="AV367" s="13" t="s">
        <v>90</v>
      </c>
      <c r="AW367" s="13" t="s">
        <v>36</v>
      </c>
      <c r="AX367" s="13" t="s">
        <v>80</v>
      </c>
      <c r="AY367" s="214" t="s">
        <v>152</v>
      </c>
    </row>
    <row r="368" spans="2:51" s="14" customFormat="1" ht="11.25">
      <c r="B368" s="215"/>
      <c r="C368" s="216"/>
      <c r="D368" s="205" t="s">
        <v>161</v>
      </c>
      <c r="E368" s="217" t="s">
        <v>1</v>
      </c>
      <c r="F368" s="218" t="s">
        <v>163</v>
      </c>
      <c r="G368" s="216"/>
      <c r="H368" s="219">
        <v>10.24</v>
      </c>
      <c r="I368" s="220"/>
      <c r="J368" s="216"/>
      <c r="K368" s="216"/>
      <c r="L368" s="221"/>
      <c r="M368" s="222"/>
      <c r="N368" s="223"/>
      <c r="O368" s="223"/>
      <c r="P368" s="223"/>
      <c r="Q368" s="223"/>
      <c r="R368" s="223"/>
      <c r="S368" s="223"/>
      <c r="T368" s="224"/>
      <c r="AT368" s="225" t="s">
        <v>161</v>
      </c>
      <c r="AU368" s="225" t="s">
        <v>90</v>
      </c>
      <c r="AV368" s="14" t="s">
        <v>159</v>
      </c>
      <c r="AW368" s="14" t="s">
        <v>36</v>
      </c>
      <c r="AX368" s="14" t="s">
        <v>88</v>
      </c>
      <c r="AY368" s="225" t="s">
        <v>152</v>
      </c>
    </row>
    <row r="369" spans="1:65" s="2" customFormat="1" ht="24.2" customHeight="1">
      <c r="A369" s="35"/>
      <c r="B369" s="36"/>
      <c r="C369" s="189" t="s">
        <v>591</v>
      </c>
      <c r="D369" s="189" t="s">
        <v>155</v>
      </c>
      <c r="E369" s="190" t="s">
        <v>592</v>
      </c>
      <c r="F369" s="191" t="s">
        <v>593</v>
      </c>
      <c r="G369" s="192" t="s">
        <v>321</v>
      </c>
      <c r="H369" s="193">
        <v>40</v>
      </c>
      <c r="I369" s="194"/>
      <c r="J369" s="195">
        <f>ROUND(I369*H369,2)</f>
        <v>0</v>
      </c>
      <c r="K369" s="196"/>
      <c r="L369" s="40"/>
      <c r="M369" s="197" t="s">
        <v>1</v>
      </c>
      <c r="N369" s="198" t="s">
        <v>45</v>
      </c>
      <c r="O369" s="72"/>
      <c r="P369" s="199">
        <f>O369*H369</f>
        <v>0</v>
      </c>
      <c r="Q369" s="199">
        <v>1E-05</v>
      </c>
      <c r="R369" s="199">
        <f>Q369*H369</f>
        <v>0.0004</v>
      </c>
      <c r="S369" s="199">
        <v>0</v>
      </c>
      <c r="T369" s="200">
        <f>S369*H369</f>
        <v>0</v>
      </c>
      <c r="U369" s="35"/>
      <c r="V369" s="35"/>
      <c r="W369" s="35"/>
      <c r="X369" s="35"/>
      <c r="Y369" s="35"/>
      <c r="Z369" s="35"/>
      <c r="AA369" s="35"/>
      <c r="AB369" s="35"/>
      <c r="AC369" s="35"/>
      <c r="AD369" s="35"/>
      <c r="AE369" s="35"/>
      <c r="AR369" s="201" t="s">
        <v>242</v>
      </c>
      <c r="AT369" s="201" t="s">
        <v>155</v>
      </c>
      <c r="AU369" s="201" t="s">
        <v>90</v>
      </c>
      <c r="AY369" s="18" t="s">
        <v>152</v>
      </c>
      <c r="BE369" s="202">
        <f>IF(N369="základní",J369,0)</f>
        <v>0</v>
      </c>
      <c r="BF369" s="202">
        <f>IF(N369="snížená",J369,0)</f>
        <v>0</v>
      </c>
      <c r="BG369" s="202">
        <f>IF(N369="zákl. přenesená",J369,0)</f>
        <v>0</v>
      </c>
      <c r="BH369" s="202">
        <f>IF(N369="sníž. přenesená",J369,0)</f>
        <v>0</v>
      </c>
      <c r="BI369" s="202">
        <f>IF(N369="nulová",J369,0)</f>
        <v>0</v>
      </c>
      <c r="BJ369" s="18" t="s">
        <v>88</v>
      </c>
      <c r="BK369" s="202">
        <f>ROUND(I369*H369,2)</f>
        <v>0</v>
      </c>
      <c r="BL369" s="18" t="s">
        <v>242</v>
      </c>
      <c r="BM369" s="201" t="s">
        <v>594</v>
      </c>
    </row>
    <row r="370" spans="2:51" s="15" customFormat="1" ht="11.25">
      <c r="B370" s="226"/>
      <c r="C370" s="227"/>
      <c r="D370" s="205" t="s">
        <v>161</v>
      </c>
      <c r="E370" s="228" t="s">
        <v>1</v>
      </c>
      <c r="F370" s="229" t="s">
        <v>585</v>
      </c>
      <c r="G370" s="227"/>
      <c r="H370" s="228" t="s">
        <v>1</v>
      </c>
      <c r="I370" s="230"/>
      <c r="J370" s="227"/>
      <c r="K370" s="227"/>
      <c r="L370" s="231"/>
      <c r="M370" s="232"/>
      <c r="N370" s="233"/>
      <c r="O370" s="233"/>
      <c r="P370" s="233"/>
      <c r="Q370" s="233"/>
      <c r="R370" s="233"/>
      <c r="S370" s="233"/>
      <c r="T370" s="234"/>
      <c r="AT370" s="235" t="s">
        <v>161</v>
      </c>
      <c r="AU370" s="235" t="s">
        <v>90</v>
      </c>
      <c r="AV370" s="15" t="s">
        <v>88</v>
      </c>
      <c r="AW370" s="15" t="s">
        <v>36</v>
      </c>
      <c r="AX370" s="15" t="s">
        <v>80</v>
      </c>
      <c r="AY370" s="235" t="s">
        <v>152</v>
      </c>
    </row>
    <row r="371" spans="2:51" s="13" customFormat="1" ht="11.25">
      <c r="B371" s="203"/>
      <c r="C371" s="204"/>
      <c r="D371" s="205" t="s">
        <v>161</v>
      </c>
      <c r="E371" s="206" t="s">
        <v>1</v>
      </c>
      <c r="F371" s="207" t="s">
        <v>586</v>
      </c>
      <c r="G371" s="204"/>
      <c r="H371" s="208">
        <v>40</v>
      </c>
      <c r="I371" s="209"/>
      <c r="J371" s="204"/>
      <c r="K371" s="204"/>
      <c r="L371" s="210"/>
      <c r="M371" s="211"/>
      <c r="N371" s="212"/>
      <c r="O371" s="212"/>
      <c r="P371" s="212"/>
      <c r="Q371" s="212"/>
      <c r="R371" s="212"/>
      <c r="S371" s="212"/>
      <c r="T371" s="213"/>
      <c r="AT371" s="214" t="s">
        <v>161</v>
      </c>
      <c r="AU371" s="214" t="s">
        <v>90</v>
      </c>
      <c r="AV371" s="13" t="s">
        <v>90</v>
      </c>
      <c r="AW371" s="13" t="s">
        <v>36</v>
      </c>
      <c r="AX371" s="13" t="s">
        <v>80</v>
      </c>
      <c r="AY371" s="214" t="s">
        <v>152</v>
      </c>
    </row>
    <row r="372" spans="2:51" s="14" customFormat="1" ht="11.25">
      <c r="B372" s="215"/>
      <c r="C372" s="216"/>
      <c r="D372" s="205" t="s">
        <v>161</v>
      </c>
      <c r="E372" s="217" t="s">
        <v>1</v>
      </c>
      <c r="F372" s="218" t="s">
        <v>163</v>
      </c>
      <c r="G372" s="216"/>
      <c r="H372" s="219">
        <v>40</v>
      </c>
      <c r="I372" s="220"/>
      <c r="J372" s="216"/>
      <c r="K372" s="216"/>
      <c r="L372" s="221"/>
      <c r="M372" s="222"/>
      <c r="N372" s="223"/>
      <c r="O372" s="223"/>
      <c r="P372" s="223"/>
      <c r="Q372" s="223"/>
      <c r="R372" s="223"/>
      <c r="S372" s="223"/>
      <c r="T372" s="224"/>
      <c r="AT372" s="225" t="s">
        <v>161</v>
      </c>
      <c r="AU372" s="225" t="s">
        <v>90</v>
      </c>
      <c r="AV372" s="14" t="s">
        <v>159</v>
      </c>
      <c r="AW372" s="14" t="s">
        <v>36</v>
      </c>
      <c r="AX372" s="14" t="s">
        <v>88</v>
      </c>
      <c r="AY372" s="225" t="s">
        <v>152</v>
      </c>
    </row>
    <row r="373" spans="1:65" s="2" customFormat="1" ht="24.2" customHeight="1">
      <c r="A373" s="35"/>
      <c r="B373" s="36"/>
      <c r="C373" s="189" t="s">
        <v>595</v>
      </c>
      <c r="D373" s="189" t="s">
        <v>155</v>
      </c>
      <c r="E373" s="190" t="s">
        <v>596</v>
      </c>
      <c r="F373" s="191" t="s">
        <v>597</v>
      </c>
      <c r="G373" s="192" t="s">
        <v>158</v>
      </c>
      <c r="H373" s="193">
        <v>10.24</v>
      </c>
      <c r="I373" s="194"/>
      <c r="J373" s="195">
        <f>ROUND(I373*H373,2)</f>
        <v>0</v>
      </c>
      <c r="K373" s="196"/>
      <c r="L373" s="40"/>
      <c r="M373" s="197" t="s">
        <v>1</v>
      </c>
      <c r="N373" s="198" t="s">
        <v>45</v>
      </c>
      <c r="O373" s="72"/>
      <c r="P373" s="199">
        <f>O373*H373</f>
        <v>0</v>
      </c>
      <c r="Q373" s="199">
        <v>0.00021</v>
      </c>
      <c r="R373" s="199">
        <f>Q373*H373</f>
        <v>0.0021504000000000002</v>
      </c>
      <c r="S373" s="199">
        <v>0</v>
      </c>
      <c r="T373" s="200">
        <f>S373*H373</f>
        <v>0</v>
      </c>
      <c r="U373" s="35"/>
      <c r="V373" s="35"/>
      <c r="W373" s="35"/>
      <c r="X373" s="35"/>
      <c r="Y373" s="35"/>
      <c r="Z373" s="35"/>
      <c r="AA373" s="35"/>
      <c r="AB373" s="35"/>
      <c r="AC373" s="35"/>
      <c r="AD373" s="35"/>
      <c r="AE373" s="35"/>
      <c r="AR373" s="201" t="s">
        <v>242</v>
      </c>
      <c r="AT373" s="201" t="s">
        <v>155</v>
      </c>
      <c r="AU373" s="201" t="s">
        <v>90</v>
      </c>
      <c r="AY373" s="18" t="s">
        <v>152</v>
      </c>
      <c r="BE373" s="202">
        <f>IF(N373="základní",J373,0)</f>
        <v>0</v>
      </c>
      <c r="BF373" s="202">
        <f>IF(N373="snížená",J373,0)</f>
        <v>0</v>
      </c>
      <c r="BG373" s="202">
        <f>IF(N373="zákl. přenesená",J373,0)</f>
        <v>0</v>
      </c>
      <c r="BH373" s="202">
        <f>IF(N373="sníž. přenesená",J373,0)</f>
        <v>0</v>
      </c>
      <c r="BI373" s="202">
        <f>IF(N373="nulová",J373,0)</f>
        <v>0</v>
      </c>
      <c r="BJ373" s="18" t="s">
        <v>88</v>
      </c>
      <c r="BK373" s="202">
        <f>ROUND(I373*H373,2)</f>
        <v>0</v>
      </c>
      <c r="BL373" s="18" t="s">
        <v>242</v>
      </c>
      <c r="BM373" s="201" t="s">
        <v>598</v>
      </c>
    </row>
    <row r="374" spans="2:51" s="13" customFormat="1" ht="11.25">
      <c r="B374" s="203"/>
      <c r="C374" s="204"/>
      <c r="D374" s="205" t="s">
        <v>161</v>
      </c>
      <c r="E374" s="206" t="s">
        <v>1</v>
      </c>
      <c r="F374" s="207" t="s">
        <v>108</v>
      </c>
      <c r="G374" s="204"/>
      <c r="H374" s="208">
        <v>10.24</v>
      </c>
      <c r="I374" s="209"/>
      <c r="J374" s="204"/>
      <c r="K374" s="204"/>
      <c r="L374" s="210"/>
      <c r="M374" s="211"/>
      <c r="N374" s="212"/>
      <c r="O374" s="212"/>
      <c r="P374" s="212"/>
      <c r="Q374" s="212"/>
      <c r="R374" s="212"/>
      <c r="S374" s="212"/>
      <c r="T374" s="213"/>
      <c r="AT374" s="214" t="s">
        <v>161</v>
      </c>
      <c r="AU374" s="214" t="s">
        <v>90</v>
      </c>
      <c r="AV374" s="13" t="s">
        <v>90</v>
      </c>
      <c r="AW374" s="13" t="s">
        <v>36</v>
      </c>
      <c r="AX374" s="13" t="s">
        <v>88</v>
      </c>
      <c r="AY374" s="214" t="s">
        <v>152</v>
      </c>
    </row>
    <row r="375" spans="1:65" s="2" customFormat="1" ht="24.2" customHeight="1">
      <c r="A375" s="35"/>
      <c r="B375" s="36"/>
      <c r="C375" s="189" t="s">
        <v>599</v>
      </c>
      <c r="D375" s="189" t="s">
        <v>155</v>
      </c>
      <c r="E375" s="190" t="s">
        <v>600</v>
      </c>
      <c r="F375" s="191" t="s">
        <v>601</v>
      </c>
      <c r="G375" s="192" t="s">
        <v>321</v>
      </c>
      <c r="H375" s="193">
        <v>40</v>
      </c>
      <c r="I375" s="194"/>
      <c r="J375" s="195">
        <f>ROUND(I375*H375,2)</f>
        <v>0</v>
      </c>
      <c r="K375" s="196"/>
      <c r="L375" s="40"/>
      <c r="M375" s="197" t="s">
        <v>1</v>
      </c>
      <c r="N375" s="198" t="s">
        <v>45</v>
      </c>
      <c r="O375" s="72"/>
      <c r="P375" s="199">
        <f>O375*H375</f>
        <v>0</v>
      </c>
      <c r="Q375" s="199">
        <v>3E-05</v>
      </c>
      <c r="R375" s="199">
        <f>Q375*H375</f>
        <v>0.0012000000000000001</v>
      </c>
      <c r="S375" s="199">
        <v>0</v>
      </c>
      <c r="T375" s="200">
        <f>S375*H375</f>
        <v>0</v>
      </c>
      <c r="U375" s="35"/>
      <c r="V375" s="35"/>
      <c r="W375" s="35"/>
      <c r="X375" s="35"/>
      <c r="Y375" s="35"/>
      <c r="Z375" s="35"/>
      <c r="AA375" s="35"/>
      <c r="AB375" s="35"/>
      <c r="AC375" s="35"/>
      <c r="AD375" s="35"/>
      <c r="AE375" s="35"/>
      <c r="AR375" s="201" t="s">
        <v>242</v>
      </c>
      <c r="AT375" s="201" t="s">
        <v>155</v>
      </c>
      <c r="AU375" s="201" t="s">
        <v>90</v>
      </c>
      <c r="AY375" s="18" t="s">
        <v>152</v>
      </c>
      <c r="BE375" s="202">
        <f>IF(N375="základní",J375,0)</f>
        <v>0</v>
      </c>
      <c r="BF375" s="202">
        <f>IF(N375="snížená",J375,0)</f>
        <v>0</v>
      </c>
      <c r="BG375" s="202">
        <f>IF(N375="zákl. přenesená",J375,0)</f>
        <v>0</v>
      </c>
      <c r="BH375" s="202">
        <f>IF(N375="sníž. přenesená",J375,0)</f>
        <v>0</v>
      </c>
      <c r="BI375" s="202">
        <f>IF(N375="nulová",J375,0)</f>
        <v>0</v>
      </c>
      <c r="BJ375" s="18" t="s">
        <v>88</v>
      </c>
      <c r="BK375" s="202">
        <f>ROUND(I375*H375,2)</f>
        <v>0</v>
      </c>
      <c r="BL375" s="18" t="s">
        <v>242</v>
      </c>
      <c r="BM375" s="201" t="s">
        <v>602</v>
      </c>
    </row>
    <row r="376" spans="2:51" s="13" customFormat="1" ht="11.25">
      <c r="B376" s="203"/>
      <c r="C376" s="204"/>
      <c r="D376" s="205" t="s">
        <v>161</v>
      </c>
      <c r="E376" s="206" t="s">
        <v>1</v>
      </c>
      <c r="F376" s="207" t="s">
        <v>103</v>
      </c>
      <c r="G376" s="204"/>
      <c r="H376" s="208">
        <v>40</v>
      </c>
      <c r="I376" s="209"/>
      <c r="J376" s="204"/>
      <c r="K376" s="204"/>
      <c r="L376" s="210"/>
      <c r="M376" s="211"/>
      <c r="N376" s="212"/>
      <c r="O376" s="212"/>
      <c r="P376" s="212"/>
      <c r="Q376" s="212"/>
      <c r="R376" s="212"/>
      <c r="S376" s="212"/>
      <c r="T376" s="213"/>
      <c r="AT376" s="214" t="s">
        <v>161</v>
      </c>
      <c r="AU376" s="214" t="s">
        <v>90</v>
      </c>
      <c r="AV376" s="13" t="s">
        <v>90</v>
      </c>
      <c r="AW376" s="13" t="s">
        <v>36</v>
      </c>
      <c r="AX376" s="13" t="s">
        <v>88</v>
      </c>
      <c r="AY376" s="214" t="s">
        <v>152</v>
      </c>
    </row>
    <row r="377" spans="1:65" s="2" customFormat="1" ht="24.2" customHeight="1">
      <c r="A377" s="35"/>
      <c r="B377" s="36"/>
      <c r="C377" s="189" t="s">
        <v>603</v>
      </c>
      <c r="D377" s="189" t="s">
        <v>155</v>
      </c>
      <c r="E377" s="190" t="s">
        <v>604</v>
      </c>
      <c r="F377" s="191" t="s">
        <v>605</v>
      </c>
      <c r="G377" s="192" t="s">
        <v>158</v>
      </c>
      <c r="H377" s="193">
        <v>10.24</v>
      </c>
      <c r="I377" s="194"/>
      <c r="J377" s="195">
        <f>ROUND(I377*H377,2)</f>
        <v>0</v>
      </c>
      <c r="K377" s="196"/>
      <c r="L377" s="40"/>
      <c r="M377" s="197" t="s">
        <v>1</v>
      </c>
      <c r="N377" s="198" t="s">
        <v>45</v>
      </c>
      <c r="O377" s="72"/>
      <c r="P377" s="199">
        <f>O377*H377</f>
        <v>0</v>
      </c>
      <c r="Q377" s="199">
        <v>0.00039</v>
      </c>
      <c r="R377" s="199">
        <f>Q377*H377</f>
        <v>0.0039936</v>
      </c>
      <c r="S377" s="199">
        <v>0</v>
      </c>
      <c r="T377" s="200">
        <f>S377*H377</f>
        <v>0</v>
      </c>
      <c r="U377" s="35"/>
      <c r="V377" s="35"/>
      <c r="W377" s="35"/>
      <c r="X377" s="35"/>
      <c r="Y377" s="35"/>
      <c r="Z377" s="35"/>
      <c r="AA377" s="35"/>
      <c r="AB377" s="35"/>
      <c r="AC377" s="35"/>
      <c r="AD377" s="35"/>
      <c r="AE377" s="35"/>
      <c r="AR377" s="201" t="s">
        <v>242</v>
      </c>
      <c r="AT377" s="201" t="s">
        <v>155</v>
      </c>
      <c r="AU377" s="201" t="s">
        <v>90</v>
      </c>
      <c r="AY377" s="18" t="s">
        <v>152</v>
      </c>
      <c r="BE377" s="202">
        <f>IF(N377="základní",J377,0)</f>
        <v>0</v>
      </c>
      <c r="BF377" s="202">
        <f>IF(N377="snížená",J377,0)</f>
        <v>0</v>
      </c>
      <c r="BG377" s="202">
        <f>IF(N377="zákl. přenesená",J377,0)</f>
        <v>0</v>
      </c>
      <c r="BH377" s="202">
        <f>IF(N377="sníž. přenesená",J377,0)</f>
        <v>0</v>
      </c>
      <c r="BI377" s="202">
        <f>IF(N377="nulová",J377,0)</f>
        <v>0</v>
      </c>
      <c r="BJ377" s="18" t="s">
        <v>88</v>
      </c>
      <c r="BK377" s="202">
        <f>ROUND(I377*H377,2)</f>
        <v>0</v>
      </c>
      <c r="BL377" s="18" t="s">
        <v>242</v>
      </c>
      <c r="BM377" s="201" t="s">
        <v>606</v>
      </c>
    </row>
    <row r="378" spans="2:51" s="13" customFormat="1" ht="11.25">
      <c r="B378" s="203"/>
      <c r="C378" s="204"/>
      <c r="D378" s="205" t="s">
        <v>161</v>
      </c>
      <c r="E378" s="206" t="s">
        <v>1</v>
      </c>
      <c r="F378" s="207" t="s">
        <v>108</v>
      </c>
      <c r="G378" s="204"/>
      <c r="H378" s="208">
        <v>10.24</v>
      </c>
      <c r="I378" s="209"/>
      <c r="J378" s="204"/>
      <c r="K378" s="204"/>
      <c r="L378" s="210"/>
      <c r="M378" s="211"/>
      <c r="N378" s="212"/>
      <c r="O378" s="212"/>
      <c r="P378" s="212"/>
      <c r="Q378" s="212"/>
      <c r="R378" s="212"/>
      <c r="S378" s="212"/>
      <c r="T378" s="213"/>
      <c r="AT378" s="214" t="s">
        <v>161</v>
      </c>
      <c r="AU378" s="214" t="s">
        <v>90</v>
      </c>
      <c r="AV378" s="13" t="s">
        <v>90</v>
      </c>
      <c r="AW378" s="13" t="s">
        <v>36</v>
      </c>
      <c r="AX378" s="13" t="s">
        <v>88</v>
      </c>
      <c r="AY378" s="214" t="s">
        <v>152</v>
      </c>
    </row>
    <row r="379" spans="1:65" s="2" customFormat="1" ht="24.2" customHeight="1">
      <c r="A379" s="35"/>
      <c r="B379" s="36"/>
      <c r="C379" s="189" t="s">
        <v>607</v>
      </c>
      <c r="D379" s="189" t="s">
        <v>155</v>
      </c>
      <c r="E379" s="190" t="s">
        <v>608</v>
      </c>
      <c r="F379" s="191" t="s">
        <v>609</v>
      </c>
      <c r="G379" s="192" t="s">
        <v>321</v>
      </c>
      <c r="H379" s="193">
        <v>40</v>
      </c>
      <c r="I379" s="194"/>
      <c r="J379" s="195">
        <f>ROUND(I379*H379,2)</f>
        <v>0</v>
      </c>
      <c r="K379" s="196"/>
      <c r="L379" s="40"/>
      <c r="M379" s="197" t="s">
        <v>1</v>
      </c>
      <c r="N379" s="198" t="s">
        <v>45</v>
      </c>
      <c r="O379" s="72"/>
      <c r="P379" s="199">
        <f>O379*H379</f>
        <v>0</v>
      </c>
      <c r="Q379" s="199">
        <v>6E-05</v>
      </c>
      <c r="R379" s="199">
        <f>Q379*H379</f>
        <v>0.0024000000000000002</v>
      </c>
      <c r="S379" s="199">
        <v>0</v>
      </c>
      <c r="T379" s="200">
        <f>S379*H379</f>
        <v>0</v>
      </c>
      <c r="U379" s="35"/>
      <c r="V379" s="35"/>
      <c r="W379" s="35"/>
      <c r="X379" s="35"/>
      <c r="Y379" s="35"/>
      <c r="Z379" s="35"/>
      <c r="AA379" s="35"/>
      <c r="AB379" s="35"/>
      <c r="AC379" s="35"/>
      <c r="AD379" s="35"/>
      <c r="AE379" s="35"/>
      <c r="AR379" s="201" t="s">
        <v>242</v>
      </c>
      <c r="AT379" s="201" t="s">
        <v>155</v>
      </c>
      <c r="AU379" s="201" t="s">
        <v>90</v>
      </c>
      <c r="AY379" s="18" t="s">
        <v>152</v>
      </c>
      <c r="BE379" s="202">
        <f>IF(N379="základní",J379,0)</f>
        <v>0</v>
      </c>
      <c r="BF379" s="202">
        <f>IF(N379="snížená",J379,0)</f>
        <v>0</v>
      </c>
      <c r="BG379" s="202">
        <f>IF(N379="zákl. přenesená",J379,0)</f>
        <v>0</v>
      </c>
      <c r="BH379" s="202">
        <f>IF(N379="sníž. přenesená",J379,0)</f>
        <v>0</v>
      </c>
      <c r="BI379" s="202">
        <f>IF(N379="nulová",J379,0)</f>
        <v>0</v>
      </c>
      <c r="BJ379" s="18" t="s">
        <v>88</v>
      </c>
      <c r="BK379" s="202">
        <f>ROUND(I379*H379,2)</f>
        <v>0</v>
      </c>
      <c r="BL379" s="18" t="s">
        <v>242</v>
      </c>
      <c r="BM379" s="201" t="s">
        <v>610</v>
      </c>
    </row>
    <row r="380" spans="2:51" s="13" customFormat="1" ht="11.25">
      <c r="B380" s="203"/>
      <c r="C380" s="204"/>
      <c r="D380" s="205" t="s">
        <v>161</v>
      </c>
      <c r="E380" s="206" t="s">
        <v>1</v>
      </c>
      <c r="F380" s="207" t="s">
        <v>103</v>
      </c>
      <c r="G380" s="204"/>
      <c r="H380" s="208">
        <v>40</v>
      </c>
      <c r="I380" s="209"/>
      <c r="J380" s="204"/>
      <c r="K380" s="204"/>
      <c r="L380" s="210"/>
      <c r="M380" s="211"/>
      <c r="N380" s="212"/>
      <c r="O380" s="212"/>
      <c r="P380" s="212"/>
      <c r="Q380" s="212"/>
      <c r="R380" s="212"/>
      <c r="S380" s="212"/>
      <c r="T380" s="213"/>
      <c r="AT380" s="214" t="s">
        <v>161</v>
      </c>
      <c r="AU380" s="214" t="s">
        <v>90</v>
      </c>
      <c r="AV380" s="13" t="s">
        <v>90</v>
      </c>
      <c r="AW380" s="13" t="s">
        <v>36</v>
      </c>
      <c r="AX380" s="13" t="s">
        <v>88</v>
      </c>
      <c r="AY380" s="214" t="s">
        <v>152</v>
      </c>
    </row>
    <row r="381" spans="2:63" s="12" customFormat="1" ht="22.9" customHeight="1">
      <c r="B381" s="173"/>
      <c r="C381" s="174"/>
      <c r="D381" s="175" t="s">
        <v>79</v>
      </c>
      <c r="E381" s="187" t="s">
        <v>611</v>
      </c>
      <c r="F381" s="187" t="s">
        <v>612</v>
      </c>
      <c r="G381" s="174"/>
      <c r="H381" s="174"/>
      <c r="I381" s="177"/>
      <c r="J381" s="188">
        <f>BK381</f>
        <v>0</v>
      </c>
      <c r="K381" s="174"/>
      <c r="L381" s="179"/>
      <c r="M381" s="180"/>
      <c r="N381" s="181"/>
      <c r="O381" s="181"/>
      <c r="P381" s="182">
        <f>SUM(P382:P426)</f>
        <v>0</v>
      </c>
      <c r="Q381" s="181"/>
      <c r="R381" s="182">
        <f>SUM(R382:R426)</f>
        <v>0.6169040000000001</v>
      </c>
      <c r="S381" s="181"/>
      <c r="T381" s="183">
        <f>SUM(T382:T426)</f>
        <v>0.1160919</v>
      </c>
      <c r="AR381" s="184" t="s">
        <v>90</v>
      </c>
      <c r="AT381" s="185" t="s">
        <v>79</v>
      </c>
      <c r="AU381" s="185" t="s">
        <v>88</v>
      </c>
      <c r="AY381" s="184" t="s">
        <v>152</v>
      </c>
      <c r="BK381" s="186">
        <f>SUM(BK382:BK426)</f>
        <v>0</v>
      </c>
    </row>
    <row r="382" spans="1:65" s="2" customFormat="1" ht="24.2" customHeight="1">
      <c r="A382" s="35"/>
      <c r="B382" s="36"/>
      <c r="C382" s="189" t="s">
        <v>613</v>
      </c>
      <c r="D382" s="189" t="s">
        <v>155</v>
      </c>
      <c r="E382" s="190" t="s">
        <v>614</v>
      </c>
      <c r="F382" s="191" t="s">
        <v>615</v>
      </c>
      <c r="G382" s="192" t="s">
        <v>158</v>
      </c>
      <c r="H382" s="193">
        <v>374.49</v>
      </c>
      <c r="I382" s="194"/>
      <c r="J382" s="195">
        <f>ROUND(I382*H382,2)</f>
        <v>0</v>
      </c>
      <c r="K382" s="196"/>
      <c r="L382" s="40"/>
      <c r="M382" s="197" t="s">
        <v>1</v>
      </c>
      <c r="N382" s="198" t="s">
        <v>45</v>
      </c>
      <c r="O382" s="72"/>
      <c r="P382" s="199">
        <f>O382*H382</f>
        <v>0</v>
      </c>
      <c r="Q382" s="199">
        <v>0.001</v>
      </c>
      <c r="R382" s="199">
        <f>Q382*H382</f>
        <v>0.37449</v>
      </c>
      <c r="S382" s="199">
        <v>0.00031</v>
      </c>
      <c r="T382" s="200">
        <f>S382*H382</f>
        <v>0.1160919</v>
      </c>
      <c r="U382" s="35"/>
      <c r="V382" s="35"/>
      <c r="W382" s="35"/>
      <c r="X382" s="35"/>
      <c r="Y382" s="35"/>
      <c r="Z382" s="35"/>
      <c r="AA382" s="35"/>
      <c r="AB382" s="35"/>
      <c r="AC382" s="35"/>
      <c r="AD382" s="35"/>
      <c r="AE382" s="35"/>
      <c r="AR382" s="201" t="s">
        <v>242</v>
      </c>
      <c r="AT382" s="201" t="s">
        <v>155</v>
      </c>
      <c r="AU382" s="201" t="s">
        <v>90</v>
      </c>
      <c r="AY382" s="18" t="s">
        <v>152</v>
      </c>
      <c r="BE382" s="202">
        <f>IF(N382="základní",J382,0)</f>
        <v>0</v>
      </c>
      <c r="BF382" s="202">
        <f>IF(N382="snížená",J382,0)</f>
        <v>0</v>
      </c>
      <c r="BG382" s="202">
        <f>IF(N382="zákl. přenesená",J382,0)</f>
        <v>0</v>
      </c>
      <c r="BH382" s="202">
        <f>IF(N382="sníž. přenesená",J382,0)</f>
        <v>0</v>
      </c>
      <c r="BI382" s="202">
        <f>IF(N382="nulová",J382,0)</f>
        <v>0</v>
      </c>
      <c r="BJ382" s="18" t="s">
        <v>88</v>
      </c>
      <c r="BK382" s="202">
        <f>ROUND(I382*H382,2)</f>
        <v>0</v>
      </c>
      <c r="BL382" s="18" t="s">
        <v>242</v>
      </c>
      <c r="BM382" s="201" t="s">
        <v>616</v>
      </c>
    </row>
    <row r="383" spans="2:51" s="15" customFormat="1" ht="11.25">
      <c r="B383" s="226"/>
      <c r="C383" s="227"/>
      <c r="D383" s="205" t="s">
        <v>161</v>
      </c>
      <c r="E383" s="228" t="s">
        <v>1</v>
      </c>
      <c r="F383" s="229" t="s">
        <v>617</v>
      </c>
      <c r="G383" s="227"/>
      <c r="H383" s="228" t="s">
        <v>1</v>
      </c>
      <c r="I383" s="230"/>
      <c r="J383" s="227"/>
      <c r="K383" s="227"/>
      <c r="L383" s="231"/>
      <c r="M383" s="232"/>
      <c r="N383" s="233"/>
      <c r="O383" s="233"/>
      <c r="P383" s="233"/>
      <c r="Q383" s="233"/>
      <c r="R383" s="233"/>
      <c r="S383" s="233"/>
      <c r="T383" s="234"/>
      <c r="AT383" s="235" t="s">
        <v>161</v>
      </c>
      <c r="AU383" s="235" t="s">
        <v>90</v>
      </c>
      <c r="AV383" s="15" t="s">
        <v>88</v>
      </c>
      <c r="AW383" s="15" t="s">
        <v>36</v>
      </c>
      <c r="AX383" s="15" t="s">
        <v>80</v>
      </c>
      <c r="AY383" s="235" t="s">
        <v>152</v>
      </c>
    </row>
    <row r="384" spans="2:51" s="13" customFormat="1" ht="11.25">
      <c r="B384" s="203"/>
      <c r="C384" s="204"/>
      <c r="D384" s="205" t="s">
        <v>161</v>
      </c>
      <c r="E384" s="206" t="s">
        <v>1</v>
      </c>
      <c r="F384" s="207" t="s">
        <v>202</v>
      </c>
      <c r="G384" s="204"/>
      <c r="H384" s="208">
        <v>74.952</v>
      </c>
      <c r="I384" s="209"/>
      <c r="J384" s="204"/>
      <c r="K384" s="204"/>
      <c r="L384" s="210"/>
      <c r="M384" s="211"/>
      <c r="N384" s="212"/>
      <c r="O384" s="212"/>
      <c r="P384" s="212"/>
      <c r="Q384" s="212"/>
      <c r="R384" s="212"/>
      <c r="S384" s="212"/>
      <c r="T384" s="213"/>
      <c r="AT384" s="214" t="s">
        <v>161</v>
      </c>
      <c r="AU384" s="214" t="s">
        <v>90</v>
      </c>
      <c r="AV384" s="13" t="s">
        <v>90</v>
      </c>
      <c r="AW384" s="13" t="s">
        <v>36</v>
      </c>
      <c r="AX384" s="13" t="s">
        <v>80</v>
      </c>
      <c r="AY384" s="214" t="s">
        <v>152</v>
      </c>
    </row>
    <row r="385" spans="2:51" s="13" customFormat="1" ht="11.25">
      <c r="B385" s="203"/>
      <c r="C385" s="204"/>
      <c r="D385" s="205" t="s">
        <v>161</v>
      </c>
      <c r="E385" s="206" t="s">
        <v>1</v>
      </c>
      <c r="F385" s="207" t="s">
        <v>223</v>
      </c>
      <c r="G385" s="204"/>
      <c r="H385" s="208">
        <v>75.487</v>
      </c>
      <c r="I385" s="209"/>
      <c r="J385" s="204"/>
      <c r="K385" s="204"/>
      <c r="L385" s="210"/>
      <c r="M385" s="211"/>
      <c r="N385" s="212"/>
      <c r="O385" s="212"/>
      <c r="P385" s="212"/>
      <c r="Q385" s="212"/>
      <c r="R385" s="212"/>
      <c r="S385" s="212"/>
      <c r="T385" s="213"/>
      <c r="AT385" s="214" t="s">
        <v>161</v>
      </c>
      <c r="AU385" s="214" t="s">
        <v>90</v>
      </c>
      <c r="AV385" s="13" t="s">
        <v>90</v>
      </c>
      <c r="AW385" s="13" t="s">
        <v>36</v>
      </c>
      <c r="AX385" s="13" t="s">
        <v>80</v>
      </c>
      <c r="AY385" s="214" t="s">
        <v>152</v>
      </c>
    </row>
    <row r="386" spans="2:51" s="13" customFormat="1" ht="22.5">
      <c r="B386" s="203"/>
      <c r="C386" s="204"/>
      <c r="D386" s="205" t="s">
        <v>161</v>
      </c>
      <c r="E386" s="206" t="s">
        <v>1</v>
      </c>
      <c r="F386" s="207" t="s">
        <v>203</v>
      </c>
      <c r="G386" s="204"/>
      <c r="H386" s="208">
        <v>106.688</v>
      </c>
      <c r="I386" s="209"/>
      <c r="J386" s="204"/>
      <c r="K386" s="204"/>
      <c r="L386" s="210"/>
      <c r="M386" s="211"/>
      <c r="N386" s="212"/>
      <c r="O386" s="212"/>
      <c r="P386" s="212"/>
      <c r="Q386" s="212"/>
      <c r="R386" s="212"/>
      <c r="S386" s="212"/>
      <c r="T386" s="213"/>
      <c r="AT386" s="214" t="s">
        <v>161</v>
      </c>
      <c r="AU386" s="214" t="s">
        <v>90</v>
      </c>
      <c r="AV386" s="13" t="s">
        <v>90</v>
      </c>
      <c r="AW386" s="13" t="s">
        <v>36</v>
      </c>
      <c r="AX386" s="13" t="s">
        <v>80</v>
      </c>
      <c r="AY386" s="214" t="s">
        <v>152</v>
      </c>
    </row>
    <row r="387" spans="2:51" s="13" customFormat="1" ht="11.25">
      <c r="B387" s="203"/>
      <c r="C387" s="204"/>
      <c r="D387" s="205" t="s">
        <v>161</v>
      </c>
      <c r="E387" s="206" t="s">
        <v>1</v>
      </c>
      <c r="F387" s="207" t="s">
        <v>204</v>
      </c>
      <c r="G387" s="204"/>
      <c r="H387" s="208">
        <v>117.363</v>
      </c>
      <c r="I387" s="209"/>
      <c r="J387" s="204"/>
      <c r="K387" s="204"/>
      <c r="L387" s="210"/>
      <c r="M387" s="211"/>
      <c r="N387" s="212"/>
      <c r="O387" s="212"/>
      <c r="P387" s="212"/>
      <c r="Q387" s="212"/>
      <c r="R387" s="212"/>
      <c r="S387" s="212"/>
      <c r="T387" s="213"/>
      <c r="AT387" s="214" t="s">
        <v>161</v>
      </c>
      <c r="AU387" s="214" t="s">
        <v>90</v>
      </c>
      <c r="AV387" s="13" t="s">
        <v>90</v>
      </c>
      <c r="AW387" s="13" t="s">
        <v>36</v>
      </c>
      <c r="AX387" s="13" t="s">
        <v>80</v>
      </c>
      <c r="AY387" s="214" t="s">
        <v>152</v>
      </c>
    </row>
    <row r="388" spans="2:51" s="14" customFormat="1" ht="11.25">
      <c r="B388" s="215"/>
      <c r="C388" s="216"/>
      <c r="D388" s="205" t="s">
        <v>161</v>
      </c>
      <c r="E388" s="217" t="s">
        <v>1</v>
      </c>
      <c r="F388" s="218" t="s">
        <v>163</v>
      </c>
      <c r="G388" s="216"/>
      <c r="H388" s="219">
        <v>374.49</v>
      </c>
      <c r="I388" s="220"/>
      <c r="J388" s="216"/>
      <c r="K388" s="216"/>
      <c r="L388" s="221"/>
      <c r="M388" s="222"/>
      <c r="N388" s="223"/>
      <c r="O388" s="223"/>
      <c r="P388" s="223"/>
      <c r="Q388" s="223"/>
      <c r="R388" s="223"/>
      <c r="S388" s="223"/>
      <c r="T388" s="224"/>
      <c r="AT388" s="225" t="s">
        <v>161</v>
      </c>
      <c r="AU388" s="225" t="s">
        <v>90</v>
      </c>
      <c r="AV388" s="14" t="s">
        <v>159</v>
      </c>
      <c r="AW388" s="14" t="s">
        <v>36</v>
      </c>
      <c r="AX388" s="14" t="s">
        <v>88</v>
      </c>
      <c r="AY388" s="225" t="s">
        <v>152</v>
      </c>
    </row>
    <row r="389" spans="1:65" s="2" customFormat="1" ht="24.2" customHeight="1">
      <c r="A389" s="35"/>
      <c r="B389" s="36"/>
      <c r="C389" s="189" t="s">
        <v>618</v>
      </c>
      <c r="D389" s="189" t="s">
        <v>155</v>
      </c>
      <c r="E389" s="190" t="s">
        <v>619</v>
      </c>
      <c r="F389" s="191" t="s">
        <v>620</v>
      </c>
      <c r="G389" s="192" t="s">
        <v>158</v>
      </c>
      <c r="H389" s="193">
        <v>151.493</v>
      </c>
      <c r="I389" s="194"/>
      <c r="J389" s="195">
        <f>ROUND(I389*H389,2)</f>
        <v>0</v>
      </c>
      <c r="K389" s="196"/>
      <c r="L389" s="40"/>
      <c r="M389" s="197" t="s">
        <v>1</v>
      </c>
      <c r="N389" s="198" t="s">
        <v>45</v>
      </c>
      <c r="O389" s="72"/>
      <c r="P389" s="199">
        <f>O389*H389</f>
        <v>0</v>
      </c>
      <c r="Q389" s="199">
        <v>0</v>
      </c>
      <c r="R389" s="199">
        <f>Q389*H389</f>
        <v>0</v>
      </c>
      <c r="S389" s="199">
        <v>0</v>
      </c>
      <c r="T389" s="200">
        <f>S389*H389</f>
        <v>0</v>
      </c>
      <c r="U389" s="35"/>
      <c r="V389" s="35"/>
      <c r="W389" s="35"/>
      <c r="X389" s="35"/>
      <c r="Y389" s="35"/>
      <c r="Z389" s="35"/>
      <c r="AA389" s="35"/>
      <c r="AB389" s="35"/>
      <c r="AC389" s="35"/>
      <c r="AD389" s="35"/>
      <c r="AE389" s="35"/>
      <c r="AR389" s="201" t="s">
        <v>242</v>
      </c>
      <c r="AT389" s="201" t="s">
        <v>155</v>
      </c>
      <c r="AU389" s="201" t="s">
        <v>90</v>
      </c>
      <c r="AY389" s="18" t="s">
        <v>152</v>
      </c>
      <c r="BE389" s="202">
        <f>IF(N389="základní",J389,0)</f>
        <v>0</v>
      </c>
      <c r="BF389" s="202">
        <f>IF(N389="snížená",J389,0)</f>
        <v>0</v>
      </c>
      <c r="BG389" s="202">
        <f>IF(N389="zákl. přenesená",J389,0)</f>
        <v>0</v>
      </c>
      <c r="BH389" s="202">
        <f>IF(N389="sníž. přenesená",J389,0)</f>
        <v>0</v>
      </c>
      <c r="BI389" s="202">
        <f>IF(N389="nulová",J389,0)</f>
        <v>0</v>
      </c>
      <c r="BJ389" s="18" t="s">
        <v>88</v>
      </c>
      <c r="BK389" s="202">
        <f>ROUND(I389*H389,2)</f>
        <v>0</v>
      </c>
      <c r="BL389" s="18" t="s">
        <v>242</v>
      </c>
      <c r="BM389" s="201" t="s">
        <v>621</v>
      </c>
    </row>
    <row r="390" spans="2:51" s="15" customFormat="1" ht="11.25">
      <c r="B390" s="226"/>
      <c r="C390" s="227"/>
      <c r="D390" s="205" t="s">
        <v>161</v>
      </c>
      <c r="E390" s="228" t="s">
        <v>1</v>
      </c>
      <c r="F390" s="229" t="s">
        <v>246</v>
      </c>
      <c r="G390" s="227"/>
      <c r="H390" s="228" t="s">
        <v>1</v>
      </c>
      <c r="I390" s="230"/>
      <c r="J390" s="227"/>
      <c r="K390" s="227"/>
      <c r="L390" s="231"/>
      <c r="M390" s="232"/>
      <c r="N390" s="233"/>
      <c r="O390" s="233"/>
      <c r="P390" s="233"/>
      <c r="Q390" s="233"/>
      <c r="R390" s="233"/>
      <c r="S390" s="233"/>
      <c r="T390" s="234"/>
      <c r="AT390" s="235" t="s">
        <v>161</v>
      </c>
      <c r="AU390" s="235" t="s">
        <v>90</v>
      </c>
      <c r="AV390" s="15" t="s">
        <v>88</v>
      </c>
      <c r="AW390" s="15" t="s">
        <v>36</v>
      </c>
      <c r="AX390" s="15" t="s">
        <v>80</v>
      </c>
      <c r="AY390" s="235" t="s">
        <v>152</v>
      </c>
    </row>
    <row r="391" spans="2:51" s="13" customFormat="1" ht="11.25">
      <c r="B391" s="203"/>
      <c r="C391" s="204"/>
      <c r="D391" s="205" t="s">
        <v>161</v>
      </c>
      <c r="E391" s="206" t="s">
        <v>1</v>
      </c>
      <c r="F391" s="207" t="s">
        <v>247</v>
      </c>
      <c r="G391" s="204"/>
      <c r="H391" s="208">
        <v>22.62</v>
      </c>
      <c r="I391" s="209"/>
      <c r="J391" s="204"/>
      <c r="K391" s="204"/>
      <c r="L391" s="210"/>
      <c r="M391" s="211"/>
      <c r="N391" s="212"/>
      <c r="O391" s="212"/>
      <c r="P391" s="212"/>
      <c r="Q391" s="212"/>
      <c r="R391" s="212"/>
      <c r="S391" s="212"/>
      <c r="T391" s="213"/>
      <c r="AT391" s="214" t="s">
        <v>161</v>
      </c>
      <c r="AU391" s="214" t="s">
        <v>90</v>
      </c>
      <c r="AV391" s="13" t="s">
        <v>90</v>
      </c>
      <c r="AW391" s="13" t="s">
        <v>36</v>
      </c>
      <c r="AX391" s="13" t="s">
        <v>80</v>
      </c>
      <c r="AY391" s="214" t="s">
        <v>152</v>
      </c>
    </row>
    <row r="392" spans="2:51" s="13" customFormat="1" ht="11.25">
      <c r="B392" s="203"/>
      <c r="C392" s="204"/>
      <c r="D392" s="205" t="s">
        <v>161</v>
      </c>
      <c r="E392" s="206" t="s">
        <v>1</v>
      </c>
      <c r="F392" s="207" t="s">
        <v>248</v>
      </c>
      <c r="G392" s="204"/>
      <c r="H392" s="208">
        <v>20.838</v>
      </c>
      <c r="I392" s="209"/>
      <c r="J392" s="204"/>
      <c r="K392" s="204"/>
      <c r="L392" s="210"/>
      <c r="M392" s="211"/>
      <c r="N392" s="212"/>
      <c r="O392" s="212"/>
      <c r="P392" s="212"/>
      <c r="Q392" s="212"/>
      <c r="R392" s="212"/>
      <c r="S392" s="212"/>
      <c r="T392" s="213"/>
      <c r="AT392" s="214" t="s">
        <v>161</v>
      </c>
      <c r="AU392" s="214" t="s">
        <v>90</v>
      </c>
      <c r="AV392" s="13" t="s">
        <v>90</v>
      </c>
      <c r="AW392" s="13" t="s">
        <v>36</v>
      </c>
      <c r="AX392" s="13" t="s">
        <v>80</v>
      </c>
      <c r="AY392" s="214" t="s">
        <v>152</v>
      </c>
    </row>
    <row r="393" spans="2:51" s="13" customFormat="1" ht="11.25">
      <c r="B393" s="203"/>
      <c r="C393" s="204"/>
      <c r="D393" s="205" t="s">
        <v>161</v>
      </c>
      <c r="E393" s="206" t="s">
        <v>1</v>
      </c>
      <c r="F393" s="207" t="s">
        <v>249</v>
      </c>
      <c r="G393" s="204"/>
      <c r="H393" s="208">
        <v>36.41</v>
      </c>
      <c r="I393" s="209"/>
      <c r="J393" s="204"/>
      <c r="K393" s="204"/>
      <c r="L393" s="210"/>
      <c r="M393" s="211"/>
      <c r="N393" s="212"/>
      <c r="O393" s="212"/>
      <c r="P393" s="212"/>
      <c r="Q393" s="212"/>
      <c r="R393" s="212"/>
      <c r="S393" s="212"/>
      <c r="T393" s="213"/>
      <c r="AT393" s="214" t="s">
        <v>161</v>
      </c>
      <c r="AU393" s="214" t="s">
        <v>90</v>
      </c>
      <c r="AV393" s="13" t="s">
        <v>90</v>
      </c>
      <c r="AW393" s="13" t="s">
        <v>36</v>
      </c>
      <c r="AX393" s="13" t="s">
        <v>80</v>
      </c>
      <c r="AY393" s="214" t="s">
        <v>152</v>
      </c>
    </row>
    <row r="394" spans="2:51" s="13" customFormat="1" ht="11.25">
      <c r="B394" s="203"/>
      <c r="C394" s="204"/>
      <c r="D394" s="205" t="s">
        <v>161</v>
      </c>
      <c r="E394" s="206" t="s">
        <v>1</v>
      </c>
      <c r="F394" s="207" t="s">
        <v>250</v>
      </c>
      <c r="G394" s="204"/>
      <c r="H394" s="208">
        <v>71.625</v>
      </c>
      <c r="I394" s="209"/>
      <c r="J394" s="204"/>
      <c r="K394" s="204"/>
      <c r="L394" s="210"/>
      <c r="M394" s="211"/>
      <c r="N394" s="212"/>
      <c r="O394" s="212"/>
      <c r="P394" s="212"/>
      <c r="Q394" s="212"/>
      <c r="R394" s="212"/>
      <c r="S394" s="212"/>
      <c r="T394" s="213"/>
      <c r="AT394" s="214" t="s">
        <v>161</v>
      </c>
      <c r="AU394" s="214" t="s">
        <v>90</v>
      </c>
      <c r="AV394" s="13" t="s">
        <v>90</v>
      </c>
      <c r="AW394" s="13" t="s">
        <v>36</v>
      </c>
      <c r="AX394" s="13" t="s">
        <v>80</v>
      </c>
      <c r="AY394" s="214" t="s">
        <v>152</v>
      </c>
    </row>
    <row r="395" spans="2:51" s="14" customFormat="1" ht="11.25">
      <c r="B395" s="215"/>
      <c r="C395" s="216"/>
      <c r="D395" s="205" t="s">
        <v>161</v>
      </c>
      <c r="E395" s="217" t="s">
        <v>1</v>
      </c>
      <c r="F395" s="218" t="s">
        <v>163</v>
      </c>
      <c r="G395" s="216"/>
      <c r="H395" s="219">
        <v>151.493</v>
      </c>
      <c r="I395" s="220"/>
      <c r="J395" s="216"/>
      <c r="K395" s="216"/>
      <c r="L395" s="221"/>
      <c r="M395" s="222"/>
      <c r="N395" s="223"/>
      <c r="O395" s="223"/>
      <c r="P395" s="223"/>
      <c r="Q395" s="223"/>
      <c r="R395" s="223"/>
      <c r="S395" s="223"/>
      <c r="T395" s="224"/>
      <c r="AT395" s="225" t="s">
        <v>161</v>
      </c>
      <c r="AU395" s="225" t="s">
        <v>90</v>
      </c>
      <c r="AV395" s="14" t="s">
        <v>159</v>
      </c>
      <c r="AW395" s="14" t="s">
        <v>36</v>
      </c>
      <c r="AX395" s="14" t="s">
        <v>88</v>
      </c>
      <c r="AY395" s="225" t="s">
        <v>152</v>
      </c>
    </row>
    <row r="396" spans="1:65" s="2" customFormat="1" ht="16.5" customHeight="1">
      <c r="A396" s="35"/>
      <c r="B396" s="36"/>
      <c r="C396" s="247" t="s">
        <v>622</v>
      </c>
      <c r="D396" s="247" t="s">
        <v>237</v>
      </c>
      <c r="E396" s="248" t="s">
        <v>623</v>
      </c>
      <c r="F396" s="249" t="s">
        <v>624</v>
      </c>
      <c r="G396" s="250" t="s">
        <v>158</v>
      </c>
      <c r="H396" s="251">
        <v>159.068</v>
      </c>
      <c r="I396" s="252"/>
      <c r="J396" s="253">
        <f>ROUND(I396*H396,2)</f>
        <v>0</v>
      </c>
      <c r="K396" s="254"/>
      <c r="L396" s="255"/>
      <c r="M396" s="256" t="s">
        <v>1</v>
      </c>
      <c r="N396" s="257" t="s">
        <v>45</v>
      </c>
      <c r="O396" s="72"/>
      <c r="P396" s="199">
        <f>O396*H396</f>
        <v>0</v>
      </c>
      <c r="Q396" s="199">
        <v>0</v>
      </c>
      <c r="R396" s="199">
        <f>Q396*H396</f>
        <v>0</v>
      </c>
      <c r="S396" s="199">
        <v>0</v>
      </c>
      <c r="T396" s="200">
        <f>S396*H396</f>
        <v>0</v>
      </c>
      <c r="U396" s="35"/>
      <c r="V396" s="35"/>
      <c r="W396" s="35"/>
      <c r="X396" s="35"/>
      <c r="Y396" s="35"/>
      <c r="Z396" s="35"/>
      <c r="AA396" s="35"/>
      <c r="AB396" s="35"/>
      <c r="AC396" s="35"/>
      <c r="AD396" s="35"/>
      <c r="AE396" s="35"/>
      <c r="AR396" s="201" t="s">
        <v>334</v>
      </c>
      <c r="AT396" s="201" t="s">
        <v>237</v>
      </c>
      <c r="AU396" s="201" t="s">
        <v>90</v>
      </c>
      <c r="AY396" s="18" t="s">
        <v>152</v>
      </c>
      <c r="BE396" s="202">
        <f>IF(N396="základní",J396,0)</f>
        <v>0</v>
      </c>
      <c r="BF396" s="202">
        <f>IF(N396="snížená",J396,0)</f>
        <v>0</v>
      </c>
      <c r="BG396" s="202">
        <f>IF(N396="zákl. přenesená",J396,0)</f>
        <v>0</v>
      </c>
      <c r="BH396" s="202">
        <f>IF(N396="sníž. přenesená",J396,0)</f>
        <v>0</v>
      </c>
      <c r="BI396" s="202">
        <f>IF(N396="nulová",J396,0)</f>
        <v>0</v>
      </c>
      <c r="BJ396" s="18" t="s">
        <v>88</v>
      </c>
      <c r="BK396" s="202">
        <f>ROUND(I396*H396,2)</f>
        <v>0</v>
      </c>
      <c r="BL396" s="18" t="s">
        <v>242</v>
      </c>
      <c r="BM396" s="201" t="s">
        <v>625</v>
      </c>
    </row>
    <row r="397" spans="2:51" s="13" customFormat="1" ht="11.25">
      <c r="B397" s="203"/>
      <c r="C397" s="204"/>
      <c r="D397" s="205" t="s">
        <v>161</v>
      </c>
      <c r="E397" s="204"/>
      <c r="F397" s="207" t="s">
        <v>626</v>
      </c>
      <c r="G397" s="204"/>
      <c r="H397" s="208">
        <v>159.068</v>
      </c>
      <c r="I397" s="209"/>
      <c r="J397" s="204"/>
      <c r="K397" s="204"/>
      <c r="L397" s="210"/>
      <c r="M397" s="211"/>
      <c r="N397" s="212"/>
      <c r="O397" s="212"/>
      <c r="P397" s="212"/>
      <c r="Q397" s="212"/>
      <c r="R397" s="212"/>
      <c r="S397" s="212"/>
      <c r="T397" s="213"/>
      <c r="AT397" s="214" t="s">
        <v>161</v>
      </c>
      <c r="AU397" s="214" t="s">
        <v>90</v>
      </c>
      <c r="AV397" s="13" t="s">
        <v>90</v>
      </c>
      <c r="AW397" s="13" t="s">
        <v>4</v>
      </c>
      <c r="AX397" s="13" t="s">
        <v>88</v>
      </c>
      <c r="AY397" s="214" t="s">
        <v>152</v>
      </c>
    </row>
    <row r="398" spans="1:65" s="2" customFormat="1" ht="33" customHeight="1">
      <c r="A398" s="35"/>
      <c r="B398" s="36"/>
      <c r="C398" s="189" t="s">
        <v>627</v>
      </c>
      <c r="D398" s="189" t="s">
        <v>155</v>
      </c>
      <c r="E398" s="190" t="s">
        <v>628</v>
      </c>
      <c r="F398" s="191" t="s">
        <v>629</v>
      </c>
      <c r="G398" s="192" t="s">
        <v>158</v>
      </c>
      <c r="H398" s="193">
        <v>486.672</v>
      </c>
      <c r="I398" s="194"/>
      <c r="J398" s="195">
        <f>ROUND(I398*H398,2)</f>
        <v>0</v>
      </c>
      <c r="K398" s="196"/>
      <c r="L398" s="40"/>
      <c r="M398" s="197" t="s">
        <v>1</v>
      </c>
      <c r="N398" s="198" t="s">
        <v>45</v>
      </c>
      <c r="O398" s="72"/>
      <c r="P398" s="199">
        <f>O398*H398</f>
        <v>0</v>
      </c>
      <c r="Q398" s="199">
        <v>0.0002</v>
      </c>
      <c r="R398" s="199">
        <f>Q398*H398</f>
        <v>0.09733440000000002</v>
      </c>
      <c r="S398" s="199">
        <v>0</v>
      </c>
      <c r="T398" s="200">
        <f>S398*H398</f>
        <v>0</v>
      </c>
      <c r="U398" s="35"/>
      <c r="V398" s="35"/>
      <c r="W398" s="35"/>
      <c r="X398" s="35"/>
      <c r="Y398" s="35"/>
      <c r="Z398" s="35"/>
      <c r="AA398" s="35"/>
      <c r="AB398" s="35"/>
      <c r="AC398" s="35"/>
      <c r="AD398" s="35"/>
      <c r="AE398" s="35"/>
      <c r="AR398" s="201" t="s">
        <v>242</v>
      </c>
      <c r="AT398" s="201" t="s">
        <v>155</v>
      </c>
      <c r="AU398" s="201" t="s">
        <v>90</v>
      </c>
      <c r="AY398" s="18" t="s">
        <v>152</v>
      </c>
      <c r="BE398" s="202">
        <f>IF(N398="základní",J398,0)</f>
        <v>0</v>
      </c>
      <c r="BF398" s="202">
        <f>IF(N398="snížená",J398,0)</f>
        <v>0</v>
      </c>
      <c r="BG398" s="202">
        <f>IF(N398="zákl. přenesená",J398,0)</f>
        <v>0</v>
      </c>
      <c r="BH398" s="202">
        <f>IF(N398="sníž. přenesená",J398,0)</f>
        <v>0</v>
      </c>
      <c r="BI398" s="202">
        <f>IF(N398="nulová",J398,0)</f>
        <v>0</v>
      </c>
      <c r="BJ398" s="18" t="s">
        <v>88</v>
      </c>
      <c r="BK398" s="202">
        <f>ROUND(I398*H398,2)</f>
        <v>0</v>
      </c>
      <c r="BL398" s="18" t="s">
        <v>242</v>
      </c>
      <c r="BM398" s="201" t="s">
        <v>630</v>
      </c>
    </row>
    <row r="399" spans="2:51" s="13" customFormat="1" ht="11.25">
      <c r="B399" s="203"/>
      <c r="C399" s="204"/>
      <c r="D399" s="205" t="s">
        <v>161</v>
      </c>
      <c r="E399" s="206" t="s">
        <v>1</v>
      </c>
      <c r="F399" s="207" t="s">
        <v>112</v>
      </c>
      <c r="G399" s="204"/>
      <c r="H399" s="208">
        <v>362.486</v>
      </c>
      <c r="I399" s="209"/>
      <c r="J399" s="204"/>
      <c r="K399" s="204"/>
      <c r="L399" s="210"/>
      <c r="M399" s="211"/>
      <c r="N399" s="212"/>
      <c r="O399" s="212"/>
      <c r="P399" s="212"/>
      <c r="Q399" s="212"/>
      <c r="R399" s="212"/>
      <c r="S399" s="212"/>
      <c r="T399" s="213"/>
      <c r="AT399" s="214" t="s">
        <v>161</v>
      </c>
      <c r="AU399" s="214" t="s">
        <v>90</v>
      </c>
      <c r="AV399" s="13" t="s">
        <v>90</v>
      </c>
      <c r="AW399" s="13" t="s">
        <v>36</v>
      </c>
      <c r="AX399" s="13" t="s">
        <v>80</v>
      </c>
      <c r="AY399" s="214" t="s">
        <v>152</v>
      </c>
    </row>
    <row r="400" spans="2:51" s="15" customFormat="1" ht="11.25">
      <c r="B400" s="226"/>
      <c r="C400" s="227"/>
      <c r="D400" s="205" t="s">
        <v>161</v>
      </c>
      <c r="E400" s="228" t="s">
        <v>1</v>
      </c>
      <c r="F400" s="229" t="s">
        <v>532</v>
      </c>
      <c r="G400" s="227"/>
      <c r="H400" s="228" t="s">
        <v>1</v>
      </c>
      <c r="I400" s="230"/>
      <c r="J400" s="227"/>
      <c r="K400" s="227"/>
      <c r="L400" s="231"/>
      <c r="M400" s="232"/>
      <c r="N400" s="233"/>
      <c r="O400" s="233"/>
      <c r="P400" s="233"/>
      <c r="Q400" s="233"/>
      <c r="R400" s="233"/>
      <c r="S400" s="233"/>
      <c r="T400" s="234"/>
      <c r="AT400" s="235" t="s">
        <v>161</v>
      </c>
      <c r="AU400" s="235" t="s">
        <v>90</v>
      </c>
      <c r="AV400" s="15" t="s">
        <v>88</v>
      </c>
      <c r="AW400" s="15" t="s">
        <v>36</v>
      </c>
      <c r="AX400" s="15" t="s">
        <v>80</v>
      </c>
      <c r="AY400" s="235" t="s">
        <v>152</v>
      </c>
    </row>
    <row r="401" spans="2:51" s="13" customFormat="1" ht="11.25">
      <c r="B401" s="203"/>
      <c r="C401" s="204"/>
      <c r="D401" s="205" t="s">
        <v>161</v>
      </c>
      <c r="E401" s="206" t="s">
        <v>1</v>
      </c>
      <c r="F401" s="207" t="s">
        <v>631</v>
      </c>
      <c r="G401" s="204"/>
      <c r="H401" s="208">
        <v>-6.045</v>
      </c>
      <c r="I401" s="209"/>
      <c r="J401" s="204"/>
      <c r="K401" s="204"/>
      <c r="L401" s="210"/>
      <c r="M401" s="211"/>
      <c r="N401" s="212"/>
      <c r="O401" s="212"/>
      <c r="P401" s="212"/>
      <c r="Q401" s="212"/>
      <c r="R401" s="212"/>
      <c r="S401" s="212"/>
      <c r="T401" s="213"/>
      <c r="AT401" s="214" t="s">
        <v>161</v>
      </c>
      <c r="AU401" s="214" t="s">
        <v>90</v>
      </c>
      <c r="AV401" s="13" t="s">
        <v>90</v>
      </c>
      <c r="AW401" s="13" t="s">
        <v>36</v>
      </c>
      <c r="AX401" s="13" t="s">
        <v>80</v>
      </c>
      <c r="AY401" s="214" t="s">
        <v>152</v>
      </c>
    </row>
    <row r="402" spans="2:51" s="16" customFormat="1" ht="11.25">
      <c r="B402" s="236"/>
      <c r="C402" s="237"/>
      <c r="D402" s="205" t="s">
        <v>161</v>
      </c>
      <c r="E402" s="238" t="s">
        <v>1</v>
      </c>
      <c r="F402" s="239" t="s">
        <v>205</v>
      </c>
      <c r="G402" s="237"/>
      <c r="H402" s="240">
        <v>356.441</v>
      </c>
      <c r="I402" s="241"/>
      <c r="J402" s="237"/>
      <c r="K402" s="237"/>
      <c r="L402" s="242"/>
      <c r="M402" s="243"/>
      <c r="N402" s="244"/>
      <c r="O402" s="244"/>
      <c r="P402" s="244"/>
      <c r="Q402" s="244"/>
      <c r="R402" s="244"/>
      <c r="S402" s="244"/>
      <c r="T402" s="245"/>
      <c r="AT402" s="246" t="s">
        <v>161</v>
      </c>
      <c r="AU402" s="246" t="s">
        <v>90</v>
      </c>
      <c r="AV402" s="16" t="s">
        <v>153</v>
      </c>
      <c r="AW402" s="16" t="s">
        <v>36</v>
      </c>
      <c r="AX402" s="16" t="s">
        <v>80</v>
      </c>
      <c r="AY402" s="246" t="s">
        <v>152</v>
      </c>
    </row>
    <row r="403" spans="2:51" s="13" customFormat="1" ht="11.25">
      <c r="B403" s="203"/>
      <c r="C403" s="204"/>
      <c r="D403" s="205" t="s">
        <v>161</v>
      </c>
      <c r="E403" s="206" t="s">
        <v>1</v>
      </c>
      <c r="F403" s="207" t="s">
        <v>342</v>
      </c>
      <c r="G403" s="204"/>
      <c r="H403" s="208">
        <v>19.6</v>
      </c>
      <c r="I403" s="209"/>
      <c r="J403" s="204"/>
      <c r="K403" s="204"/>
      <c r="L403" s="210"/>
      <c r="M403" s="211"/>
      <c r="N403" s="212"/>
      <c r="O403" s="212"/>
      <c r="P403" s="212"/>
      <c r="Q403" s="212"/>
      <c r="R403" s="212"/>
      <c r="S403" s="212"/>
      <c r="T403" s="213"/>
      <c r="AT403" s="214" t="s">
        <v>161</v>
      </c>
      <c r="AU403" s="214" t="s">
        <v>90</v>
      </c>
      <c r="AV403" s="13" t="s">
        <v>90</v>
      </c>
      <c r="AW403" s="13" t="s">
        <v>36</v>
      </c>
      <c r="AX403" s="13" t="s">
        <v>80</v>
      </c>
      <c r="AY403" s="214" t="s">
        <v>152</v>
      </c>
    </row>
    <row r="404" spans="2:51" s="13" customFormat="1" ht="11.25">
      <c r="B404" s="203"/>
      <c r="C404" s="204"/>
      <c r="D404" s="205" t="s">
        <v>161</v>
      </c>
      <c r="E404" s="206" t="s">
        <v>1</v>
      </c>
      <c r="F404" s="207" t="s">
        <v>343</v>
      </c>
      <c r="G404" s="204"/>
      <c r="H404" s="208">
        <v>32.8</v>
      </c>
      <c r="I404" s="209"/>
      <c r="J404" s="204"/>
      <c r="K404" s="204"/>
      <c r="L404" s="210"/>
      <c r="M404" s="211"/>
      <c r="N404" s="212"/>
      <c r="O404" s="212"/>
      <c r="P404" s="212"/>
      <c r="Q404" s="212"/>
      <c r="R404" s="212"/>
      <c r="S404" s="212"/>
      <c r="T404" s="213"/>
      <c r="AT404" s="214" t="s">
        <v>161</v>
      </c>
      <c r="AU404" s="214" t="s">
        <v>90</v>
      </c>
      <c r="AV404" s="13" t="s">
        <v>90</v>
      </c>
      <c r="AW404" s="13" t="s">
        <v>36</v>
      </c>
      <c r="AX404" s="13" t="s">
        <v>80</v>
      </c>
      <c r="AY404" s="214" t="s">
        <v>152</v>
      </c>
    </row>
    <row r="405" spans="2:51" s="13" customFormat="1" ht="11.25">
      <c r="B405" s="203"/>
      <c r="C405" s="204"/>
      <c r="D405" s="205" t="s">
        <v>161</v>
      </c>
      <c r="E405" s="206" t="s">
        <v>1</v>
      </c>
      <c r="F405" s="207" t="s">
        <v>344</v>
      </c>
      <c r="G405" s="204"/>
      <c r="H405" s="208">
        <v>16.8</v>
      </c>
      <c r="I405" s="209"/>
      <c r="J405" s="204"/>
      <c r="K405" s="204"/>
      <c r="L405" s="210"/>
      <c r="M405" s="211"/>
      <c r="N405" s="212"/>
      <c r="O405" s="212"/>
      <c r="P405" s="212"/>
      <c r="Q405" s="212"/>
      <c r="R405" s="212"/>
      <c r="S405" s="212"/>
      <c r="T405" s="213"/>
      <c r="AT405" s="214" t="s">
        <v>161</v>
      </c>
      <c r="AU405" s="214" t="s">
        <v>90</v>
      </c>
      <c r="AV405" s="13" t="s">
        <v>90</v>
      </c>
      <c r="AW405" s="13" t="s">
        <v>36</v>
      </c>
      <c r="AX405" s="13" t="s">
        <v>80</v>
      </c>
      <c r="AY405" s="214" t="s">
        <v>152</v>
      </c>
    </row>
    <row r="406" spans="2:51" s="13" customFormat="1" ht="11.25">
      <c r="B406" s="203"/>
      <c r="C406" s="204"/>
      <c r="D406" s="205" t="s">
        <v>161</v>
      </c>
      <c r="E406" s="206" t="s">
        <v>1</v>
      </c>
      <c r="F406" s="207" t="s">
        <v>345</v>
      </c>
      <c r="G406" s="204"/>
      <c r="H406" s="208">
        <v>23</v>
      </c>
      <c r="I406" s="209"/>
      <c r="J406" s="204"/>
      <c r="K406" s="204"/>
      <c r="L406" s="210"/>
      <c r="M406" s="211"/>
      <c r="N406" s="212"/>
      <c r="O406" s="212"/>
      <c r="P406" s="212"/>
      <c r="Q406" s="212"/>
      <c r="R406" s="212"/>
      <c r="S406" s="212"/>
      <c r="T406" s="213"/>
      <c r="AT406" s="214" t="s">
        <v>161</v>
      </c>
      <c r="AU406" s="214" t="s">
        <v>90</v>
      </c>
      <c r="AV406" s="13" t="s">
        <v>90</v>
      </c>
      <c r="AW406" s="13" t="s">
        <v>36</v>
      </c>
      <c r="AX406" s="13" t="s">
        <v>80</v>
      </c>
      <c r="AY406" s="214" t="s">
        <v>152</v>
      </c>
    </row>
    <row r="407" spans="2:51" s="16" customFormat="1" ht="11.25">
      <c r="B407" s="236"/>
      <c r="C407" s="237"/>
      <c r="D407" s="205" t="s">
        <v>161</v>
      </c>
      <c r="E407" s="238" t="s">
        <v>1</v>
      </c>
      <c r="F407" s="239" t="s">
        <v>205</v>
      </c>
      <c r="G407" s="237"/>
      <c r="H407" s="240">
        <v>92.2</v>
      </c>
      <c r="I407" s="241"/>
      <c r="J407" s="237"/>
      <c r="K407" s="237"/>
      <c r="L407" s="242"/>
      <c r="M407" s="243"/>
      <c r="N407" s="244"/>
      <c r="O407" s="244"/>
      <c r="P407" s="244"/>
      <c r="Q407" s="244"/>
      <c r="R407" s="244"/>
      <c r="S407" s="244"/>
      <c r="T407" s="245"/>
      <c r="AT407" s="246" t="s">
        <v>161</v>
      </c>
      <c r="AU407" s="246" t="s">
        <v>90</v>
      </c>
      <c r="AV407" s="16" t="s">
        <v>153</v>
      </c>
      <c r="AW407" s="16" t="s">
        <v>36</v>
      </c>
      <c r="AX407" s="16" t="s">
        <v>80</v>
      </c>
      <c r="AY407" s="246" t="s">
        <v>152</v>
      </c>
    </row>
    <row r="408" spans="2:51" s="13" customFormat="1" ht="11.25">
      <c r="B408" s="203"/>
      <c r="C408" s="204"/>
      <c r="D408" s="205" t="s">
        <v>161</v>
      </c>
      <c r="E408" s="206" t="s">
        <v>1</v>
      </c>
      <c r="F408" s="207" t="s">
        <v>228</v>
      </c>
      <c r="G408" s="204"/>
      <c r="H408" s="208">
        <v>15.72</v>
      </c>
      <c r="I408" s="209"/>
      <c r="J408" s="204"/>
      <c r="K408" s="204"/>
      <c r="L408" s="210"/>
      <c r="M408" s="211"/>
      <c r="N408" s="212"/>
      <c r="O408" s="212"/>
      <c r="P408" s="212"/>
      <c r="Q408" s="212"/>
      <c r="R408" s="212"/>
      <c r="S408" s="212"/>
      <c r="T408" s="213"/>
      <c r="AT408" s="214" t="s">
        <v>161</v>
      </c>
      <c r="AU408" s="214" t="s">
        <v>90</v>
      </c>
      <c r="AV408" s="13" t="s">
        <v>90</v>
      </c>
      <c r="AW408" s="13" t="s">
        <v>36</v>
      </c>
      <c r="AX408" s="13" t="s">
        <v>80</v>
      </c>
      <c r="AY408" s="214" t="s">
        <v>152</v>
      </c>
    </row>
    <row r="409" spans="2:51" s="16" customFormat="1" ht="11.25">
      <c r="B409" s="236"/>
      <c r="C409" s="237"/>
      <c r="D409" s="205" t="s">
        <v>161</v>
      </c>
      <c r="E409" s="238" t="s">
        <v>1</v>
      </c>
      <c r="F409" s="239" t="s">
        <v>205</v>
      </c>
      <c r="G409" s="237"/>
      <c r="H409" s="240">
        <v>15.72</v>
      </c>
      <c r="I409" s="241"/>
      <c r="J409" s="237"/>
      <c r="K409" s="237"/>
      <c r="L409" s="242"/>
      <c r="M409" s="243"/>
      <c r="N409" s="244"/>
      <c r="O409" s="244"/>
      <c r="P409" s="244"/>
      <c r="Q409" s="244"/>
      <c r="R409" s="244"/>
      <c r="S409" s="244"/>
      <c r="T409" s="245"/>
      <c r="AT409" s="246" t="s">
        <v>161</v>
      </c>
      <c r="AU409" s="246" t="s">
        <v>90</v>
      </c>
      <c r="AV409" s="16" t="s">
        <v>153</v>
      </c>
      <c r="AW409" s="16" t="s">
        <v>36</v>
      </c>
      <c r="AX409" s="16" t="s">
        <v>80</v>
      </c>
      <c r="AY409" s="246" t="s">
        <v>152</v>
      </c>
    </row>
    <row r="410" spans="2:51" s="15" customFormat="1" ht="11.25">
      <c r="B410" s="226"/>
      <c r="C410" s="227"/>
      <c r="D410" s="205" t="s">
        <v>161</v>
      </c>
      <c r="E410" s="228" t="s">
        <v>1</v>
      </c>
      <c r="F410" s="229" t="s">
        <v>316</v>
      </c>
      <c r="G410" s="227"/>
      <c r="H410" s="228" t="s">
        <v>1</v>
      </c>
      <c r="I410" s="230"/>
      <c r="J410" s="227"/>
      <c r="K410" s="227"/>
      <c r="L410" s="231"/>
      <c r="M410" s="232"/>
      <c r="N410" s="233"/>
      <c r="O410" s="233"/>
      <c r="P410" s="233"/>
      <c r="Q410" s="233"/>
      <c r="R410" s="233"/>
      <c r="S410" s="233"/>
      <c r="T410" s="234"/>
      <c r="AT410" s="235" t="s">
        <v>161</v>
      </c>
      <c r="AU410" s="235" t="s">
        <v>90</v>
      </c>
      <c r="AV410" s="15" t="s">
        <v>88</v>
      </c>
      <c r="AW410" s="15" t="s">
        <v>36</v>
      </c>
      <c r="AX410" s="15" t="s">
        <v>80</v>
      </c>
      <c r="AY410" s="235" t="s">
        <v>152</v>
      </c>
    </row>
    <row r="411" spans="2:51" s="13" customFormat="1" ht="11.25">
      <c r="B411" s="203"/>
      <c r="C411" s="204"/>
      <c r="D411" s="205" t="s">
        <v>161</v>
      </c>
      <c r="E411" s="206" t="s">
        <v>1</v>
      </c>
      <c r="F411" s="207" t="s">
        <v>632</v>
      </c>
      <c r="G411" s="204"/>
      <c r="H411" s="208">
        <v>22.311</v>
      </c>
      <c r="I411" s="209"/>
      <c r="J411" s="204"/>
      <c r="K411" s="204"/>
      <c r="L411" s="210"/>
      <c r="M411" s="211"/>
      <c r="N411" s="212"/>
      <c r="O411" s="212"/>
      <c r="P411" s="212"/>
      <c r="Q411" s="212"/>
      <c r="R411" s="212"/>
      <c r="S411" s="212"/>
      <c r="T411" s="213"/>
      <c r="AT411" s="214" t="s">
        <v>161</v>
      </c>
      <c r="AU411" s="214" t="s">
        <v>90</v>
      </c>
      <c r="AV411" s="13" t="s">
        <v>90</v>
      </c>
      <c r="AW411" s="13" t="s">
        <v>36</v>
      </c>
      <c r="AX411" s="13" t="s">
        <v>80</v>
      </c>
      <c r="AY411" s="214" t="s">
        <v>152</v>
      </c>
    </row>
    <row r="412" spans="2:51" s="16" customFormat="1" ht="11.25">
      <c r="B412" s="236"/>
      <c r="C412" s="237"/>
      <c r="D412" s="205" t="s">
        <v>161</v>
      </c>
      <c r="E412" s="238" t="s">
        <v>1</v>
      </c>
      <c r="F412" s="239" t="s">
        <v>205</v>
      </c>
      <c r="G412" s="237"/>
      <c r="H412" s="240">
        <v>22.311</v>
      </c>
      <c r="I412" s="241"/>
      <c r="J412" s="237"/>
      <c r="K412" s="237"/>
      <c r="L412" s="242"/>
      <c r="M412" s="243"/>
      <c r="N412" s="244"/>
      <c r="O412" s="244"/>
      <c r="P412" s="244"/>
      <c r="Q412" s="244"/>
      <c r="R412" s="244"/>
      <c r="S412" s="244"/>
      <c r="T412" s="245"/>
      <c r="AT412" s="246" t="s">
        <v>161</v>
      </c>
      <c r="AU412" s="246" t="s">
        <v>90</v>
      </c>
      <c r="AV412" s="16" t="s">
        <v>153</v>
      </c>
      <c r="AW412" s="16" t="s">
        <v>36</v>
      </c>
      <c r="AX412" s="16" t="s">
        <v>80</v>
      </c>
      <c r="AY412" s="246" t="s">
        <v>152</v>
      </c>
    </row>
    <row r="413" spans="2:51" s="14" customFormat="1" ht="11.25">
      <c r="B413" s="215"/>
      <c r="C413" s="216"/>
      <c r="D413" s="205" t="s">
        <v>161</v>
      </c>
      <c r="E413" s="217" t="s">
        <v>110</v>
      </c>
      <c r="F413" s="218" t="s">
        <v>163</v>
      </c>
      <c r="G413" s="216"/>
      <c r="H413" s="219">
        <v>486.672</v>
      </c>
      <c r="I413" s="220"/>
      <c r="J413" s="216"/>
      <c r="K413" s="216"/>
      <c r="L413" s="221"/>
      <c r="M413" s="222"/>
      <c r="N413" s="223"/>
      <c r="O413" s="223"/>
      <c r="P413" s="223"/>
      <c r="Q413" s="223"/>
      <c r="R413" s="223"/>
      <c r="S413" s="223"/>
      <c r="T413" s="224"/>
      <c r="AT413" s="225" t="s">
        <v>161</v>
      </c>
      <c r="AU413" s="225" t="s">
        <v>90</v>
      </c>
      <c r="AV413" s="14" t="s">
        <v>159</v>
      </c>
      <c r="AW413" s="14" t="s">
        <v>36</v>
      </c>
      <c r="AX413" s="14" t="s">
        <v>88</v>
      </c>
      <c r="AY413" s="225" t="s">
        <v>152</v>
      </c>
    </row>
    <row r="414" spans="1:65" s="2" customFormat="1" ht="37.9" customHeight="1">
      <c r="A414" s="35"/>
      <c r="B414" s="36"/>
      <c r="C414" s="189" t="s">
        <v>633</v>
      </c>
      <c r="D414" s="189" t="s">
        <v>155</v>
      </c>
      <c r="E414" s="190" t="s">
        <v>634</v>
      </c>
      <c r="F414" s="191" t="s">
        <v>635</v>
      </c>
      <c r="G414" s="192" t="s">
        <v>158</v>
      </c>
      <c r="H414" s="193">
        <v>486.672</v>
      </c>
      <c r="I414" s="194"/>
      <c r="J414" s="195">
        <f>ROUND(I414*H414,2)</f>
        <v>0</v>
      </c>
      <c r="K414" s="196"/>
      <c r="L414" s="40"/>
      <c r="M414" s="197" t="s">
        <v>1</v>
      </c>
      <c r="N414" s="198" t="s">
        <v>45</v>
      </c>
      <c r="O414" s="72"/>
      <c r="P414" s="199">
        <f>O414*H414</f>
        <v>0</v>
      </c>
      <c r="Q414" s="199">
        <v>0.00029</v>
      </c>
      <c r="R414" s="199">
        <f>Q414*H414</f>
        <v>0.14113488000000002</v>
      </c>
      <c r="S414" s="199">
        <v>0</v>
      </c>
      <c r="T414" s="200">
        <f>S414*H414</f>
        <v>0</v>
      </c>
      <c r="U414" s="35"/>
      <c r="V414" s="35"/>
      <c r="W414" s="35"/>
      <c r="X414" s="35"/>
      <c r="Y414" s="35"/>
      <c r="Z414" s="35"/>
      <c r="AA414" s="35"/>
      <c r="AB414" s="35"/>
      <c r="AC414" s="35"/>
      <c r="AD414" s="35"/>
      <c r="AE414" s="35"/>
      <c r="AR414" s="201" t="s">
        <v>242</v>
      </c>
      <c r="AT414" s="201" t="s">
        <v>155</v>
      </c>
      <c r="AU414" s="201" t="s">
        <v>90</v>
      </c>
      <c r="AY414" s="18" t="s">
        <v>152</v>
      </c>
      <c r="BE414" s="202">
        <f>IF(N414="základní",J414,0)</f>
        <v>0</v>
      </c>
      <c r="BF414" s="202">
        <f>IF(N414="snížená",J414,0)</f>
        <v>0</v>
      </c>
      <c r="BG414" s="202">
        <f>IF(N414="zákl. přenesená",J414,0)</f>
        <v>0</v>
      </c>
      <c r="BH414" s="202">
        <f>IF(N414="sníž. přenesená",J414,0)</f>
        <v>0</v>
      </c>
      <c r="BI414" s="202">
        <f>IF(N414="nulová",J414,0)</f>
        <v>0</v>
      </c>
      <c r="BJ414" s="18" t="s">
        <v>88</v>
      </c>
      <c r="BK414" s="202">
        <f>ROUND(I414*H414,2)</f>
        <v>0</v>
      </c>
      <c r="BL414" s="18" t="s">
        <v>242</v>
      </c>
      <c r="BM414" s="201" t="s">
        <v>636</v>
      </c>
    </row>
    <row r="415" spans="2:51" s="13" customFormat="1" ht="11.25">
      <c r="B415" s="203"/>
      <c r="C415" s="204"/>
      <c r="D415" s="205" t="s">
        <v>161</v>
      </c>
      <c r="E415" s="206" t="s">
        <v>1</v>
      </c>
      <c r="F415" s="207" t="s">
        <v>110</v>
      </c>
      <c r="G415" s="204"/>
      <c r="H415" s="208">
        <v>486.672</v>
      </c>
      <c r="I415" s="209"/>
      <c r="J415" s="204"/>
      <c r="K415" s="204"/>
      <c r="L415" s="210"/>
      <c r="M415" s="211"/>
      <c r="N415" s="212"/>
      <c r="O415" s="212"/>
      <c r="P415" s="212"/>
      <c r="Q415" s="212"/>
      <c r="R415" s="212"/>
      <c r="S415" s="212"/>
      <c r="T415" s="213"/>
      <c r="AT415" s="214" t="s">
        <v>161</v>
      </c>
      <c r="AU415" s="214" t="s">
        <v>90</v>
      </c>
      <c r="AV415" s="13" t="s">
        <v>90</v>
      </c>
      <c r="AW415" s="13" t="s">
        <v>36</v>
      </c>
      <c r="AX415" s="13" t="s">
        <v>88</v>
      </c>
      <c r="AY415" s="214" t="s">
        <v>152</v>
      </c>
    </row>
    <row r="416" spans="1:65" s="2" customFormat="1" ht="37.9" customHeight="1">
      <c r="A416" s="35"/>
      <c r="B416" s="36"/>
      <c r="C416" s="189" t="s">
        <v>637</v>
      </c>
      <c r="D416" s="189" t="s">
        <v>155</v>
      </c>
      <c r="E416" s="190" t="s">
        <v>638</v>
      </c>
      <c r="F416" s="191" t="s">
        <v>639</v>
      </c>
      <c r="G416" s="192" t="s">
        <v>158</v>
      </c>
      <c r="H416" s="193">
        <v>394.472</v>
      </c>
      <c r="I416" s="194"/>
      <c r="J416" s="195">
        <f>ROUND(I416*H416,2)</f>
        <v>0</v>
      </c>
      <c r="K416" s="196"/>
      <c r="L416" s="40"/>
      <c r="M416" s="197" t="s">
        <v>1</v>
      </c>
      <c r="N416" s="198" t="s">
        <v>45</v>
      </c>
      <c r="O416" s="72"/>
      <c r="P416" s="199">
        <f>O416*H416</f>
        <v>0</v>
      </c>
      <c r="Q416" s="199">
        <v>1E-05</v>
      </c>
      <c r="R416" s="199">
        <f>Q416*H416</f>
        <v>0.0039447200000000005</v>
      </c>
      <c r="S416" s="199">
        <v>0</v>
      </c>
      <c r="T416" s="200">
        <f>S416*H416</f>
        <v>0</v>
      </c>
      <c r="U416" s="35"/>
      <c r="V416" s="35"/>
      <c r="W416" s="35"/>
      <c r="X416" s="35"/>
      <c r="Y416" s="35"/>
      <c r="Z416" s="35"/>
      <c r="AA416" s="35"/>
      <c r="AB416" s="35"/>
      <c r="AC416" s="35"/>
      <c r="AD416" s="35"/>
      <c r="AE416" s="35"/>
      <c r="AR416" s="201" t="s">
        <v>242</v>
      </c>
      <c r="AT416" s="201" t="s">
        <v>155</v>
      </c>
      <c r="AU416" s="201" t="s">
        <v>90</v>
      </c>
      <c r="AY416" s="18" t="s">
        <v>152</v>
      </c>
      <c r="BE416" s="202">
        <f>IF(N416="základní",J416,0)</f>
        <v>0</v>
      </c>
      <c r="BF416" s="202">
        <f>IF(N416="snížená",J416,0)</f>
        <v>0</v>
      </c>
      <c r="BG416" s="202">
        <f>IF(N416="zákl. přenesená",J416,0)</f>
        <v>0</v>
      </c>
      <c r="BH416" s="202">
        <f>IF(N416="sníž. přenesená",J416,0)</f>
        <v>0</v>
      </c>
      <c r="BI416" s="202">
        <f>IF(N416="nulová",J416,0)</f>
        <v>0</v>
      </c>
      <c r="BJ416" s="18" t="s">
        <v>88</v>
      </c>
      <c r="BK416" s="202">
        <f>ROUND(I416*H416,2)</f>
        <v>0</v>
      </c>
      <c r="BL416" s="18" t="s">
        <v>242</v>
      </c>
      <c r="BM416" s="201" t="s">
        <v>640</v>
      </c>
    </row>
    <row r="417" spans="2:51" s="13" customFormat="1" ht="11.25">
      <c r="B417" s="203"/>
      <c r="C417" s="204"/>
      <c r="D417" s="205" t="s">
        <v>161</v>
      </c>
      <c r="E417" s="206" t="s">
        <v>1</v>
      </c>
      <c r="F417" s="207" t="s">
        <v>112</v>
      </c>
      <c r="G417" s="204"/>
      <c r="H417" s="208">
        <v>362.486</v>
      </c>
      <c r="I417" s="209"/>
      <c r="J417" s="204"/>
      <c r="K417" s="204"/>
      <c r="L417" s="210"/>
      <c r="M417" s="211"/>
      <c r="N417" s="212"/>
      <c r="O417" s="212"/>
      <c r="P417" s="212"/>
      <c r="Q417" s="212"/>
      <c r="R417" s="212"/>
      <c r="S417" s="212"/>
      <c r="T417" s="213"/>
      <c r="AT417" s="214" t="s">
        <v>161</v>
      </c>
      <c r="AU417" s="214" t="s">
        <v>90</v>
      </c>
      <c r="AV417" s="13" t="s">
        <v>90</v>
      </c>
      <c r="AW417" s="13" t="s">
        <v>36</v>
      </c>
      <c r="AX417" s="13" t="s">
        <v>80</v>
      </c>
      <c r="AY417" s="214" t="s">
        <v>152</v>
      </c>
    </row>
    <row r="418" spans="2:51" s="15" customFormat="1" ht="11.25">
      <c r="B418" s="226"/>
      <c r="C418" s="227"/>
      <c r="D418" s="205" t="s">
        <v>161</v>
      </c>
      <c r="E418" s="228" t="s">
        <v>1</v>
      </c>
      <c r="F418" s="229" t="s">
        <v>532</v>
      </c>
      <c r="G418" s="227"/>
      <c r="H418" s="228" t="s">
        <v>1</v>
      </c>
      <c r="I418" s="230"/>
      <c r="J418" s="227"/>
      <c r="K418" s="227"/>
      <c r="L418" s="231"/>
      <c r="M418" s="232"/>
      <c r="N418" s="233"/>
      <c r="O418" s="233"/>
      <c r="P418" s="233"/>
      <c r="Q418" s="233"/>
      <c r="R418" s="233"/>
      <c r="S418" s="233"/>
      <c r="T418" s="234"/>
      <c r="AT418" s="235" t="s">
        <v>161</v>
      </c>
      <c r="AU418" s="235" t="s">
        <v>90</v>
      </c>
      <c r="AV418" s="15" t="s">
        <v>88</v>
      </c>
      <c r="AW418" s="15" t="s">
        <v>36</v>
      </c>
      <c r="AX418" s="15" t="s">
        <v>80</v>
      </c>
      <c r="AY418" s="235" t="s">
        <v>152</v>
      </c>
    </row>
    <row r="419" spans="2:51" s="13" customFormat="1" ht="11.25">
      <c r="B419" s="203"/>
      <c r="C419" s="204"/>
      <c r="D419" s="205" t="s">
        <v>161</v>
      </c>
      <c r="E419" s="206" t="s">
        <v>1</v>
      </c>
      <c r="F419" s="207" t="s">
        <v>631</v>
      </c>
      <c r="G419" s="204"/>
      <c r="H419" s="208">
        <v>-6.045</v>
      </c>
      <c r="I419" s="209"/>
      <c r="J419" s="204"/>
      <c r="K419" s="204"/>
      <c r="L419" s="210"/>
      <c r="M419" s="211"/>
      <c r="N419" s="212"/>
      <c r="O419" s="212"/>
      <c r="P419" s="212"/>
      <c r="Q419" s="212"/>
      <c r="R419" s="212"/>
      <c r="S419" s="212"/>
      <c r="T419" s="213"/>
      <c r="AT419" s="214" t="s">
        <v>161</v>
      </c>
      <c r="AU419" s="214" t="s">
        <v>90</v>
      </c>
      <c r="AV419" s="13" t="s">
        <v>90</v>
      </c>
      <c r="AW419" s="13" t="s">
        <v>36</v>
      </c>
      <c r="AX419" s="13" t="s">
        <v>80</v>
      </c>
      <c r="AY419" s="214" t="s">
        <v>152</v>
      </c>
    </row>
    <row r="420" spans="2:51" s="16" customFormat="1" ht="11.25">
      <c r="B420" s="236"/>
      <c r="C420" s="237"/>
      <c r="D420" s="205" t="s">
        <v>161</v>
      </c>
      <c r="E420" s="238" t="s">
        <v>1</v>
      </c>
      <c r="F420" s="239" t="s">
        <v>205</v>
      </c>
      <c r="G420" s="237"/>
      <c r="H420" s="240">
        <v>356.441</v>
      </c>
      <c r="I420" s="241"/>
      <c r="J420" s="237"/>
      <c r="K420" s="237"/>
      <c r="L420" s="242"/>
      <c r="M420" s="243"/>
      <c r="N420" s="244"/>
      <c r="O420" s="244"/>
      <c r="P420" s="244"/>
      <c r="Q420" s="244"/>
      <c r="R420" s="244"/>
      <c r="S420" s="244"/>
      <c r="T420" s="245"/>
      <c r="AT420" s="246" t="s">
        <v>161</v>
      </c>
      <c r="AU420" s="246" t="s">
        <v>90</v>
      </c>
      <c r="AV420" s="16" t="s">
        <v>153</v>
      </c>
      <c r="AW420" s="16" t="s">
        <v>36</v>
      </c>
      <c r="AX420" s="16" t="s">
        <v>80</v>
      </c>
      <c r="AY420" s="246" t="s">
        <v>152</v>
      </c>
    </row>
    <row r="421" spans="2:51" s="13" customFormat="1" ht="11.25">
      <c r="B421" s="203"/>
      <c r="C421" s="204"/>
      <c r="D421" s="205" t="s">
        <v>161</v>
      </c>
      <c r="E421" s="206" t="s">
        <v>1</v>
      </c>
      <c r="F421" s="207" t="s">
        <v>228</v>
      </c>
      <c r="G421" s="204"/>
      <c r="H421" s="208">
        <v>15.72</v>
      </c>
      <c r="I421" s="209"/>
      <c r="J421" s="204"/>
      <c r="K421" s="204"/>
      <c r="L421" s="210"/>
      <c r="M421" s="211"/>
      <c r="N421" s="212"/>
      <c r="O421" s="212"/>
      <c r="P421" s="212"/>
      <c r="Q421" s="212"/>
      <c r="R421" s="212"/>
      <c r="S421" s="212"/>
      <c r="T421" s="213"/>
      <c r="AT421" s="214" t="s">
        <v>161</v>
      </c>
      <c r="AU421" s="214" t="s">
        <v>90</v>
      </c>
      <c r="AV421" s="13" t="s">
        <v>90</v>
      </c>
      <c r="AW421" s="13" t="s">
        <v>36</v>
      </c>
      <c r="AX421" s="13" t="s">
        <v>80</v>
      </c>
      <c r="AY421" s="214" t="s">
        <v>152</v>
      </c>
    </row>
    <row r="422" spans="2:51" s="16" customFormat="1" ht="11.25">
      <c r="B422" s="236"/>
      <c r="C422" s="237"/>
      <c r="D422" s="205" t="s">
        <v>161</v>
      </c>
      <c r="E422" s="238" t="s">
        <v>1</v>
      </c>
      <c r="F422" s="239" t="s">
        <v>205</v>
      </c>
      <c r="G422" s="237"/>
      <c r="H422" s="240">
        <v>15.72</v>
      </c>
      <c r="I422" s="241"/>
      <c r="J422" s="237"/>
      <c r="K422" s="237"/>
      <c r="L422" s="242"/>
      <c r="M422" s="243"/>
      <c r="N422" s="244"/>
      <c r="O422" s="244"/>
      <c r="P422" s="244"/>
      <c r="Q422" s="244"/>
      <c r="R422" s="244"/>
      <c r="S422" s="244"/>
      <c r="T422" s="245"/>
      <c r="AT422" s="246" t="s">
        <v>161</v>
      </c>
      <c r="AU422" s="246" t="s">
        <v>90</v>
      </c>
      <c r="AV422" s="16" t="s">
        <v>153</v>
      </c>
      <c r="AW422" s="16" t="s">
        <v>36</v>
      </c>
      <c r="AX422" s="16" t="s">
        <v>80</v>
      </c>
      <c r="AY422" s="246" t="s">
        <v>152</v>
      </c>
    </row>
    <row r="423" spans="2:51" s="15" customFormat="1" ht="11.25">
      <c r="B423" s="226"/>
      <c r="C423" s="227"/>
      <c r="D423" s="205" t="s">
        <v>161</v>
      </c>
      <c r="E423" s="228" t="s">
        <v>1</v>
      </c>
      <c r="F423" s="229" t="s">
        <v>316</v>
      </c>
      <c r="G423" s="227"/>
      <c r="H423" s="228" t="s">
        <v>1</v>
      </c>
      <c r="I423" s="230"/>
      <c r="J423" s="227"/>
      <c r="K423" s="227"/>
      <c r="L423" s="231"/>
      <c r="M423" s="232"/>
      <c r="N423" s="233"/>
      <c r="O423" s="233"/>
      <c r="P423" s="233"/>
      <c r="Q423" s="233"/>
      <c r="R423" s="233"/>
      <c r="S423" s="233"/>
      <c r="T423" s="234"/>
      <c r="AT423" s="235" t="s">
        <v>161</v>
      </c>
      <c r="AU423" s="235" t="s">
        <v>90</v>
      </c>
      <c r="AV423" s="15" t="s">
        <v>88</v>
      </c>
      <c r="AW423" s="15" t="s">
        <v>36</v>
      </c>
      <c r="AX423" s="15" t="s">
        <v>80</v>
      </c>
      <c r="AY423" s="235" t="s">
        <v>152</v>
      </c>
    </row>
    <row r="424" spans="2:51" s="13" customFormat="1" ht="11.25">
      <c r="B424" s="203"/>
      <c r="C424" s="204"/>
      <c r="D424" s="205" t="s">
        <v>161</v>
      </c>
      <c r="E424" s="206" t="s">
        <v>1</v>
      </c>
      <c r="F424" s="207" t="s">
        <v>632</v>
      </c>
      <c r="G424" s="204"/>
      <c r="H424" s="208">
        <v>22.311</v>
      </c>
      <c r="I424" s="209"/>
      <c r="J424" s="204"/>
      <c r="K424" s="204"/>
      <c r="L424" s="210"/>
      <c r="M424" s="211"/>
      <c r="N424" s="212"/>
      <c r="O424" s="212"/>
      <c r="P424" s="212"/>
      <c r="Q424" s="212"/>
      <c r="R424" s="212"/>
      <c r="S424" s="212"/>
      <c r="T424" s="213"/>
      <c r="AT424" s="214" t="s">
        <v>161</v>
      </c>
      <c r="AU424" s="214" t="s">
        <v>90</v>
      </c>
      <c r="AV424" s="13" t="s">
        <v>90</v>
      </c>
      <c r="AW424" s="13" t="s">
        <v>36</v>
      </c>
      <c r="AX424" s="13" t="s">
        <v>80</v>
      </c>
      <c r="AY424" s="214" t="s">
        <v>152</v>
      </c>
    </row>
    <row r="425" spans="2:51" s="16" customFormat="1" ht="11.25">
      <c r="B425" s="236"/>
      <c r="C425" s="237"/>
      <c r="D425" s="205" t="s">
        <v>161</v>
      </c>
      <c r="E425" s="238" t="s">
        <v>1</v>
      </c>
      <c r="F425" s="239" t="s">
        <v>205</v>
      </c>
      <c r="G425" s="237"/>
      <c r="H425" s="240">
        <v>22.311</v>
      </c>
      <c r="I425" s="241"/>
      <c r="J425" s="237"/>
      <c r="K425" s="237"/>
      <c r="L425" s="242"/>
      <c r="M425" s="243"/>
      <c r="N425" s="244"/>
      <c r="O425" s="244"/>
      <c r="P425" s="244"/>
      <c r="Q425" s="244"/>
      <c r="R425" s="244"/>
      <c r="S425" s="244"/>
      <c r="T425" s="245"/>
      <c r="AT425" s="246" t="s">
        <v>161</v>
      </c>
      <c r="AU425" s="246" t="s">
        <v>90</v>
      </c>
      <c r="AV425" s="16" t="s">
        <v>153</v>
      </c>
      <c r="AW425" s="16" t="s">
        <v>36</v>
      </c>
      <c r="AX425" s="16" t="s">
        <v>80</v>
      </c>
      <c r="AY425" s="246" t="s">
        <v>152</v>
      </c>
    </row>
    <row r="426" spans="2:51" s="14" customFormat="1" ht="11.25">
      <c r="B426" s="215"/>
      <c r="C426" s="216"/>
      <c r="D426" s="205" t="s">
        <v>161</v>
      </c>
      <c r="E426" s="217" t="s">
        <v>1</v>
      </c>
      <c r="F426" s="218" t="s">
        <v>163</v>
      </c>
      <c r="G426" s="216"/>
      <c r="H426" s="219">
        <v>394.472</v>
      </c>
      <c r="I426" s="220"/>
      <c r="J426" s="216"/>
      <c r="K426" s="216"/>
      <c r="L426" s="221"/>
      <c r="M426" s="222"/>
      <c r="N426" s="223"/>
      <c r="O426" s="223"/>
      <c r="P426" s="223"/>
      <c r="Q426" s="223"/>
      <c r="R426" s="223"/>
      <c r="S426" s="223"/>
      <c r="T426" s="224"/>
      <c r="AT426" s="225" t="s">
        <v>161</v>
      </c>
      <c r="AU426" s="225" t="s">
        <v>90</v>
      </c>
      <c r="AV426" s="14" t="s">
        <v>159</v>
      </c>
      <c r="AW426" s="14" t="s">
        <v>36</v>
      </c>
      <c r="AX426" s="14" t="s">
        <v>88</v>
      </c>
      <c r="AY426" s="225" t="s">
        <v>152</v>
      </c>
    </row>
    <row r="427" spans="2:63" s="12" customFormat="1" ht="25.9" customHeight="1">
      <c r="B427" s="173"/>
      <c r="C427" s="174"/>
      <c r="D427" s="175" t="s">
        <v>79</v>
      </c>
      <c r="E427" s="176" t="s">
        <v>641</v>
      </c>
      <c r="F427" s="176" t="s">
        <v>642</v>
      </c>
      <c r="G427" s="174"/>
      <c r="H427" s="174"/>
      <c r="I427" s="177"/>
      <c r="J427" s="178">
        <f>BK427</f>
        <v>0</v>
      </c>
      <c r="K427" s="174"/>
      <c r="L427" s="179"/>
      <c r="M427" s="180"/>
      <c r="N427" s="181"/>
      <c r="O427" s="181"/>
      <c r="P427" s="182">
        <f>SUM(P428:P435)</f>
        <v>0</v>
      </c>
      <c r="Q427" s="181"/>
      <c r="R427" s="182">
        <f>SUM(R428:R435)</f>
        <v>0</v>
      </c>
      <c r="S427" s="181"/>
      <c r="T427" s="183">
        <f>SUM(T428:T435)</f>
        <v>0</v>
      </c>
      <c r="AR427" s="184" t="s">
        <v>159</v>
      </c>
      <c r="AT427" s="185" t="s">
        <v>79</v>
      </c>
      <c r="AU427" s="185" t="s">
        <v>80</v>
      </c>
      <c r="AY427" s="184" t="s">
        <v>152</v>
      </c>
      <c r="BK427" s="186">
        <f>SUM(BK428:BK435)</f>
        <v>0</v>
      </c>
    </row>
    <row r="428" spans="1:65" s="2" customFormat="1" ht="24.2" customHeight="1">
      <c r="A428" s="35"/>
      <c r="B428" s="36"/>
      <c r="C428" s="189" t="s">
        <v>643</v>
      </c>
      <c r="D428" s="189" t="s">
        <v>155</v>
      </c>
      <c r="E428" s="190" t="s">
        <v>644</v>
      </c>
      <c r="F428" s="191" t="s">
        <v>645</v>
      </c>
      <c r="G428" s="192" t="s">
        <v>646</v>
      </c>
      <c r="H428" s="193">
        <v>20</v>
      </c>
      <c r="I428" s="194"/>
      <c r="J428" s="195">
        <f>ROUND(I428*H428,2)</f>
        <v>0</v>
      </c>
      <c r="K428" s="196"/>
      <c r="L428" s="40"/>
      <c r="M428" s="197" t="s">
        <v>1</v>
      </c>
      <c r="N428" s="198" t="s">
        <v>45</v>
      </c>
      <c r="O428" s="72"/>
      <c r="P428" s="199">
        <f>O428*H428</f>
        <v>0</v>
      </c>
      <c r="Q428" s="199">
        <v>0</v>
      </c>
      <c r="R428" s="199">
        <f>Q428*H428</f>
        <v>0</v>
      </c>
      <c r="S428" s="199">
        <v>0</v>
      </c>
      <c r="T428" s="200">
        <f>S428*H428</f>
        <v>0</v>
      </c>
      <c r="U428" s="35"/>
      <c r="V428" s="35"/>
      <c r="W428" s="35"/>
      <c r="X428" s="35"/>
      <c r="Y428" s="35"/>
      <c r="Z428" s="35"/>
      <c r="AA428" s="35"/>
      <c r="AB428" s="35"/>
      <c r="AC428" s="35"/>
      <c r="AD428" s="35"/>
      <c r="AE428" s="35"/>
      <c r="AR428" s="201" t="s">
        <v>647</v>
      </c>
      <c r="AT428" s="201" t="s">
        <v>155</v>
      </c>
      <c r="AU428" s="201" t="s">
        <v>88</v>
      </c>
      <c r="AY428" s="18" t="s">
        <v>152</v>
      </c>
      <c r="BE428" s="202">
        <f>IF(N428="základní",J428,0)</f>
        <v>0</v>
      </c>
      <c r="BF428" s="202">
        <f>IF(N428="snížená",J428,0)</f>
        <v>0</v>
      </c>
      <c r="BG428" s="202">
        <f>IF(N428="zákl. přenesená",J428,0)</f>
        <v>0</v>
      </c>
      <c r="BH428" s="202">
        <f>IF(N428="sníž. přenesená",J428,0)</f>
        <v>0</v>
      </c>
      <c r="BI428" s="202">
        <f>IF(N428="nulová",J428,0)</f>
        <v>0</v>
      </c>
      <c r="BJ428" s="18" t="s">
        <v>88</v>
      </c>
      <c r="BK428" s="202">
        <f>ROUND(I428*H428,2)</f>
        <v>0</v>
      </c>
      <c r="BL428" s="18" t="s">
        <v>647</v>
      </c>
      <c r="BM428" s="201" t="s">
        <v>648</v>
      </c>
    </row>
    <row r="429" spans="1:47" s="2" customFormat="1" ht="29.25">
      <c r="A429" s="35"/>
      <c r="B429" s="36"/>
      <c r="C429" s="37"/>
      <c r="D429" s="205" t="s">
        <v>385</v>
      </c>
      <c r="E429" s="37"/>
      <c r="F429" s="258" t="s">
        <v>649</v>
      </c>
      <c r="G429" s="37"/>
      <c r="H429" s="37"/>
      <c r="I429" s="259"/>
      <c r="J429" s="37"/>
      <c r="K429" s="37"/>
      <c r="L429" s="40"/>
      <c r="M429" s="260"/>
      <c r="N429" s="261"/>
      <c r="O429" s="72"/>
      <c r="P429" s="72"/>
      <c r="Q429" s="72"/>
      <c r="R429" s="72"/>
      <c r="S429" s="72"/>
      <c r="T429" s="73"/>
      <c r="U429" s="35"/>
      <c r="V429" s="35"/>
      <c r="W429" s="35"/>
      <c r="X429" s="35"/>
      <c r="Y429" s="35"/>
      <c r="Z429" s="35"/>
      <c r="AA429" s="35"/>
      <c r="AB429" s="35"/>
      <c r="AC429" s="35"/>
      <c r="AD429" s="35"/>
      <c r="AE429" s="35"/>
      <c r="AT429" s="18" t="s">
        <v>385</v>
      </c>
      <c r="AU429" s="18" t="s">
        <v>88</v>
      </c>
    </row>
    <row r="430" spans="1:65" s="2" customFormat="1" ht="24.2" customHeight="1">
      <c r="A430" s="35"/>
      <c r="B430" s="36"/>
      <c r="C430" s="189" t="s">
        <v>650</v>
      </c>
      <c r="D430" s="189" t="s">
        <v>155</v>
      </c>
      <c r="E430" s="190" t="s">
        <v>651</v>
      </c>
      <c r="F430" s="191" t="s">
        <v>652</v>
      </c>
      <c r="G430" s="192" t="s">
        <v>646</v>
      </c>
      <c r="H430" s="193">
        <v>20</v>
      </c>
      <c r="I430" s="194"/>
      <c r="J430" s="195">
        <f>ROUND(I430*H430,2)</f>
        <v>0</v>
      </c>
      <c r="K430" s="196"/>
      <c r="L430" s="40"/>
      <c r="M430" s="197" t="s">
        <v>1</v>
      </c>
      <c r="N430" s="198" t="s">
        <v>45</v>
      </c>
      <c r="O430" s="72"/>
      <c r="P430" s="199">
        <f>O430*H430</f>
        <v>0</v>
      </c>
      <c r="Q430" s="199">
        <v>0</v>
      </c>
      <c r="R430" s="199">
        <f>Q430*H430</f>
        <v>0</v>
      </c>
      <c r="S430" s="199">
        <v>0</v>
      </c>
      <c r="T430" s="200">
        <f>S430*H430</f>
        <v>0</v>
      </c>
      <c r="U430" s="35"/>
      <c r="V430" s="35"/>
      <c r="W430" s="35"/>
      <c r="X430" s="35"/>
      <c r="Y430" s="35"/>
      <c r="Z430" s="35"/>
      <c r="AA430" s="35"/>
      <c r="AB430" s="35"/>
      <c r="AC430" s="35"/>
      <c r="AD430" s="35"/>
      <c r="AE430" s="35"/>
      <c r="AR430" s="201" t="s">
        <v>647</v>
      </c>
      <c r="AT430" s="201" t="s">
        <v>155</v>
      </c>
      <c r="AU430" s="201" t="s">
        <v>88</v>
      </c>
      <c r="AY430" s="18" t="s">
        <v>152</v>
      </c>
      <c r="BE430" s="202">
        <f>IF(N430="základní",J430,0)</f>
        <v>0</v>
      </c>
      <c r="BF430" s="202">
        <f>IF(N430="snížená",J430,0)</f>
        <v>0</v>
      </c>
      <c r="BG430" s="202">
        <f>IF(N430="zákl. přenesená",J430,0)</f>
        <v>0</v>
      </c>
      <c r="BH430" s="202">
        <f>IF(N430="sníž. přenesená",J430,0)</f>
        <v>0</v>
      </c>
      <c r="BI430" s="202">
        <f>IF(N430="nulová",J430,0)</f>
        <v>0</v>
      </c>
      <c r="BJ430" s="18" t="s">
        <v>88</v>
      </c>
      <c r="BK430" s="202">
        <f>ROUND(I430*H430,2)</f>
        <v>0</v>
      </c>
      <c r="BL430" s="18" t="s">
        <v>647</v>
      </c>
      <c r="BM430" s="201" t="s">
        <v>653</v>
      </c>
    </row>
    <row r="431" spans="1:47" s="2" customFormat="1" ht="29.25">
      <c r="A431" s="35"/>
      <c r="B431" s="36"/>
      <c r="C431" s="37"/>
      <c r="D431" s="205" t="s">
        <v>385</v>
      </c>
      <c r="E431" s="37"/>
      <c r="F431" s="258" t="s">
        <v>649</v>
      </c>
      <c r="G431" s="37"/>
      <c r="H431" s="37"/>
      <c r="I431" s="259"/>
      <c r="J431" s="37"/>
      <c r="K431" s="37"/>
      <c r="L431" s="40"/>
      <c r="M431" s="260"/>
      <c r="N431" s="261"/>
      <c r="O431" s="72"/>
      <c r="P431" s="72"/>
      <c r="Q431" s="72"/>
      <c r="R431" s="72"/>
      <c r="S431" s="72"/>
      <c r="T431" s="73"/>
      <c r="U431" s="35"/>
      <c r="V431" s="35"/>
      <c r="W431" s="35"/>
      <c r="X431" s="35"/>
      <c r="Y431" s="35"/>
      <c r="Z431" s="35"/>
      <c r="AA431" s="35"/>
      <c r="AB431" s="35"/>
      <c r="AC431" s="35"/>
      <c r="AD431" s="35"/>
      <c r="AE431" s="35"/>
      <c r="AT431" s="18" t="s">
        <v>385</v>
      </c>
      <c r="AU431" s="18" t="s">
        <v>88</v>
      </c>
    </row>
    <row r="432" spans="1:65" s="2" customFormat="1" ht="24.2" customHeight="1">
      <c r="A432" s="35"/>
      <c r="B432" s="36"/>
      <c r="C432" s="189" t="s">
        <v>654</v>
      </c>
      <c r="D432" s="189" t="s">
        <v>155</v>
      </c>
      <c r="E432" s="190" t="s">
        <v>655</v>
      </c>
      <c r="F432" s="191" t="s">
        <v>656</v>
      </c>
      <c r="G432" s="192" t="s">
        <v>646</v>
      </c>
      <c r="H432" s="193">
        <v>20</v>
      </c>
      <c r="I432" s="194"/>
      <c r="J432" s="195">
        <f>ROUND(I432*H432,2)</f>
        <v>0</v>
      </c>
      <c r="K432" s="196"/>
      <c r="L432" s="40"/>
      <c r="M432" s="197" t="s">
        <v>1</v>
      </c>
      <c r="N432" s="198" t="s">
        <v>45</v>
      </c>
      <c r="O432" s="72"/>
      <c r="P432" s="199">
        <f>O432*H432</f>
        <v>0</v>
      </c>
      <c r="Q432" s="199">
        <v>0</v>
      </c>
      <c r="R432" s="199">
        <f>Q432*H432</f>
        <v>0</v>
      </c>
      <c r="S432" s="199">
        <v>0</v>
      </c>
      <c r="T432" s="200">
        <f>S432*H432</f>
        <v>0</v>
      </c>
      <c r="U432" s="35"/>
      <c r="V432" s="35"/>
      <c r="W432" s="35"/>
      <c r="X432" s="35"/>
      <c r="Y432" s="35"/>
      <c r="Z432" s="35"/>
      <c r="AA432" s="35"/>
      <c r="AB432" s="35"/>
      <c r="AC432" s="35"/>
      <c r="AD432" s="35"/>
      <c r="AE432" s="35"/>
      <c r="AR432" s="201" t="s">
        <v>647</v>
      </c>
      <c r="AT432" s="201" t="s">
        <v>155</v>
      </c>
      <c r="AU432" s="201" t="s">
        <v>88</v>
      </c>
      <c r="AY432" s="18" t="s">
        <v>152</v>
      </c>
      <c r="BE432" s="202">
        <f>IF(N432="základní",J432,0)</f>
        <v>0</v>
      </c>
      <c r="BF432" s="202">
        <f>IF(N432="snížená",J432,0)</f>
        <v>0</v>
      </c>
      <c r="BG432" s="202">
        <f>IF(N432="zákl. přenesená",J432,0)</f>
        <v>0</v>
      </c>
      <c r="BH432" s="202">
        <f>IF(N432="sníž. přenesená",J432,0)</f>
        <v>0</v>
      </c>
      <c r="BI432" s="202">
        <f>IF(N432="nulová",J432,0)</f>
        <v>0</v>
      </c>
      <c r="BJ432" s="18" t="s">
        <v>88</v>
      </c>
      <c r="BK432" s="202">
        <f>ROUND(I432*H432,2)</f>
        <v>0</v>
      </c>
      <c r="BL432" s="18" t="s">
        <v>647</v>
      </c>
      <c r="BM432" s="201" t="s">
        <v>657</v>
      </c>
    </row>
    <row r="433" spans="1:47" s="2" customFormat="1" ht="29.25">
      <c r="A433" s="35"/>
      <c r="B433" s="36"/>
      <c r="C433" s="37"/>
      <c r="D433" s="205" t="s">
        <v>385</v>
      </c>
      <c r="E433" s="37"/>
      <c r="F433" s="258" t="s">
        <v>649</v>
      </c>
      <c r="G433" s="37"/>
      <c r="H433" s="37"/>
      <c r="I433" s="259"/>
      <c r="J433" s="37"/>
      <c r="K433" s="37"/>
      <c r="L433" s="40"/>
      <c r="M433" s="260"/>
      <c r="N433" s="261"/>
      <c r="O433" s="72"/>
      <c r="P433" s="72"/>
      <c r="Q433" s="72"/>
      <c r="R433" s="72"/>
      <c r="S433" s="72"/>
      <c r="T433" s="73"/>
      <c r="U433" s="35"/>
      <c r="V433" s="35"/>
      <c r="W433" s="35"/>
      <c r="X433" s="35"/>
      <c r="Y433" s="35"/>
      <c r="Z433" s="35"/>
      <c r="AA433" s="35"/>
      <c r="AB433" s="35"/>
      <c r="AC433" s="35"/>
      <c r="AD433" s="35"/>
      <c r="AE433" s="35"/>
      <c r="AT433" s="18" t="s">
        <v>385</v>
      </c>
      <c r="AU433" s="18" t="s">
        <v>88</v>
      </c>
    </row>
    <row r="434" spans="1:65" s="2" customFormat="1" ht="24.2" customHeight="1">
      <c r="A434" s="35"/>
      <c r="B434" s="36"/>
      <c r="C434" s="189" t="s">
        <v>658</v>
      </c>
      <c r="D434" s="189" t="s">
        <v>155</v>
      </c>
      <c r="E434" s="190" t="s">
        <v>659</v>
      </c>
      <c r="F434" s="191" t="s">
        <v>660</v>
      </c>
      <c r="G434" s="192" t="s">
        <v>646</v>
      </c>
      <c r="H434" s="193">
        <v>20</v>
      </c>
      <c r="I434" s="194"/>
      <c r="J434" s="195">
        <f>ROUND(I434*H434,2)</f>
        <v>0</v>
      </c>
      <c r="K434" s="196"/>
      <c r="L434" s="40"/>
      <c r="M434" s="197" t="s">
        <v>1</v>
      </c>
      <c r="N434" s="198" t="s">
        <v>45</v>
      </c>
      <c r="O434" s="72"/>
      <c r="P434" s="199">
        <f>O434*H434</f>
        <v>0</v>
      </c>
      <c r="Q434" s="199">
        <v>0</v>
      </c>
      <c r="R434" s="199">
        <f>Q434*H434</f>
        <v>0</v>
      </c>
      <c r="S434" s="199">
        <v>0</v>
      </c>
      <c r="T434" s="200">
        <f>S434*H434</f>
        <v>0</v>
      </c>
      <c r="U434" s="35"/>
      <c r="V434" s="35"/>
      <c r="W434" s="35"/>
      <c r="X434" s="35"/>
      <c r="Y434" s="35"/>
      <c r="Z434" s="35"/>
      <c r="AA434" s="35"/>
      <c r="AB434" s="35"/>
      <c r="AC434" s="35"/>
      <c r="AD434" s="35"/>
      <c r="AE434" s="35"/>
      <c r="AR434" s="201" t="s">
        <v>647</v>
      </c>
      <c r="AT434" s="201" t="s">
        <v>155</v>
      </c>
      <c r="AU434" s="201" t="s">
        <v>88</v>
      </c>
      <c r="AY434" s="18" t="s">
        <v>152</v>
      </c>
      <c r="BE434" s="202">
        <f>IF(N434="základní",J434,0)</f>
        <v>0</v>
      </c>
      <c r="BF434" s="202">
        <f>IF(N434="snížená",J434,0)</f>
        <v>0</v>
      </c>
      <c r="BG434" s="202">
        <f>IF(N434="zákl. přenesená",J434,0)</f>
        <v>0</v>
      </c>
      <c r="BH434" s="202">
        <f>IF(N434="sníž. přenesená",J434,0)</f>
        <v>0</v>
      </c>
      <c r="BI434" s="202">
        <f>IF(N434="nulová",J434,0)</f>
        <v>0</v>
      </c>
      <c r="BJ434" s="18" t="s">
        <v>88</v>
      </c>
      <c r="BK434" s="202">
        <f>ROUND(I434*H434,2)</f>
        <v>0</v>
      </c>
      <c r="BL434" s="18" t="s">
        <v>647</v>
      </c>
      <c r="BM434" s="201" t="s">
        <v>661</v>
      </c>
    </row>
    <row r="435" spans="1:47" s="2" customFormat="1" ht="29.25">
      <c r="A435" s="35"/>
      <c r="B435" s="36"/>
      <c r="C435" s="37"/>
      <c r="D435" s="205" t="s">
        <v>385</v>
      </c>
      <c r="E435" s="37"/>
      <c r="F435" s="258" t="s">
        <v>649</v>
      </c>
      <c r="G435" s="37"/>
      <c r="H435" s="37"/>
      <c r="I435" s="259"/>
      <c r="J435" s="37"/>
      <c r="K435" s="37"/>
      <c r="L435" s="40"/>
      <c r="M435" s="262"/>
      <c r="N435" s="263"/>
      <c r="O435" s="264"/>
      <c r="P435" s="264"/>
      <c r="Q435" s="264"/>
      <c r="R435" s="264"/>
      <c r="S435" s="264"/>
      <c r="T435" s="265"/>
      <c r="U435" s="35"/>
      <c r="V435" s="35"/>
      <c r="W435" s="35"/>
      <c r="X435" s="35"/>
      <c r="Y435" s="35"/>
      <c r="Z435" s="35"/>
      <c r="AA435" s="35"/>
      <c r="AB435" s="35"/>
      <c r="AC435" s="35"/>
      <c r="AD435" s="35"/>
      <c r="AE435" s="35"/>
      <c r="AT435" s="18" t="s">
        <v>385</v>
      </c>
      <c r="AU435" s="18" t="s">
        <v>88</v>
      </c>
    </row>
    <row r="436" spans="1:31" s="2" customFormat="1" ht="6.95" customHeight="1">
      <c r="A436" s="35"/>
      <c r="B436" s="55"/>
      <c r="C436" s="56"/>
      <c r="D436" s="56"/>
      <c r="E436" s="56"/>
      <c r="F436" s="56"/>
      <c r="G436" s="56"/>
      <c r="H436" s="56"/>
      <c r="I436" s="56"/>
      <c r="J436" s="56"/>
      <c r="K436" s="56"/>
      <c r="L436" s="40"/>
      <c r="M436" s="35"/>
      <c r="O436" s="35"/>
      <c r="P436" s="35"/>
      <c r="Q436" s="35"/>
      <c r="R436" s="35"/>
      <c r="S436" s="35"/>
      <c r="T436" s="35"/>
      <c r="U436" s="35"/>
      <c r="V436" s="35"/>
      <c r="W436" s="35"/>
      <c r="X436" s="35"/>
      <c r="Y436" s="35"/>
      <c r="Z436" s="35"/>
      <c r="AA436" s="35"/>
      <c r="AB436" s="35"/>
      <c r="AC436" s="35"/>
      <c r="AD436" s="35"/>
      <c r="AE436" s="35"/>
    </row>
  </sheetData>
  <sheetProtection algorithmName="SHA-512" hashValue="lgzPL9Ty5sERz3lOVeYT5sJaVzGwnLD9raZPOoumjoOWGqCMzrzodQ0Q3Ol+JPuUISiZgKOzXyaL+rJ8jo717g==" saltValue="VeSldo0/kmGWewNhJAKIAkTZHBIPFilkNWjC32LvDZL4KGt4vfxk7VQ6cJcx8Q8Zwe4GWllr/JaRqIGT3Xe6MA==" spinCount="100000" sheet="1" objects="1" scenarios="1" formatColumns="0" formatRows="0" autoFilter="0"/>
  <autoFilter ref="C131:K435"/>
  <mergeCells count="9">
    <mergeCell ref="E87:H87"/>
    <mergeCell ref="E122:H122"/>
    <mergeCell ref="E124:H12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c r="M2" s="326"/>
      <c r="N2" s="326"/>
      <c r="O2" s="326"/>
      <c r="P2" s="326"/>
      <c r="Q2" s="326"/>
      <c r="R2" s="326"/>
      <c r="S2" s="326"/>
      <c r="T2" s="326"/>
      <c r="U2" s="326"/>
      <c r="V2" s="326"/>
      <c r="AT2" s="18" t="s">
        <v>93</v>
      </c>
    </row>
    <row r="3" spans="2:46" s="1" customFormat="1" ht="6.95" customHeight="1">
      <c r="B3" s="110"/>
      <c r="C3" s="111"/>
      <c r="D3" s="111"/>
      <c r="E3" s="111"/>
      <c r="F3" s="111"/>
      <c r="G3" s="111"/>
      <c r="H3" s="111"/>
      <c r="I3" s="111"/>
      <c r="J3" s="111"/>
      <c r="K3" s="111"/>
      <c r="L3" s="21"/>
      <c r="AT3" s="18" t="s">
        <v>90</v>
      </c>
    </row>
    <row r="4" spans="2:46" s="1" customFormat="1" ht="24.95" customHeight="1">
      <c r="B4" s="21"/>
      <c r="D4" s="112" t="s">
        <v>107</v>
      </c>
      <c r="L4" s="21"/>
      <c r="M4" s="113" t="s">
        <v>10</v>
      </c>
      <c r="AT4" s="18" t="s">
        <v>4</v>
      </c>
    </row>
    <row r="5" spans="2:12" s="1" customFormat="1" ht="6.95" customHeight="1">
      <c r="B5" s="21"/>
      <c r="L5" s="21"/>
    </row>
    <row r="6" spans="2:12" s="1" customFormat="1" ht="12" customHeight="1">
      <c r="B6" s="21"/>
      <c r="D6" s="114" t="s">
        <v>16</v>
      </c>
      <c r="L6" s="21"/>
    </row>
    <row r="7" spans="2:12" s="1" customFormat="1" ht="16.5" customHeight="1">
      <c r="B7" s="21"/>
      <c r="E7" s="327" t="str">
        <f>'Rekapitulace stavby'!K6</f>
        <v>Změna užívání části 1.NP v objektu FSE, Moskevská 1533/54 ÚnL</v>
      </c>
      <c r="F7" s="328"/>
      <c r="G7" s="328"/>
      <c r="H7" s="328"/>
      <c r="L7" s="21"/>
    </row>
    <row r="8" spans="1:31" s="2" customFormat="1" ht="12" customHeight="1">
      <c r="A8" s="35"/>
      <c r="B8" s="40"/>
      <c r="C8" s="35"/>
      <c r="D8" s="114" t="s">
        <v>114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29" t="s">
        <v>662</v>
      </c>
      <c r="F9" s="330"/>
      <c r="G9" s="330"/>
      <c r="H9" s="33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15" t="s">
        <v>1</v>
      </c>
      <c r="G11" s="35"/>
      <c r="H11" s="35"/>
      <c r="I11" s="114" t="s">
        <v>19</v>
      </c>
      <c r="J11" s="115"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4" t="s">
        <v>20</v>
      </c>
      <c r="E12" s="35"/>
      <c r="F12" s="115" t="s">
        <v>21</v>
      </c>
      <c r="G12" s="35"/>
      <c r="H12" s="35"/>
      <c r="I12" s="114" t="s">
        <v>22</v>
      </c>
      <c r="J12" s="116" t="str">
        <f>'Rekapitulace stavby'!AN8</f>
        <v>10. 4. 2021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15" t="s">
        <v>26</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5" t="s">
        <v>27</v>
      </c>
      <c r="F15" s="35"/>
      <c r="G15" s="35"/>
      <c r="H15" s="35"/>
      <c r="I15" s="114" t="s">
        <v>28</v>
      </c>
      <c r="J15" s="115" t="s">
        <v>29</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31" t="str">
        <f>'Rekapitulace stavby'!E14</f>
        <v>Vyplň údaj</v>
      </c>
      <c r="F18" s="332"/>
      <c r="G18" s="332"/>
      <c r="H18" s="332"/>
      <c r="I18" s="114" t="s">
        <v>28</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15" t="s">
        <v>33</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5" t="s">
        <v>34</v>
      </c>
      <c r="F21" s="35"/>
      <c r="G21" s="35"/>
      <c r="H21" s="35"/>
      <c r="I21" s="114" t="s">
        <v>28</v>
      </c>
      <c r="J21" s="115" t="s">
        <v>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15" t="s">
        <v>33</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5" t="s">
        <v>34</v>
      </c>
      <c r="F24" s="35"/>
      <c r="G24" s="35"/>
      <c r="H24" s="35"/>
      <c r="I24" s="114" t="s">
        <v>28</v>
      </c>
      <c r="J24" s="115" t="s">
        <v>35</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7"/>
      <c r="B27" s="118"/>
      <c r="C27" s="117"/>
      <c r="D27" s="117"/>
      <c r="E27" s="333" t="s">
        <v>1</v>
      </c>
      <c r="F27" s="333"/>
      <c r="G27" s="333"/>
      <c r="H27" s="333"/>
      <c r="I27" s="117"/>
      <c r="J27" s="117"/>
      <c r="K27" s="117"/>
      <c r="L27" s="119"/>
      <c r="S27" s="117"/>
      <c r="T27" s="117"/>
      <c r="U27" s="117"/>
      <c r="V27" s="117"/>
      <c r="W27" s="117"/>
      <c r="X27" s="117"/>
      <c r="Y27" s="117"/>
      <c r="Z27" s="117"/>
      <c r="AA27" s="117"/>
      <c r="AB27" s="117"/>
      <c r="AC27" s="117"/>
      <c r="AD27" s="117"/>
      <c r="AE27" s="117"/>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0"/>
      <c r="E29" s="120"/>
      <c r="F29" s="120"/>
      <c r="G29" s="120"/>
      <c r="H29" s="120"/>
      <c r="I29" s="120"/>
      <c r="J29" s="120"/>
      <c r="K29" s="120"/>
      <c r="L29" s="52"/>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ROUND(J124,2)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0"/>
      <c r="E31" s="120"/>
      <c r="F31" s="120"/>
      <c r="G31" s="120"/>
      <c r="H31" s="120"/>
      <c r="I31" s="120"/>
      <c r="J31" s="120"/>
      <c r="K31" s="120"/>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3" t="s">
        <v>42</v>
      </c>
      <c r="G32" s="35"/>
      <c r="H32" s="35"/>
      <c r="I32" s="123" t="s">
        <v>41</v>
      </c>
      <c r="J32" s="123" t="s">
        <v>43</v>
      </c>
      <c r="K32" s="35"/>
      <c r="L32" s="52"/>
      <c r="S32" s="35"/>
      <c r="T32" s="35"/>
      <c r="U32" s="35"/>
      <c r="V32" s="35"/>
      <c r="W32" s="35"/>
      <c r="X32" s="35"/>
      <c r="Y32" s="35"/>
      <c r="Z32" s="35"/>
      <c r="AA32" s="35"/>
      <c r="AB32" s="35"/>
      <c r="AC32" s="35"/>
      <c r="AD32" s="35"/>
      <c r="AE32" s="35"/>
    </row>
    <row r="33" spans="1:31" s="2" customFormat="1" ht="14.45" customHeight="1">
      <c r="A33" s="35"/>
      <c r="B33" s="40"/>
      <c r="C33" s="35"/>
      <c r="D33" s="124" t="s">
        <v>44</v>
      </c>
      <c r="E33" s="114" t="s">
        <v>45</v>
      </c>
      <c r="F33" s="125">
        <f>ROUND((SUM(BE124:BE173)),2)</f>
        <v>0</v>
      </c>
      <c r="G33" s="35"/>
      <c r="H33" s="35"/>
      <c r="I33" s="126">
        <v>0.21</v>
      </c>
      <c r="J33" s="125">
        <f>ROUND(((SUM(BE124:BE173))*I33),2)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4" t="s">
        <v>46</v>
      </c>
      <c r="F34" s="125">
        <f>ROUND((SUM(BF124:BF173)),2)</f>
        <v>0</v>
      </c>
      <c r="G34" s="35"/>
      <c r="H34" s="35"/>
      <c r="I34" s="126">
        <v>0.15</v>
      </c>
      <c r="J34" s="125">
        <f>ROUND(((SUM(BF124:BF173))*I34),2)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4" t="s">
        <v>47</v>
      </c>
      <c r="F35" s="125">
        <f>ROUND((SUM(BG124:BG173)),2)</f>
        <v>0</v>
      </c>
      <c r="G35" s="35"/>
      <c r="H35" s="35"/>
      <c r="I35" s="126">
        <v>0.21</v>
      </c>
      <c r="J35" s="125">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4" t="s">
        <v>48</v>
      </c>
      <c r="F36" s="125">
        <f>ROUND((SUM(BH124:BH173)),2)</f>
        <v>0</v>
      </c>
      <c r="G36" s="35"/>
      <c r="H36" s="35"/>
      <c r="I36" s="126">
        <v>0.15</v>
      </c>
      <c r="J36" s="125">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4" t="s">
        <v>49</v>
      </c>
      <c r="F37" s="125">
        <f>ROUND((SUM(BI124:BI173)),2)</f>
        <v>0</v>
      </c>
      <c r="G37" s="35"/>
      <c r="H37" s="35"/>
      <c r="I37" s="126">
        <v>0</v>
      </c>
      <c r="J37" s="125">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4" t="s">
        <v>53</v>
      </c>
      <c r="E50" s="135"/>
      <c r="F50" s="135"/>
      <c r="G50" s="134" t="s">
        <v>54</v>
      </c>
      <c r="H50" s="135"/>
      <c r="I50" s="135"/>
      <c r="J50" s="135"/>
      <c r="K50" s="135"/>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6" t="s">
        <v>55</v>
      </c>
      <c r="E61" s="137"/>
      <c r="F61" s="138" t="s">
        <v>56</v>
      </c>
      <c r="G61" s="136" t="s">
        <v>55</v>
      </c>
      <c r="H61" s="137"/>
      <c r="I61" s="137"/>
      <c r="J61" s="139" t="s">
        <v>56</v>
      </c>
      <c r="K61" s="137"/>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4" t="s">
        <v>57</v>
      </c>
      <c r="E65" s="140"/>
      <c r="F65" s="140"/>
      <c r="G65" s="134" t="s">
        <v>58</v>
      </c>
      <c r="H65" s="140"/>
      <c r="I65" s="140"/>
      <c r="J65" s="140"/>
      <c r="K65" s="140"/>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6" t="s">
        <v>55</v>
      </c>
      <c r="E76" s="137"/>
      <c r="F76" s="138" t="s">
        <v>56</v>
      </c>
      <c r="G76" s="136" t="s">
        <v>55</v>
      </c>
      <c r="H76" s="137"/>
      <c r="I76" s="137"/>
      <c r="J76" s="139" t="s">
        <v>56</v>
      </c>
      <c r="K76" s="137"/>
      <c r="L76" s="52"/>
      <c r="S76" s="35"/>
      <c r="T76" s="35"/>
      <c r="U76" s="35"/>
      <c r="V76" s="35"/>
      <c r="W76" s="35"/>
      <c r="X76" s="35"/>
      <c r="Y76" s="35"/>
      <c r="Z76" s="35"/>
      <c r="AA76" s="35"/>
      <c r="AB76" s="35"/>
      <c r="AC76" s="35"/>
      <c r="AD76" s="35"/>
      <c r="AE76" s="35"/>
    </row>
    <row r="77" spans="1:31" s="2" customFormat="1" ht="14.45" customHeight="1">
      <c r="A77" s="35"/>
      <c r="B77" s="141"/>
      <c r="C77" s="142"/>
      <c r="D77" s="142"/>
      <c r="E77" s="142"/>
      <c r="F77" s="142"/>
      <c r="G77" s="142"/>
      <c r="H77" s="142"/>
      <c r="I77" s="142"/>
      <c r="J77" s="142"/>
      <c r="K77" s="142"/>
      <c r="L77" s="52"/>
      <c r="S77" s="35"/>
      <c r="T77" s="35"/>
      <c r="U77" s="35"/>
      <c r="V77" s="35"/>
      <c r="W77" s="35"/>
      <c r="X77" s="35"/>
      <c r="Y77" s="35"/>
      <c r="Z77" s="35"/>
      <c r="AA77" s="35"/>
      <c r="AB77" s="35"/>
      <c r="AC77" s="35"/>
      <c r="AD77" s="35"/>
      <c r="AE77" s="35"/>
    </row>
    <row r="81" spans="1:31" s="2" customFormat="1" ht="6.95" customHeight="1">
      <c r="A81" s="35"/>
      <c r="B81" s="143"/>
      <c r="C81" s="144"/>
      <c r="D81" s="144"/>
      <c r="E81" s="144"/>
      <c r="F81" s="144"/>
      <c r="G81" s="144"/>
      <c r="H81" s="144"/>
      <c r="I81" s="144"/>
      <c r="J81" s="144"/>
      <c r="K81" s="144"/>
      <c r="L81" s="52"/>
      <c r="S81" s="35"/>
      <c r="T81" s="35"/>
      <c r="U81" s="35"/>
      <c r="V81" s="35"/>
      <c r="W81" s="35"/>
      <c r="X81" s="35"/>
      <c r="Y81" s="35"/>
      <c r="Z81" s="35"/>
      <c r="AA81" s="35"/>
      <c r="AB81" s="35"/>
      <c r="AC81" s="35"/>
      <c r="AD81" s="35"/>
      <c r="AE81" s="35"/>
    </row>
    <row r="82" spans="1:31" s="2" customFormat="1" ht="24.95" customHeight="1">
      <c r="A82" s="35"/>
      <c r="B82" s="36"/>
      <c r="C82" s="24" t="s">
        <v>116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4" t="str">
        <f>E7</f>
        <v>Změna užívání části 1.NP v objektu FSE, Moskevská 1533/54 ÚnL</v>
      </c>
      <c r="F85" s="335"/>
      <c r="G85" s="335"/>
      <c r="H85" s="33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114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86" t="str">
        <f>E9</f>
        <v>ASŘ 02 - Výměna oken</v>
      </c>
      <c r="F87" s="336"/>
      <c r="G87" s="336"/>
      <c r="H87" s="33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Ústí nad Labem</v>
      </c>
      <c r="G89" s="37"/>
      <c r="H89" s="37"/>
      <c r="I89" s="30" t="s">
        <v>22</v>
      </c>
      <c r="J89" s="67" t="str">
        <f>IF(J12="","",J12)</f>
        <v>10. 4. 2021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UJEP</v>
      </c>
      <c r="G91" s="37"/>
      <c r="H91" s="37"/>
      <c r="I91" s="30" t="s">
        <v>32</v>
      </c>
      <c r="J91" s="33" t="str">
        <f>E21</f>
        <v>Correct BC, s.r.o.</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30" t="s">
        <v>37</v>
      </c>
      <c r="J92" s="33" t="str">
        <f>E24</f>
        <v>Correct BC, s.r.o.</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5" t="s">
        <v>117</v>
      </c>
      <c r="D94" s="146"/>
      <c r="E94" s="146"/>
      <c r="F94" s="146"/>
      <c r="G94" s="146"/>
      <c r="H94" s="146"/>
      <c r="I94" s="146"/>
      <c r="J94" s="147" t="s">
        <v>118</v>
      </c>
      <c r="K94" s="146"/>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8" t="s">
        <v>119</v>
      </c>
      <c r="D96" s="37"/>
      <c r="E96" s="37"/>
      <c r="F96" s="37"/>
      <c r="G96" s="37"/>
      <c r="H96" s="37"/>
      <c r="I96" s="37"/>
      <c r="J96" s="85">
        <f>J124</f>
        <v>0</v>
      </c>
      <c r="K96" s="37"/>
      <c r="L96" s="52"/>
      <c r="S96" s="35"/>
      <c r="T96" s="35"/>
      <c r="U96" s="35"/>
      <c r="V96" s="35"/>
      <c r="W96" s="35"/>
      <c r="X96" s="35"/>
      <c r="Y96" s="35"/>
      <c r="Z96" s="35"/>
      <c r="AA96" s="35"/>
      <c r="AB96" s="35"/>
      <c r="AC96" s="35"/>
      <c r="AD96" s="35"/>
      <c r="AE96" s="35"/>
      <c r="AU96" s="18" t="s">
        <v>120</v>
      </c>
    </row>
    <row r="97" spans="2:12" s="9" customFormat="1" ht="24.95" customHeight="1">
      <c r="B97" s="149"/>
      <c r="C97" s="150"/>
      <c r="D97" s="151" t="s">
        <v>121</v>
      </c>
      <c r="E97" s="152"/>
      <c r="F97" s="152"/>
      <c r="G97" s="152"/>
      <c r="H97" s="152"/>
      <c r="I97" s="152"/>
      <c r="J97" s="153">
        <f>J125</f>
        <v>0</v>
      </c>
      <c r="K97" s="150"/>
      <c r="L97" s="154"/>
    </row>
    <row r="98" spans="2:12" s="10" customFormat="1" ht="19.9" customHeight="1">
      <c r="B98" s="155"/>
      <c r="C98" s="156"/>
      <c r="D98" s="157" t="s">
        <v>123</v>
      </c>
      <c r="E98" s="158"/>
      <c r="F98" s="158"/>
      <c r="G98" s="158"/>
      <c r="H98" s="158"/>
      <c r="I98" s="158"/>
      <c r="J98" s="159">
        <f>J126</f>
        <v>0</v>
      </c>
      <c r="K98" s="156"/>
      <c r="L98" s="160"/>
    </row>
    <row r="99" spans="2:12" s="10" customFormat="1" ht="19.9" customHeight="1">
      <c r="B99" s="155"/>
      <c r="C99" s="156"/>
      <c r="D99" s="157" t="s">
        <v>124</v>
      </c>
      <c r="E99" s="158"/>
      <c r="F99" s="158"/>
      <c r="G99" s="158"/>
      <c r="H99" s="158"/>
      <c r="I99" s="158"/>
      <c r="J99" s="159">
        <f>J131</f>
        <v>0</v>
      </c>
      <c r="K99" s="156"/>
      <c r="L99" s="160"/>
    </row>
    <row r="100" spans="2:12" s="10" customFormat="1" ht="19.9" customHeight="1">
      <c r="B100" s="155"/>
      <c r="C100" s="156"/>
      <c r="D100" s="157" t="s">
        <v>125</v>
      </c>
      <c r="E100" s="158"/>
      <c r="F100" s="158"/>
      <c r="G100" s="158"/>
      <c r="H100" s="158"/>
      <c r="I100" s="158"/>
      <c r="J100" s="159">
        <f>J134</f>
        <v>0</v>
      </c>
      <c r="K100" s="156"/>
      <c r="L100" s="160"/>
    </row>
    <row r="101" spans="2:12" s="10" customFormat="1" ht="19.9" customHeight="1">
      <c r="B101" s="155"/>
      <c r="C101" s="156"/>
      <c r="D101" s="157" t="s">
        <v>126</v>
      </c>
      <c r="E101" s="158"/>
      <c r="F101" s="158"/>
      <c r="G101" s="158"/>
      <c r="H101" s="158"/>
      <c r="I101" s="158"/>
      <c r="J101" s="159">
        <f>J147</f>
        <v>0</v>
      </c>
      <c r="K101" s="156"/>
      <c r="L101" s="160"/>
    </row>
    <row r="102" spans="2:12" s="9" customFormat="1" ht="24.95" customHeight="1">
      <c r="B102" s="149"/>
      <c r="C102" s="150"/>
      <c r="D102" s="151" t="s">
        <v>127</v>
      </c>
      <c r="E102" s="152"/>
      <c r="F102" s="152"/>
      <c r="G102" s="152"/>
      <c r="H102" s="152"/>
      <c r="I102" s="152"/>
      <c r="J102" s="153">
        <f>J149</f>
        <v>0</v>
      </c>
      <c r="K102" s="150"/>
      <c r="L102" s="154"/>
    </row>
    <row r="103" spans="2:12" s="10" customFormat="1" ht="19.9" customHeight="1">
      <c r="B103" s="155"/>
      <c r="C103" s="156"/>
      <c r="D103" s="157" t="s">
        <v>663</v>
      </c>
      <c r="E103" s="158"/>
      <c r="F103" s="158"/>
      <c r="G103" s="158"/>
      <c r="H103" s="158"/>
      <c r="I103" s="158"/>
      <c r="J103" s="159">
        <f>J150</f>
        <v>0</v>
      </c>
      <c r="K103" s="156"/>
      <c r="L103" s="160"/>
    </row>
    <row r="104" spans="2:12" s="10" customFormat="1" ht="19.9" customHeight="1">
      <c r="B104" s="155"/>
      <c r="C104" s="156"/>
      <c r="D104" s="157" t="s">
        <v>130</v>
      </c>
      <c r="E104" s="158"/>
      <c r="F104" s="158"/>
      <c r="G104" s="158"/>
      <c r="H104" s="158"/>
      <c r="I104" s="158"/>
      <c r="J104" s="159">
        <f>J160</f>
        <v>0</v>
      </c>
      <c r="K104" s="156"/>
      <c r="L104" s="160"/>
    </row>
    <row r="105" spans="1:31" s="2" customFormat="1" ht="21.75" customHeight="1">
      <c r="A105" s="35"/>
      <c r="B105" s="36"/>
      <c r="C105" s="37"/>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55"/>
      <c r="C106" s="56"/>
      <c r="D106" s="56"/>
      <c r="E106" s="56"/>
      <c r="F106" s="56"/>
      <c r="G106" s="56"/>
      <c r="H106" s="56"/>
      <c r="I106" s="56"/>
      <c r="J106" s="56"/>
      <c r="K106" s="56"/>
      <c r="L106" s="52"/>
      <c r="S106" s="35"/>
      <c r="T106" s="35"/>
      <c r="U106" s="35"/>
      <c r="V106" s="35"/>
      <c r="W106" s="35"/>
      <c r="X106" s="35"/>
      <c r="Y106" s="35"/>
      <c r="Z106" s="35"/>
      <c r="AA106" s="35"/>
      <c r="AB106" s="35"/>
      <c r="AC106" s="35"/>
      <c r="AD106" s="35"/>
      <c r="AE106" s="35"/>
    </row>
    <row r="110" spans="1:31" s="2" customFormat="1" ht="6.95" customHeight="1">
      <c r="A110" s="35"/>
      <c r="B110" s="57"/>
      <c r="C110" s="58"/>
      <c r="D110" s="58"/>
      <c r="E110" s="58"/>
      <c r="F110" s="58"/>
      <c r="G110" s="58"/>
      <c r="H110" s="58"/>
      <c r="I110" s="58"/>
      <c r="J110" s="58"/>
      <c r="K110" s="58"/>
      <c r="L110" s="52"/>
      <c r="S110" s="35"/>
      <c r="T110" s="35"/>
      <c r="U110" s="35"/>
      <c r="V110" s="35"/>
      <c r="W110" s="35"/>
      <c r="X110" s="35"/>
      <c r="Y110" s="35"/>
      <c r="Z110" s="35"/>
      <c r="AA110" s="35"/>
      <c r="AB110" s="35"/>
      <c r="AC110" s="35"/>
      <c r="AD110" s="35"/>
      <c r="AE110" s="35"/>
    </row>
    <row r="111" spans="1:31" s="2" customFormat="1" ht="24.95" customHeight="1">
      <c r="A111" s="35"/>
      <c r="B111" s="36"/>
      <c r="C111" s="24" t="s">
        <v>137</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16</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34" t="str">
        <f>E7</f>
        <v>Změna užívání části 1.NP v objektu FSE, Moskevská 1533/54 ÚnL</v>
      </c>
      <c r="F114" s="335"/>
      <c r="G114" s="335"/>
      <c r="H114" s="335"/>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114</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286" t="str">
        <f>E9</f>
        <v>ASŘ 02 - Výměna oken</v>
      </c>
      <c r="F116" s="336"/>
      <c r="G116" s="336"/>
      <c r="H116" s="336"/>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F12</f>
        <v>Ústí nad Labem</v>
      </c>
      <c r="G118" s="37"/>
      <c r="H118" s="37"/>
      <c r="I118" s="30" t="s">
        <v>22</v>
      </c>
      <c r="J118" s="67" t="str">
        <f>IF(J12="","",J12)</f>
        <v>10. 4. 2021</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24</v>
      </c>
      <c r="D120" s="37"/>
      <c r="E120" s="37"/>
      <c r="F120" s="28" t="str">
        <f>E15</f>
        <v>UJEP</v>
      </c>
      <c r="G120" s="37"/>
      <c r="H120" s="37"/>
      <c r="I120" s="30" t="s">
        <v>32</v>
      </c>
      <c r="J120" s="33" t="str">
        <f>E21</f>
        <v>Correct BC, s.r.o.</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30</v>
      </c>
      <c r="D121" s="37"/>
      <c r="E121" s="37"/>
      <c r="F121" s="28" t="str">
        <f>IF(E18="","",E18)</f>
        <v>Vyplň údaj</v>
      </c>
      <c r="G121" s="37"/>
      <c r="H121" s="37"/>
      <c r="I121" s="30" t="s">
        <v>37</v>
      </c>
      <c r="J121" s="33" t="str">
        <f>E24</f>
        <v>Correct BC, s.r.o.</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1"/>
      <c r="B123" s="162"/>
      <c r="C123" s="163" t="s">
        <v>138</v>
      </c>
      <c r="D123" s="164" t="s">
        <v>65</v>
      </c>
      <c r="E123" s="164" t="s">
        <v>61</v>
      </c>
      <c r="F123" s="164" t="s">
        <v>62</v>
      </c>
      <c r="G123" s="164" t="s">
        <v>139</v>
      </c>
      <c r="H123" s="164" t="s">
        <v>140</v>
      </c>
      <c r="I123" s="164" t="s">
        <v>141</v>
      </c>
      <c r="J123" s="165" t="s">
        <v>118</v>
      </c>
      <c r="K123" s="166" t="s">
        <v>142</v>
      </c>
      <c r="L123" s="167"/>
      <c r="M123" s="76" t="s">
        <v>1</v>
      </c>
      <c r="N123" s="77" t="s">
        <v>44</v>
      </c>
      <c r="O123" s="77" t="s">
        <v>143</v>
      </c>
      <c r="P123" s="77" t="s">
        <v>144</v>
      </c>
      <c r="Q123" s="77" t="s">
        <v>145</v>
      </c>
      <c r="R123" s="77" t="s">
        <v>146</v>
      </c>
      <c r="S123" s="77" t="s">
        <v>147</v>
      </c>
      <c r="T123" s="78" t="s">
        <v>148</v>
      </c>
      <c r="U123" s="161"/>
      <c r="V123" s="161"/>
      <c r="W123" s="161"/>
      <c r="X123" s="161"/>
      <c r="Y123" s="161"/>
      <c r="Z123" s="161"/>
      <c r="AA123" s="161"/>
      <c r="AB123" s="161"/>
      <c r="AC123" s="161"/>
      <c r="AD123" s="161"/>
      <c r="AE123" s="161"/>
    </row>
    <row r="124" spans="1:63" s="2" customFormat="1" ht="22.9" customHeight="1">
      <c r="A124" s="35"/>
      <c r="B124" s="36"/>
      <c r="C124" s="83" t="s">
        <v>149</v>
      </c>
      <c r="D124" s="37"/>
      <c r="E124" s="37"/>
      <c r="F124" s="37"/>
      <c r="G124" s="37"/>
      <c r="H124" s="37"/>
      <c r="I124" s="37"/>
      <c r="J124" s="168">
        <f>BK124</f>
        <v>0</v>
      </c>
      <c r="K124" s="37"/>
      <c r="L124" s="40"/>
      <c r="M124" s="79"/>
      <c r="N124" s="169"/>
      <c r="O124" s="80"/>
      <c r="P124" s="170">
        <f>P125+P149</f>
        <v>0</v>
      </c>
      <c r="Q124" s="80"/>
      <c r="R124" s="170">
        <f>R125+R149</f>
        <v>0.33764000000000005</v>
      </c>
      <c r="S124" s="80"/>
      <c r="T124" s="171">
        <f>T125+T149</f>
        <v>0.50301</v>
      </c>
      <c r="U124" s="35"/>
      <c r="V124" s="35"/>
      <c r="W124" s="35"/>
      <c r="X124" s="35"/>
      <c r="Y124" s="35"/>
      <c r="Z124" s="35"/>
      <c r="AA124" s="35"/>
      <c r="AB124" s="35"/>
      <c r="AC124" s="35"/>
      <c r="AD124" s="35"/>
      <c r="AE124" s="35"/>
      <c r="AT124" s="18" t="s">
        <v>79</v>
      </c>
      <c r="AU124" s="18" t="s">
        <v>120</v>
      </c>
      <c r="BK124" s="172">
        <f>BK125+BK149</f>
        <v>0</v>
      </c>
    </row>
    <row r="125" spans="2:63" s="12" customFormat="1" ht="25.9" customHeight="1">
      <c r="B125" s="173"/>
      <c r="C125" s="174"/>
      <c r="D125" s="175" t="s">
        <v>79</v>
      </c>
      <c r="E125" s="176" t="s">
        <v>150</v>
      </c>
      <c r="F125" s="176" t="s">
        <v>151</v>
      </c>
      <c r="G125" s="174"/>
      <c r="H125" s="174"/>
      <c r="I125" s="177"/>
      <c r="J125" s="178">
        <f>BK125</f>
        <v>0</v>
      </c>
      <c r="K125" s="174"/>
      <c r="L125" s="179"/>
      <c r="M125" s="180"/>
      <c r="N125" s="181"/>
      <c r="O125" s="181"/>
      <c r="P125" s="182">
        <f>P126+P131+P134+P147</f>
        <v>0</v>
      </c>
      <c r="Q125" s="181"/>
      <c r="R125" s="182">
        <f>R126+R131+R134+R147</f>
        <v>0.16290000000000002</v>
      </c>
      <c r="S125" s="181"/>
      <c r="T125" s="183">
        <f>T126+T131+T134+T147</f>
        <v>0.48</v>
      </c>
      <c r="AR125" s="184" t="s">
        <v>88</v>
      </c>
      <c r="AT125" s="185" t="s">
        <v>79</v>
      </c>
      <c r="AU125" s="185" t="s">
        <v>80</v>
      </c>
      <c r="AY125" s="184" t="s">
        <v>152</v>
      </c>
      <c r="BK125" s="186">
        <f>BK126+BK131+BK134+BK147</f>
        <v>0</v>
      </c>
    </row>
    <row r="126" spans="2:63" s="12" customFormat="1" ht="22.9" customHeight="1">
      <c r="B126" s="173"/>
      <c r="C126" s="174"/>
      <c r="D126" s="175" t="s">
        <v>79</v>
      </c>
      <c r="E126" s="187" t="s">
        <v>184</v>
      </c>
      <c r="F126" s="187" t="s">
        <v>190</v>
      </c>
      <c r="G126" s="174"/>
      <c r="H126" s="174"/>
      <c r="I126" s="177"/>
      <c r="J126" s="188">
        <f>BK126</f>
        <v>0</v>
      </c>
      <c r="K126" s="174"/>
      <c r="L126" s="179"/>
      <c r="M126" s="180"/>
      <c r="N126" s="181"/>
      <c r="O126" s="181"/>
      <c r="P126" s="182">
        <f>SUM(P127:P130)</f>
        <v>0</v>
      </c>
      <c r="Q126" s="181"/>
      <c r="R126" s="182">
        <f>SUM(R127:R130)</f>
        <v>0.16290000000000002</v>
      </c>
      <c r="S126" s="181"/>
      <c r="T126" s="183">
        <f>SUM(T127:T130)</f>
        <v>0</v>
      </c>
      <c r="AR126" s="184" t="s">
        <v>88</v>
      </c>
      <c r="AT126" s="185" t="s">
        <v>79</v>
      </c>
      <c r="AU126" s="185" t="s">
        <v>88</v>
      </c>
      <c r="AY126" s="184" t="s">
        <v>152</v>
      </c>
      <c r="BK126" s="186">
        <f>SUM(BK127:BK130)</f>
        <v>0</v>
      </c>
    </row>
    <row r="127" spans="1:65" s="2" customFormat="1" ht="24.2" customHeight="1">
      <c r="A127" s="35"/>
      <c r="B127" s="36"/>
      <c r="C127" s="189" t="s">
        <v>88</v>
      </c>
      <c r="D127" s="189" t="s">
        <v>155</v>
      </c>
      <c r="E127" s="190" t="s">
        <v>664</v>
      </c>
      <c r="F127" s="191" t="s">
        <v>665</v>
      </c>
      <c r="G127" s="192" t="s">
        <v>321</v>
      </c>
      <c r="H127" s="193">
        <v>26</v>
      </c>
      <c r="I127" s="194"/>
      <c r="J127" s="195">
        <f>ROUND(I127*H127,2)</f>
        <v>0</v>
      </c>
      <c r="K127" s="196"/>
      <c r="L127" s="40"/>
      <c r="M127" s="197" t="s">
        <v>1</v>
      </c>
      <c r="N127" s="198" t="s">
        <v>45</v>
      </c>
      <c r="O127" s="72"/>
      <c r="P127" s="199">
        <f>O127*H127</f>
        <v>0</v>
      </c>
      <c r="Q127" s="199">
        <v>0.0015</v>
      </c>
      <c r="R127" s="199">
        <f>Q127*H127</f>
        <v>0.039</v>
      </c>
      <c r="S127" s="199">
        <v>0</v>
      </c>
      <c r="T127" s="200">
        <f>S127*H127</f>
        <v>0</v>
      </c>
      <c r="U127" s="35"/>
      <c r="V127" s="35"/>
      <c r="W127" s="35"/>
      <c r="X127" s="35"/>
      <c r="Y127" s="35"/>
      <c r="Z127" s="35"/>
      <c r="AA127" s="35"/>
      <c r="AB127" s="35"/>
      <c r="AC127" s="35"/>
      <c r="AD127" s="35"/>
      <c r="AE127" s="35"/>
      <c r="AR127" s="201" t="s">
        <v>159</v>
      </c>
      <c r="AT127" s="201" t="s">
        <v>155</v>
      </c>
      <c r="AU127" s="201" t="s">
        <v>90</v>
      </c>
      <c r="AY127" s="18" t="s">
        <v>152</v>
      </c>
      <c r="BE127" s="202">
        <f>IF(N127="základní",J127,0)</f>
        <v>0</v>
      </c>
      <c r="BF127" s="202">
        <f>IF(N127="snížená",J127,0)</f>
        <v>0</v>
      </c>
      <c r="BG127" s="202">
        <f>IF(N127="zákl. přenesená",J127,0)</f>
        <v>0</v>
      </c>
      <c r="BH127" s="202">
        <f>IF(N127="sníž. přenesená",J127,0)</f>
        <v>0</v>
      </c>
      <c r="BI127" s="202">
        <f>IF(N127="nulová",J127,0)</f>
        <v>0</v>
      </c>
      <c r="BJ127" s="18" t="s">
        <v>88</v>
      </c>
      <c r="BK127" s="202">
        <f>ROUND(I127*H127,2)</f>
        <v>0</v>
      </c>
      <c r="BL127" s="18" t="s">
        <v>159</v>
      </c>
      <c r="BM127" s="201" t="s">
        <v>666</v>
      </c>
    </row>
    <row r="128" spans="2:51" s="13" customFormat="1" ht="11.25">
      <c r="B128" s="203"/>
      <c r="C128" s="204"/>
      <c r="D128" s="205" t="s">
        <v>161</v>
      </c>
      <c r="E128" s="206" t="s">
        <v>1</v>
      </c>
      <c r="F128" s="207" t="s">
        <v>667</v>
      </c>
      <c r="G128" s="204"/>
      <c r="H128" s="208">
        <v>26</v>
      </c>
      <c r="I128" s="209"/>
      <c r="J128" s="204"/>
      <c r="K128" s="204"/>
      <c r="L128" s="210"/>
      <c r="M128" s="211"/>
      <c r="N128" s="212"/>
      <c r="O128" s="212"/>
      <c r="P128" s="212"/>
      <c r="Q128" s="212"/>
      <c r="R128" s="212"/>
      <c r="S128" s="212"/>
      <c r="T128" s="213"/>
      <c r="AT128" s="214" t="s">
        <v>161</v>
      </c>
      <c r="AU128" s="214" t="s">
        <v>90</v>
      </c>
      <c r="AV128" s="13" t="s">
        <v>90</v>
      </c>
      <c r="AW128" s="13" t="s">
        <v>36</v>
      </c>
      <c r="AX128" s="13" t="s">
        <v>88</v>
      </c>
      <c r="AY128" s="214" t="s">
        <v>152</v>
      </c>
    </row>
    <row r="129" spans="1:65" s="2" customFormat="1" ht="24.2" customHeight="1">
      <c r="A129" s="35"/>
      <c r="B129" s="36"/>
      <c r="C129" s="189" t="s">
        <v>90</v>
      </c>
      <c r="D129" s="189" t="s">
        <v>155</v>
      </c>
      <c r="E129" s="190" t="s">
        <v>668</v>
      </c>
      <c r="F129" s="191" t="s">
        <v>669</v>
      </c>
      <c r="G129" s="192" t="s">
        <v>321</v>
      </c>
      <c r="H129" s="193">
        <v>6</v>
      </c>
      <c r="I129" s="194"/>
      <c r="J129" s="195">
        <f>ROUND(I129*H129,2)</f>
        <v>0</v>
      </c>
      <c r="K129" s="196"/>
      <c r="L129" s="40"/>
      <c r="M129" s="197" t="s">
        <v>1</v>
      </c>
      <c r="N129" s="198" t="s">
        <v>45</v>
      </c>
      <c r="O129" s="72"/>
      <c r="P129" s="199">
        <f>O129*H129</f>
        <v>0</v>
      </c>
      <c r="Q129" s="199">
        <v>0.02065</v>
      </c>
      <c r="R129" s="199">
        <f>Q129*H129</f>
        <v>0.12390000000000001</v>
      </c>
      <c r="S129" s="199">
        <v>0</v>
      </c>
      <c r="T129" s="200">
        <f>S129*H129</f>
        <v>0</v>
      </c>
      <c r="U129" s="35"/>
      <c r="V129" s="35"/>
      <c r="W129" s="35"/>
      <c r="X129" s="35"/>
      <c r="Y129" s="35"/>
      <c r="Z129" s="35"/>
      <c r="AA129" s="35"/>
      <c r="AB129" s="35"/>
      <c r="AC129" s="35"/>
      <c r="AD129" s="35"/>
      <c r="AE129" s="35"/>
      <c r="AR129" s="201" t="s">
        <v>159</v>
      </c>
      <c r="AT129" s="201" t="s">
        <v>155</v>
      </c>
      <c r="AU129" s="201" t="s">
        <v>90</v>
      </c>
      <c r="AY129" s="18" t="s">
        <v>152</v>
      </c>
      <c r="BE129" s="202">
        <f>IF(N129="základní",J129,0)</f>
        <v>0</v>
      </c>
      <c r="BF129" s="202">
        <f>IF(N129="snížená",J129,0)</f>
        <v>0</v>
      </c>
      <c r="BG129" s="202">
        <f>IF(N129="zákl. přenesená",J129,0)</f>
        <v>0</v>
      </c>
      <c r="BH129" s="202">
        <f>IF(N129="sníž. přenesená",J129,0)</f>
        <v>0</v>
      </c>
      <c r="BI129" s="202">
        <f>IF(N129="nulová",J129,0)</f>
        <v>0</v>
      </c>
      <c r="BJ129" s="18" t="s">
        <v>88</v>
      </c>
      <c r="BK129" s="202">
        <f>ROUND(I129*H129,2)</f>
        <v>0</v>
      </c>
      <c r="BL129" s="18" t="s">
        <v>159</v>
      </c>
      <c r="BM129" s="201" t="s">
        <v>670</v>
      </c>
    </row>
    <row r="130" spans="2:51" s="13" customFormat="1" ht="11.25">
      <c r="B130" s="203"/>
      <c r="C130" s="204"/>
      <c r="D130" s="205" t="s">
        <v>161</v>
      </c>
      <c r="E130" s="206" t="s">
        <v>1</v>
      </c>
      <c r="F130" s="207" t="s">
        <v>671</v>
      </c>
      <c r="G130" s="204"/>
      <c r="H130" s="208">
        <v>6</v>
      </c>
      <c r="I130" s="209"/>
      <c r="J130" s="204"/>
      <c r="K130" s="204"/>
      <c r="L130" s="210"/>
      <c r="M130" s="211"/>
      <c r="N130" s="212"/>
      <c r="O130" s="212"/>
      <c r="P130" s="212"/>
      <c r="Q130" s="212"/>
      <c r="R130" s="212"/>
      <c r="S130" s="212"/>
      <c r="T130" s="213"/>
      <c r="AT130" s="214" t="s">
        <v>161</v>
      </c>
      <c r="AU130" s="214" t="s">
        <v>90</v>
      </c>
      <c r="AV130" s="13" t="s">
        <v>90</v>
      </c>
      <c r="AW130" s="13" t="s">
        <v>36</v>
      </c>
      <c r="AX130" s="13" t="s">
        <v>88</v>
      </c>
      <c r="AY130" s="214" t="s">
        <v>152</v>
      </c>
    </row>
    <row r="131" spans="2:63" s="12" customFormat="1" ht="22.9" customHeight="1">
      <c r="B131" s="173"/>
      <c r="C131" s="174"/>
      <c r="D131" s="175" t="s">
        <v>79</v>
      </c>
      <c r="E131" s="187" t="s">
        <v>210</v>
      </c>
      <c r="F131" s="187" t="s">
        <v>241</v>
      </c>
      <c r="G131" s="174"/>
      <c r="H131" s="174"/>
      <c r="I131" s="177"/>
      <c r="J131" s="188">
        <f>BK131</f>
        <v>0</v>
      </c>
      <c r="K131" s="174"/>
      <c r="L131" s="179"/>
      <c r="M131" s="180"/>
      <c r="N131" s="181"/>
      <c r="O131" s="181"/>
      <c r="P131" s="182">
        <f>SUM(P132:P133)</f>
        <v>0</v>
      </c>
      <c r="Q131" s="181"/>
      <c r="R131" s="182">
        <f>SUM(R132:R133)</f>
        <v>0</v>
      </c>
      <c r="S131" s="181"/>
      <c r="T131" s="183">
        <f>SUM(T132:T133)</f>
        <v>0.48</v>
      </c>
      <c r="AR131" s="184" t="s">
        <v>88</v>
      </c>
      <c r="AT131" s="185" t="s">
        <v>79</v>
      </c>
      <c r="AU131" s="185" t="s">
        <v>88</v>
      </c>
      <c r="AY131" s="184" t="s">
        <v>152</v>
      </c>
      <c r="BK131" s="186">
        <f>SUM(BK132:BK133)</f>
        <v>0</v>
      </c>
    </row>
    <row r="132" spans="1:65" s="2" customFormat="1" ht="44.25" customHeight="1">
      <c r="A132" s="35"/>
      <c r="B132" s="36"/>
      <c r="C132" s="189" t="s">
        <v>153</v>
      </c>
      <c r="D132" s="189" t="s">
        <v>155</v>
      </c>
      <c r="E132" s="190" t="s">
        <v>672</v>
      </c>
      <c r="F132" s="191" t="s">
        <v>673</v>
      </c>
      <c r="G132" s="192" t="s">
        <v>158</v>
      </c>
      <c r="H132" s="193">
        <v>15</v>
      </c>
      <c r="I132" s="194"/>
      <c r="J132" s="195">
        <f>ROUND(I132*H132,2)</f>
        <v>0</v>
      </c>
      <c r="K132" s="196"/>
      <c r="L132" s="40"/>
      <c r="M132" s="197" t="s">
        <v>1</v>
      </c>
      <c r="N132" s="198" t="s">
        <v>45</v>
      </c>
      <c r="O132" s="72"/>
      <c r="P132" s="199">
        <f>O132*H132</f>
        <v>0</v>
      </c>
      <c r="Q132" s="199">
        <v>0</v>
      </c>
      <c r="R132" s="199">
        <f>Q132*H132</f>
        <v>0</v>
      </c>
      <c r="S132" s="199">
        <v>0.032</v>
      </c>
      <c r="T132" s="200">
        <f>S132*H132</f>
        <v>0.48</v>
      </c>
      <c r="U132" s="35"/>
      <c r="V132" s="35"/>
      <c r="W132" s="35"/>
      <c r="X132" s="35"/>
      <c r="Y132" s="35"/>
      <c r="Z132" s="35"/>
      <c r="AA132" s="35"/>
      <c r="AB132" s="35"/>
      <c r="AC132" s="35"/>
      <c r="AD132" s="35"/>
      <c r="AE132" s="35"/>
      <c r="AR132" s="201" t="s">
        <v>159</v>
      </c>
      <c r="AT132" s="201" t="s">
        <v>155</v>
      </c>
      <c r="AU132" s="201" t="s">
        <v>90</v>
      </c>
      <c r="AY132" s="18" t="s">
        <v>152</v>
      </c>
      <c r="BE132" s="202">
        <f>IF(N132="základní",J132,0)</f>
        <v>0</v>
      </c>
      <c r="BF132" s="202">
        <f>IF(N132="snížená",J132,0)</f>
        <v>0</v>
      </c>
      <c r="BG132" s="202">
        <f>IF(N132="zákl. přenesená",J132,0)</f>
        <v>0</v>
      </c>
      <c r="BH132" s="202">
        <f>IF(N132="sníž. přenesená",J132,0)</f>
        <v>0</v>
      </c>
      <c r="BI132" s="202">
        <f>IF(N132="nulová",J132,0)</f>
        <v>0</v>
      </c>
      <c r="BJ132" s="18" t="s">
        <v>88</v>
      </c>
      <c r="BK132" s="202">
        <f>ROUND(I132*H132,2)</f>
        <v>0</v>
      </c>
      <c r="BL132" s="18" t="s">
        <v>159</v>
      </c>
      <c r="BM132" s="201" t="s">
        <v>674</v>
      </c>
    </row>
    <row r="133" spans="2:51" s="13" customFormat="1" ht="11.25">
      <c r="B133" s="203"/>
      <c r="C133" s="204"/>
      <c r="D133" s="205" t="s">
        <v>161</v>
      </c>
      <c r="E133" s="206" t="s">
        <v>1</v>
      </c>
      <c r="F133" s="207" t="s">
        <v>675</v>
      </c>
      <c r="G133" s="204"/>
      <c r="H133" s="208">
        <v>15</v>
      </c>
      <c r="I133" s="209"/>
      <c r="J133" s="204"/>
      <c r="K133" s="204"/>
      <c r="L133" s="210"/>
      <c r="M133" s="211"/>
      <c r="N133" s="212"/>
      <c r="O133" s="212"/>
      <c r="P133" s="212"/>
      <c r="Q133" s="212"/>
      <c r="R133" s="212"/>
      <c r="S133" s="212"/>
      <c r="T133" s="213"/>
      <c r="AT133" s="214" t="s">
        <v>161</v>
      </c>
      <c r="AU133" s="214" t="s">
        <v>90</v>
      </c>
      <c r="AV133" s="13" t="s">
        <v>90</v>
      </c>
      <c r="AW133" s="13" t="s">
        <v>36</v>
      </c>
      <c r="AX133" s="13" t="s">
        <v>88</v>
      </c>
      <c r="AY133" s="214" t="s">
        <v>152</v>
      </c>
    </row>
    <row r="134" spans="2:63" s="12" customFormat="1" ht="22.9" customHeight="1">
      <c r="B134" s="173"/>
      <c r="C134" s="174"/>
      <c r="D134" s="175" t="s">
        <v>79</v>
      </c>
      <c r="E134" s="187" t="s">
        <v>256</v>
      </c>
      <c r="F134" s="187" t="s">
        <v>257</v>
      </c>
      <c r="G134" s="174"/>
      <c r="H134" s="174"/>
      <c r="I134" s="177"/>
      <c r="J134" s="188">
        <f>BK134</f>
        <v>0</v>
      </c>
      <c r="K134" s="174"/>
      <c r="L134" s="179"/>
      <c r="M134" s="180"/>
      <c r="N134" s="181"/>
      <c r="O134" s="181"/>
      <c r="P134" s="182">
        <f>SUM(P135:P146)</f>
        <v>0</v>
      </c>
      <c r="Q134" s="181"/>
      <c r="R134" s="182">
        <f>SUM(R135:R146)</f>
        <v>0</v>
      </c>
      <c r="S134" s="181"/>
      <c r="T134" s="183">
        <f>SUM(T135:T146)</f>
        <v>0</v>
      </c>
      <c r="AR134" s="184" t="s">
        <v>88</v>
      </c>
      <c r="AT134" s="185" t="s">
        <v>79</v>
      </c>
      <c r="AU134" s="185" t="s">
        <v>88</v>
      </c>
      <c r="AY134" s="184" t="s">
        <v>152</v>
      </c>
      <c r="BK134" s="186">
        <f>SUM(BK135:BK146)</f>
        <v>0</v>
      </c>
    </row>
    <row r="135" spans="1:65" s="2" customFormat="1" ht="37.9" customHeight="1">
      <c r="A135" s="35"/>
      <c r="B135" s="36"/>
      <c r="C135" s="189" t="s">
        <v>159</v>
      </c>
      <c r="D135" s="189" t="s">
        <v>155</v>
      </c>
      <c r="E135" s="190" t="s">
        <v>259</v>
      </c>
      <c r="F135" s="191" t="s">
        <v>260</v>
      </c>
      <c r="G135" s="192" t="s">
        <v>261</v>
      </c>
      <c r="H135" s="193">
        <v>0.503</v>
      </c>
      <c r="I135" s="194"/>
      <c r="J135" s="195">
        <f>ROUND(I135*H135,2)</f>
        <v>0</v>
      </c>
      <c r="K135" s="196"/>
      <c r="L135" s="40"/>
      <c r="M135" s="197" t="s">
        <v>1</v>
      </c>
      <c r="N135" s="198" t="s">
        <v>45</v>
      </c>
      <c r="O135" s="72"/>
      <c r="P135" s="199">
        <f>O135*H135</f>
        <v>0</v>
      </c>
      <c r="Q135" s="199">
        <v>0</v>
      </c>
      <c r="R135" s="199">
        <f>Q135*H135</f>
        <v>0</v>
      </c>
      <c r="S135" s="199">
        <v>0</v>
      </c>
      <c r="T135" s="200">
        <f>S135*H135</f>
        <v>0</v>
      </c>
      <c r="U135" s="35"/>
      <c r="V135" s="35"/>
      <c r="W135" s="35"/>
      <c r="X135" s="35"/>
      <c r="Y135" s="35"/>
      <c r="Z135" s="35"/>
      <c r="AA135" s="35"/>
      <c r="AB135" s="35"/>
      <c r="AC135" s="35"/>
      <c r="AD135" s="35"/>
      <c r="AE135" s="35"/>
      <c r="AR135" s="201" t="s">
        <v>159</v>
      </c>
      <c r="AT135" s="201" t="s">
        <v>155</v>
      </c>
      <c r="AU135" s="201" t="s">
        <v>90</v>
      </c>
      <c r="AY135" s="18" t="s">
        <v>152</v>
      </c>
      <c r="BE135" s="202">
        <f>IF(N135="základní",J135,0)</f>
        <v>0</v>
      </c>
      <c r="BF135" s="202">
        <f>IF(N135="snížená",J135,0)</f>
        <v>0</v>
      </c>
      <c r="BG135" s="202">
        <f>IF(N135="zákl. přenesená",J135,0)</f>
        <v>0</v>
      </c>
      <c r="BH135" s="202">
        <f>IF(N135="sníž. přenesená",J135,0)</f>
        <v>0</v>
      </c>
      <c r="BI135" s="202">
        <f>IF(N135="nulová",J135,0)</f>
        <v>0</v>
      </c>
      <c r="BJ135" s="18" t="s">
        <v>88</v>
      </c>
      <c r="BK135" s="202">
        <f>ROUND(I135*H135,2)</f>
        <v>0</v>
      </c>
      <c r="BL135" s="18" t="s">
        <v>159</v>
      </c>
      <c r="BM135" s="201" t="s">
        <v>676</v>
      </c>
    </row>
    <row r="136" spans="1:65" s="2" customFormat="1" ht="62.65" customHeight="1">
      <c r="A136" s="35"/>
      <c r="B136" s="36"/>
      <c r="C136" s="189" t="s">
        <v>178</v>
      </c>
      <c r="D136" s="189" t="s">
        <v>155</v>
      </c>
      <c r="E136" s="190" t="s">
        <v>264</v>
      </c>
      <c r="F136" s="191" t="s">
        <v>265</v>
      </c>
      <c r="G136" s="192" t="s">
        <v>261</v>
      </c>
      <c r="H136" s="193">
        <v>2.515</v>
      </c>
      <c r="I136" s="194"/>
      <c r="J136" s="195">
        <f>ROUND(I136*H136,2)</f>
        <v>0</v>
      </c>
      <c r="K136" s="196"/>
      <c r="L136" s="40"/>
      <c r="M136" s="197" t="s">
        <v>1</v>
      </c>
      <c r="N136" s="198" t="s">
        <v>45</v>
      </c>
      <c r="O136" s="72"/>
      <c r="P136" s="199">
        <f>O136*H136</f>
        <v>0</v>
      </c>
      <c r="Q136" s="199">
        <v>0</v>
      </c>
      <c r="R136" s="199">
        <f>Q136*H136</f>
        <v>0</v>
      </c>
      <c r="S136" s="199">
        <v>0</v>
      </c>
      <c r="T136" s="200">
        <f>S136*H136</f>
        <v>0</v>
      </c>
      <c r="U136" s="35"/>
      <c r="V136" s="35"/>
      <c r="W136" s="35"/>
      <c r="X136" s="35"/>
      <c r="Y136" s="35"/>
      <c r="Z136" s="35"/>
      <c r="AA136" s="35"/>
      <c r="AB136" s="35"/>
      <c r="AC136" s="35"/>
      <c r="AD136" s="35"/>
      <c r="AE136" s="35"/>
      <c r="AR136" s="201" t="s">
        <v>159</v>
      </c>
      <c r="AT136" s="201" t="s">
        <v>155</v>
      </c>
      <c r="AU136" s="201" t="s">
        <v>90</v>
      </c>
      <c r="AY136" s="18" t="s">
        <v>152</v>
      </c>
      <c r="BE136" s="202">
        <f>IF(N136="základní",J136,0)</f>
        <v>0</v>
      </c>
      <c r="BF136" s="202">
        <f>IF(N136="snížená",J136,0)</f>
        <v>0</v>
      </c>
      <c r="BG136" s="202">
        <f>IF(N136="zákl. přenesená",J136,0)</f>
        <v>0</v>
      </c>
      <c r="BH136" s="202">
        <f>IF(N136="sníž. přenesená",J136,0)</f>
        <v>0</v>
      </c>
      <c r="BI136" s="202">
        <f>IF(N136="nulová",J136,0)</f>
        <v>0</v>
      </c>
      <c r="BJ136" s="18" t="s">
        <v>88</v>
      </c>
      <c r="BK136" s="202">
        <f>ROUND(I136*H136,2)</f>
        <v>0</v>
      </c>
      <c r="BL136" s="18" t="s">
        <v>159</v>
      </c>
      <c r="BM136" s="201" t="s">
        <v>677</v>
      </c>
    </row>
    <row r="137" spans="2:51" s="13" customFormat="1" ht="11.25">
      <c r="B137" s="203"/>
      <c r="C137" s="204"/>
      <c r="D137" s="205" t="s">
        <v>161</v>
      </c>
      <c r="E137" s="204"/>
      <c r="F137" s="207" t="s">
        <v>678</v>
      </c>
      <c r="G137" s="204"/>
      <c r="H137" s="208">
        <v>2.515</v>
      </c>
      <c r="I137" s="209"/>
      <c r="J137" s="204"/>
      <c r="K137" s="204"/>
      <c r="L137" s="210"/>
      <c r="M137" s="211"/>
      <c r="N137" s="212"/>
      <c r="O137" s="212"/>
      <c r="P137" s="212"/>
      <c r="Q137" s="212"/>
      <c r="R137" s="212"/>
      <c r="S137" s="212"/>
      <c r="T137" s="213"/>
      <c r="AT137" s="214" t="s">
        <v>161</v>
      </c>
      <c r="AU137" s="214" t="s">
        <v>90</v>
      </c>
      <c r="AV137" s="13" t="s">
        <v>90</v>
      </c>
      <c r="AW137" s="13" t="s">
        <v>4</v>
      </c>
      <c r="AX137" s="13" t="s">
        <v>88</v>
      </c>
      <c r="AY137" s="214" t="s">
        <v>152</v>
      </c>
    </row>
    <row r="138" spans="1:65" s="2" customFormat="1" ht="33" customHeight="1">
      <c r="A138" s="35"/>
      <c r="B138" s="36"/>
      <c r="C138" s="189" t="s">
        <v>184</v>
      </c>
      <c r="D138" s="189" t="s">
        <v>155</v>
      </c>
      <c r="E138" s="190" t="s">
        <v>269</v>
      </c>
      <c r="F138" s="191" t="s">
        <v>270</v>
      </c>
      <c r="G138" s="192" t="s">
        <v>261</v>
      </c>
      <c r="H138" s="193">
        <v>0.503</v>
      </c>
      <c r="I138" s="194"/>
      <c r="J138" s="195">
        <f>ROUND(I138*H138,2)</f>
        <v>0</v>
      </c>
      <c r="K138" s="196"/>
      <c r="L138" s="40"/>
      <c r="M138" s="197" t="s">
        <v>1</v>
      </c>
      <c r="N138" s="198" t="s">
        <v>45</v>
      </c>
      <c r="O138" s="72"/>
      <c r="P138" s="199">
        <f>O138*H138</f>
        <v>0</v>
      </c>
      <c r="Q138" s="199">
        <v>0</v>
      </c>
      <c r="R138" s="199">
        <f>Q138*H138</f>
        <v>0</v>
      </c>
      <c r="S138" s="199">
        <v>0</v>
      </c>
      <c r="T138" s="200">
        <f>S138*H138</f>
        <v>0</v>
      </c>
      <c r="U138" s="35"/>
      <c r="V138" s="35"/>
      <c r="W138" s="35"/>
      <c r="X138" s="35"/>
      <c r="Y138" s="35"/>
      <c r="Z138" s="35"/>
      <c r="AA138" s="35"/>
      <c r="AB138" s="35"/>
      <c r="AC138" s="35"/>
      <c r="AD138" s="35"/>
      <c r="AE138" s="35"/>
      <c r="AR138" s="201" t="s">
        <v>159</v>
      </c>
      <c r="AT138" s="201" t="s">
        <v>155</v>
      </c>
      <c r="AU138" s="201" t="s">
        <v>90</v>
      </c>
      <c r="AY138" s="18" t="s">
        <v>152</v>
      </c>
      <c r="BE138" s="202">
        <f>IF(N138="základní",J138,0)</f>
        <v>0</v>
      </c>
      <c r="BF138" s="202">
        <f>IF(N138="snížená",J138,0)</f>
        <v>0</v>
      </c>
      <c r="BG138" s="202">
        <f>IF(N138="zákl. přenesená",J138,0)</f>
        <v>0</v>
      </c>
      <c r="BH138" s="202">
        <f>IF(N138="sníž. přenesená",J138,0)</f>
        <v>0</v>
      </c>
      <c r="BI138" s="202">
        <f>IF(N138="nulová",J138,0)</f>
        <v>0</v>
      </c>
      <c r="BJ138" s="18" t="s">
        <v>88</v>
      </c>
      <c r="BK138" s="202">
        <f>ROUND(I138*H138,2)</f>
        <v>0</v>
      </c>
      <c r="BL138" s="18" t="s">
        <v>159</v>
      </c>
      <c r="BM138" s="201" t="s">
        <v>679</v>
      </c>
    </row>
    <row r="139" spans="1:65" s="2" customFormat="1" ht="44.25" customHeight="1">
      <c r="A139" s="35"/>
      <c r="B139" s="36"/>
      <c r="C139" s="189" t="s">
        <v>191</v>
      </c>
      <c r="D139" s="189" t="s">
        <v>155</v>
      </c>
      <c r="E139" s="190" t="s">
        <v>272</v>
      </c>
      <c r="F139" s="191" t="s">
        <v>273</v>
      </c>
      <c r="G139" s="192" t="s">
        <v>261</v>
      </c>
      <c r="H139" s="193">
        <v>2.515</v>
      </c>
      <c r="I139" s="194"/>
      <c r="J139" s="195">
        <f>ROUND(I139*H139,2)</f>
        <v>0</v>
      </c>
      <c r="K139" s="196"/>
      <c r="L139" s="40"/>
      <c r="M139" s="197" t="s">
        <v>1</v>
      </c>
      <c r="N139" s="198" t="s">
        <v>45</v>
      </c>
      <c r="O139" s="72"/>
      <c r="P139" s="199">
        <f>O139*H139</f>
        <v>0</v>
      </c>
      <c r="Q139" s="199">
        <v>0</v>
      </c>
      <c r="R139" s="199">
        <f>Q139*H139</f>
        <v>0</v>
      </c>
      <c r="S139" s="199">
        <v>0</v>
      </c>
      <c r="T139" s="200">
        <f>S139*H139</f>
        <v>0</v>
      </c>
      <c r="U139" s="35"/>
      <c r="V139" s="35"/>
      <c r="W139" s="35"/>
      <c r="X139" s="35"/>
      <c r="Y139" s="35"/>
      <c r="Z139" s="35"/>
      <c r="AA139" s="35"/>
      <c r="AB139" s="35"/>
      <c r="AC139" s="35"/>
      <c r="AD139" s="35"/>
      <c r="AE139" s="35"/>
      <c r="AR139" s="201" t="s">
        <v>159</v>
      </c>
      <c r="AT139" s="201" t="s">
        <v>155</v>
      </c>
      <c r="AU139" s="201" t="s">
        <v>90</v>
      </c>
      <c r="AY139" s="18" t="s">
        <v>152</v>
      </c>
      <c r="BE139" s="202">
        <f>IF(N139="základní",J139,0)</f>
        <v>0</v>
      </c>
      <c r="BF139" s="202">
        <f>IF(N139="snížená",J139,0)</f>
        <v>0</v>
      </c>
      <c r="BG139" s="202">
        <f>IF(N139="zákl. přenesená",J139,0)</f>
        <v>0</v>
      </c>
      <c r="BH139" s="202">
        <f>IF(N139="sníž. přenesená",J139,0)</f>
        <v>0</v>
      </c>
      <c r="BI139" s="202">
        <f>IF(N139="nulová",J139,0)</f>
        <v>0</v>
      </c>
      <c r="BJ139" s="18" t="s">
        <v>88</v>
      </c>
      <c r="BK139" s="202">
        <f>ROUND(I139*H139,2)</f>
        <v>0</v>
      </c>
      <c r="BL139" s="18" t="s">
        <v>159</v>
      </c>
      <c r="BM139" s="201" t="s">
        <v>680</v>
      </c>
    </row>
    <row r="140" spans="2:51" s="13" customFormat="1" ht="11.25">
      <c r="B140" s="203"/>
      <c r="C140" s="204"/>
      <c r="D140" s="205" t="s">
        <v>161</v>
      </c>
      <c r="E140" s="204"/>
      <c r="F140" s="207" t="s">
        <v>678</v>
      </c>
      <c r="G140" s="204"/>
      <c r="H140" s="208">
        <v>2.515</v>
      </c>
      <c r="I140" s="209"/>
      <c r="J140" s="204"/>
      <c r="K140" s="204"/>
      <c r="L140" s="210"/>
      <c r="M140" s="211"/>
      <c r="N140" s="212"/>
      <c r="O140" s="212"/>
      <c r="P140" s="212"/>
      <c r="Q140" s="212"/>
      <c r="R140" s="212"/>
      <c r="S140" s="212"/>
      <c r="T140" s="213"/>
      <c r="AT140" s="214" t="s">
        <v>161</v>
      </c>
      <c r="AU140" s="214" t="s">
        <v>90</v>
      </c>
      <c r="AV140" s="13" t="s">
        <v>90</v>
      </c>
      <c r="AW140" s="13" t="s">
        <v>4</v>
      </c>
      <c r="AX140" s="13" t="s">
        <v>88</v>
      </c>
      <c r="AY140" s="214" t="s">
        <v>152</v>
      </c>
    </row>
    <row r="141" spans="1:65" s="2" customFormat="1" ht="44.25" customHeight="1">
      <c r="A141" s="35"/>
      <c r="B141" s="36"/>
      <c r="C141" s="189" t="s">
        <v>197</v>
      </c>
      <c r="D141" s="189" t="s">
        <v>155</v>
      </c>
      <c r="E141" s="190" t="s">
        <v>282</v>
      </c>
      <c r="F141" s="191" t="s">
        <v>283</v>
      </c>
      <c r="G141" s="192" t="s">
        <v>261</v>
      </c>
      <c r="H141" s="193">
        <v>0.201</v>
      </c>
      <c r="I141" s="194"/>
      <c r="J141" s="195">
        <f>ROUND(I141*H141,2)</f>
        <v>0</v>
      </c>
      <c r="K141" s="196"/>
      <c r="L141" s="40"/>
      <c r="M141" s="197" t="s">
        <v>1</v>
      </c>
      <c r="N141" s="198" t="s">
        <v>45</v>
      </c>
      <c r="O141" s="72"/>
      <c r="P141" s="199">
        <f>O141*H141</f>
        <v>0</v>
      </c>
      <c r="Q141" s="199">
        <v>0</v>
      </c>
      <c r="R141" s="199">
        <f>Q141*H141</f>
        <v>0</v>
      </c>
      <c r="S141" s="199">
        <v>0</v>
      </c>
      <c r="T141" s="200">
        <f>S141*H141</f>
        <v>0</v>
      </c>
      <c r="U141" s="35"/>
      <c r="V141" s="35"/>
      <c r="W141" s="35"/>
      <c r="X141" s="35"/>
      <c r="Y141" s="35"/>
      <c r="Z141" s="35"/>
      <c r="AA141" s="35"/>
      <c r="AB141" s="35"/>
      <c r="AC141" s="35"/>
      <c r="AD141" s="35"/>
      <c r="AE141" s="35"/>
      <c r="AR141" s="201" t="s">
        <v>159</v>
      </c>
      <c r="AT141" s="201" t="s">
        <v>155</v>
      </c>
      <c r="AU141" s="201" t="s">
        <v>90</v>
      </c>
      <c r="AY141" s="18" t="s">
        <v>152</v>
      </c>
      <c r="BE141" s="202">
        <f>IF(N141="základní",J141,0)</f>
        <v>0</v>
      </c>
      <c r="BF141" s="202">
        <f>IF(N141="snížená",J141,0)</f>
        <v>0</v>
      </c>
      <c r="BG141" s="202">
        <f>IF(N141="zákl. přenesená",J141,0)</f>
        <v>0</v>
      </c>
      <c r="BH141" s="202">
        <f>IF(N141="sníž. přenesená",J141,0)</f>
        <v>0</v>
      </c>
      <c r="BI141" s="202">
        <f>IF(N141="nulová",J141,0)</f>
        <v>0</v>
      </c>
      <c r="BJ141" s="18" t="s">
        <v>88</v>
      </c>
      <c r="BK141" s="202">
        <f>ROUND(I141*H141,2)</f>
        <v>0</v>
      </c>
      <c r="BL141" s="18" t="s">
        <v>159</v>
      </c>
      <c r="BM141" s="201" t="s">
        <v>681</v>
      </c>
    </row>
    <row r="142" spans="2:51" s="13" customFormat="1" ht="11.25">
      <c r="B142" s="203"/>
      <c r="C142" s="204"/>
      <c r="D142" s="205" t="s">
        <v>161</v>
      </c>
      <c r="E142" s="204"/>
      <c r="F142" s="207" t="s">
        <v>682</v>
      </c>
      <c r="G142" s="204"/>
      <c r="H142" s="208">
        <v>0.201</v>
      </c>
      <c r="I142" s="209"/>
      <c r="J142" s="204"/>
      <c r="K142" s="204"/>
      <c r="L142" s="210"/>
      <c r="M142" s="211"/>
      <c r="N142" s="212"/>
      <c r="O142" s="212"/>
      <c r="P142" s="212"/>
      <c r="Q142" s="212"/>
      <c r="R142" s="212"/>
      <c r="S142" s="212"/>
      <c r="T142" s="213"/>
      <c r="AT142" s="214" t="s">
        <v>161</v>
      </c>
      <c r="AU142" s="214" t="s">
        <v>90</v>
      </c>
      <c r="AV142" s="13" t="s">
        <v>90</v>
      </c>
      <c r="AW142" s="13" t="s">
        <v>4</v>
      </c>
      <c r="AX142" s="13" t="s">
        <v>88</v>
      </c>
      <c r="AY142" s="214" t="s">
        <v>152</v>
      </c>
    </row>
    <row r="143" spans="1:65" s="2" customFormat="1" ht="37.9" customHeight="1">
      <c r="A143" s="35"/>
      <c r="B143" s="36"/>
      <c r="C143" s="189" t="s">
        <v>210</v>
      </c>
      <c r="D143" s="189" t="s">
        <v>155</v>
      </c>
      <c r="E143" s="190" t="s">
        <v>683</v>
      </c>
      <c r="F143" s="191" t="s">
        <v>684</v>
      </c>
      <c r="G143" s="192" t="s">
        <v>261</v>
      </c>
      <c r="H143" s="193">
        <v>0.151</v>
      </c>
      <c r="I143" s="194"/>
      <c r="J143" s="195">
        <f>ROUND(I143*H143,2)</f>
        <v>0</v>
      </c>
      <c r="K143" s="196"/>
      <c r="L143" s="40"/>
      <c r="M143" s="197" t="s">
        <v>1</v>
      </c>
      <c r="N143" s="198" t="s">
        <v>45</v>
      </c>
      <c r="O143" s="72"/>
      <c r="P143" s="199">
        <f>O143*H143</f>
        <v>0</v>
      </c>
      <c r="Q143" s="199">
        <v>0</v>
      </c>
      <c r="R143" s="199">
        <f>Q143*H143</f>
        <v>0</v>
      </c>
      <c r="S143" s="199">
        <v>0</v>
      </c>
      <c r="T143" s="200">
        <f>S143*H143</f>
        <v>0</v>
      </c>
      <c r="U143" s="35"/>
      <c r="V143" s="35"/>
      <c r="W143" s="35"/>
      <c r="X143" s="35"/>
      <c r="Y143" s="35"/>
      <c r="Z143" s="35"/>
      <c r="AA143" s="35"/>
      <c r="AB143" s="35"/>
      <c r="AC143" s="35"/>
      <c r="AD143" s="35"/>
      <c r="AE143" s="35"/>
      <c r="AR143" s="201" t="s">
        <v>159</v>
      </c>
      <c r="AT143" s="201" t="s">
        <v>155</v>
      </c>
      <c r="AU143" s="201" t="s">
        <v>90</v>
      </c>
      <c r="AY143" s="18" t="s">
        <v>152</v>
      </c>
      <c r="BE143" s="202">
        <f>IF(N143="základní",J143,0)</f>
        <v>0</v>
      </c>
      <c r="BF143" s="202">
        <f>IF(N143="snížená",J143,0)</f>
        <v>0</v>
      </c>
      <c r="BG143" s="202">
        <f>IF(N143="zákl. přenesená",J143,0)</f>
        <v>0</v>
      </c>
      <c r="BH143" s="202">
        <f>IF(N143="sníž. přenesená",J143,0)</f>
        <v>0</v>
      </c>
      <c r="BI143" s="202">
        <f>IF(N143="nulová",J143,0)</f>
        <v>0</v>
      </c>
      <c r="BJ143" s="18" t="s">
        <v>88</v>
      </c>
      <c r="BK143" s="202">
        <f>ROUND(I143*H143,2)</f>
        <v>0</v>
      </c>
      <c r="BL143" s="18" t="s">
        <v>159</v>
      </c>
      <c r="BM143" s="201" t="s">
        <v>685</v>
      </c>
    </row>
    <row r="144" spans="2:51" s="13" customFormat="1" ht="11.25">
      <c r="B144" s="203"/>
      <c r="C144" s="204"/>
      <c r="D144" s="205" t="s">
        <v>161</v>
      </c>
      <c r="E144" s="204"/>
      <c r="F144" s="207" t="s">
        <v>686</v>
      </c>
      <c r="G144" s="204"/>
      <c r="H144" s="208">
        <v>0.151</v>
      </c>
      <c r="I144" s="209"/>
      <c r="J144" s="204"/>
      <c r="K144" s="204"/>
      <c r="L144" s="210"/>
      <c r="M144" s="211"/>
      <c r="N144" s="212"/>
      <c r="O144" s="212"/>
      <c r="P144" s="212"/>
      <c r="Q144" s="212"/>
      <c r="R144" s="212"/>
      <c r="S144" s="212"/>
      <c r="T144" s="213"/>
      <c r="AT144" s="214" t="s">
        <v>161</v>
      </c>
      <c r="AU144" s="214" t="s">
        <v>90</v>
      </c>
      <c r="AV144" s="13" t="s">
        <v>90</v>
      </c>
      <c r="AW144" s="13" t="s">
        <v>4</v>
      </c>
      <c r="AX144" s="13" t="s">
        <v>88</v>
      </c>
      <c r="AY144" s="214" t="s">
        <v>152</v>
      </c>
    </row>
    <row r="145" spans="1:65" s="2" customFormat="1" ht="37.9" customHeight="1">
      <c r="A145" s="35"/>
      <c r="B145" s="36"/>
      <c r="C145" s="189" t="s">
        <v>214</v>
      </c>
      <c r="D145" s="189" t="s">
        <v>155</v>
      </c>
      <c r="E145" s="190" t="s">
        <v>687</v>
      </c>
      <c r="F145" s="191" t="s">
        <v>688</v>
      </c>
      <c r="G145" s="192" t="s">
        <v>261</v>
      </c>
      <c r="H145" s="193">
        <v>0.151</v>
      </c>
      <c r="I145" s="194"/>
      <c r="J145" s="195">
        <f>ROUND(I145*H145,2)</f>
        <v>0</v>
      </c>
      <c r="K145" s="196"/>
      <c r="L145" s="40"/>
      <c r="M145" s="197" t="s">
        <v>1</v>
      </c>
      <c r="N145" s="198" t="s">
        <v>45</v>
      </c>
      <c r="O145" s="72"/>
      <c r="P145" s="199">
        <f>O145*H145</f>
        <v>0</v>
      </c>
      <c r="Q145" s="199">
        <v>0</v>
      </c>
      <c r="R145" s="199">
        <f>Q145*H145</f>
        <v>0</v>
      </c>
      <c r="S145" s="199">
        <v>0</v>
      </c>
      <c r="T145" s="200">
        <f>S145*H145</f>
        <v>0</v>
      </c>
      <c r="U145" s="35"/>
      <c r="V145" s="35"/>
      <c r="W145" s="35"/>
      <c r="X145" s="35"/>
      <c r="Y145" s="35"/>
      <c r="Z145" s="35"/>
      <c r="AA145" s="35"/>
      <c r="AB145" s="35"/>
      <c r="AC145" s="35"/>
      <c r="AD145" s="35"/>
      <c r="AE145" s="35"/>
      <c r="AR145" s="201" t="s">
        <v>159</v>
      </c>
      <c r="AT145" s="201" t="s">
        <v>155</v>
      </c>
      <c r="AU145" s="201" t="s">
        <v>90</v>
      </c>
      <c r="AY145" s="18" t="s">
        <v>152</v>
      </c>
      <c r="BE145" s="202">
        <f>IF(N145="základní",J145,0)</f>
        <v>0</v>
      </c>
      <c r="BF145" s="202">
        <f>IF(N145="snížená",J145,0)</f>
        <v>0</v>
      </c>
      <c r="BG145" s="202">
        <f>IF(N145="zákl. přenesená",J145,0)</f>
        <v>0</v>
      </c>
      <c r="BH145" s="202">
        <f>IF(N145="sníž. přenesená",J145,0)</f>
        <v>0</v>
      </c>
      <c r="BI145" s="202">
        <f>IF(N145="nulová",J145,0)</f>
        <v>0</v>
      </c>
      <c r="BJ145" s="18" t="s">
        <v>88</v>
      </c>
      <c r="BK145" s="202">
        <f>ROUND(I145*H145,2)</f>
        <v>0</v>
      </c>
      <c r="BL145" s="18" t="s">
        <v>159</v>
      </c>
      <c r="BM145" s="201" t="s">
        <v>689</v>
      </c>
    </row>
    <row r="146" spans="2:51" s="13" customFormat="1" ht="11.25">
      <c r="B146" s="203"/>
      <c r="C146" s="204"/>
      <c r="D146" s="205" t="s">
        <v>161</v>
      </c>
      <c r="E146" s="204"/>
      <c r="F146" s="207" t="s">
        <v>686</v>
      </c>
      <c r="G146" s="204"/>
      <c r="H146" s="208">
        <v>0.151</v>
      </c>
      <c r="I146" s="209"/>
      <c r="J146" s="204"/>
      <c r="K146" s="204"/>
      <c r="L146" s="210"/>
      <c r="M146" s="211"/>
      <c r="N146" s="212"/>
      <c r="O146" s="212"/>
      <c r="P146" s="212"/>
      <c r="Q146" s="212"/>
      <c r="R146" s="212"/>
      <c r="S146" s="212"/>
      <c r="T146" s="213"/>
      <c r="AT146" s="214" t="s">
        <v>161</v>
      </c>
      <c r="AU146" s="214" t="s">
        <v>90</v>
      </c>
      <c r="AV146" s="13" t="s">
        <v>90</v>
      </c>
      <c r="AW146" s="13" t="s">
        <v>4</v>
      </c>
      <c r="AX146" s="13" t="s">
        <v>88</v>
      </c>
      <c r="AY146" s="214" t="s">
        <v>152</v>
      </c>
    </row>
    <row r="147" spans="2:63" s="12" customFormat="1" ht="22.9" customHeight="1">
      <c r="B147" s="173"/>
      <c r="C147" s="174"/>
      <c r="D147" s="175" t="s">
        <v>79</v>
      </c>
      <c r="E147" s="187" t="s">
        <v>290</v>
      </c>
      <c r="F147" s="187" t="s">
        <v>291</v>
      </c>
      <c r="G147" s="174"/>
      <c r="H147" s="174"/>
      <c r="I147" s="177"/>
      <c r="J147" s="188">
        <f>BK147</f>
        <v>0</v>
      </c>
      <c r="K147" s="174"/>
      <c r="L147" s="179"/>
      <c r="M147" s="180"/>
      <c r="N147" s="181"/>
      <c r="O147" s="181"/>
      <c r="P147" s="182">
        <f>P148</f>
        <v>0</v>
      </c>
      <c r="Q147" s="181"/>
      <c r="R147" s="182">
        <f>R148</f>
        <v>0</v>
      </c>
      <c r="S147" s="181"/>
      <c r="T147" s="183">
        <f>T148</f>
        <v>0</v>
      </c>
      <c r="AR147" s="184" t="s">
        <v>88</v>
      </c>
      <c r="AT147" s="185" t="s">
        <v>79</v>
      </c>
      <c r="AU147" s="185" t="s">
        <v>88</v>
      </c>
      <c r="AY147" s="184" t="s">
        <v>152</v>
      </c>
      <c r="BK147" s="186">
        <f>BK148</f>
        <v>0</v>
      </c>
    </row>
    <row r="148" spans="1:65" s="2" customFormat="1" ht="55.5" customHeight="1">
      <c r="A148" s="35"/>
      <c r="B148" s="36"/>
      <c r="C148" s="189" t="s">
        <v>219</v>
      </c>
      <c r="D148" s="189" t="s">
        <v>155</v>
      </c>
      <c r="E148" s="190" t="s">
        <v>293</v>
      </c>
      <c r="F148" s="191" t="s">
        <v>294</v>
      </c>
      <c r="G148" s="192" t="s">
        <v>261</v>
      </c>
      <c r="H148" s="193">
        <v>0.183</v>
      </c>
      <c r="I148" s="194"/>
      <c r="J148" s="195">
        <f>ROUND(I148*H148,2)</f>
        <v>0</v>
      </c>
      <c r="K148" s="196"/>
      <c r="L148" s="40"/>
      <c r="M148" s="197" t="s">
        <v>1</v>
      </c>
      <c r="N148" s="198" t="s">
        <v>45</v>
      </c>
      <c r="O148" s="72"/>
      <c r="P148" s="199">
        <f>O148*H148</f>
        <v>0</v>
      </c>
      <c r="Q148" s="199">
        <v>0</v>
      </c>
      <c r="R148" s="199">
        <f>Q148*H148</f>
        <v>0</v>
      </c>
      <c r="S148" s="199">
        <v>0</v>
      </c>
      <c r="T148" s="200">
        <f>S148*H148</f>
        <v>0</v>
      </c>
      <c r="U148" s="35"/>
      <c r="V148" s="35"/>
      <c r="W148" s="35"/>
      <c r="X148" s="35"/>
      <c r="Y148" s="35"/>
      <c r="Z148" s="35"/>
      <c r="AA148" s="35"/>
      <c r="AB148" s="35"/>
      <c r="AC148" s="35"/>
      <c r="AD148" s="35"/>
      <c r="AE148" s="35"/>
      <c r="AR148" s="201" t="s">
        <v>159</v>
      </c>
      <c r="AT148" s="201" t="s">
        <v>155</v>
      </c>
      <c r="AU148" s="201" t="s">
        <v>90</v>
      </c>
      <c r="AY148" s="18" t="s">
        <v>152</v>
      </c>
      <c r="BE148" s="202">
        <f>IF(N148="základní",J148,0)</f>
        <v>0</v>
      </c>
      <c r="BF148" s="202">
        <f>IF(N148="snížená",J148,0)</f>
        <v>0</v>
      </c>
      <c r="BG148" s="202">
        <f>IF(N148="zákl. přenesená",J148,0)</f>
        <v>0</v>
      </c>
      <c r="BH148" s="202">
        <f>IF(N148="sníž. přenesená",J148,0)</f>
        <v>0</v>
      </c>
      <c r="BI148" s="202">
        <f>IF(N148="nulová",J148,0)</f>
        <v>0</v>
      </c>
      <c r="BJ148" s="18" t="s">
        <v>88</v>
      </c>
      <c r="BK148" s="202">
        <f>ROUND(I148*H148,2)</f>
        <v>0</v>
      </c>
      <c r="BL148" s="18" t="s">
        <v>159</v>
      </c>
      <c r="BM148" s="201" t="s">
        <v>690</v>
      </c>
    </row>
    <row r="149" spans="2:63" s="12" customFormat="1" ht="25.9" customHeight="1">
      <c r="B149" s="173"/>
      <c r="C149" s="174"/>
      <c r="D149" s="175" t="s">
        <v>79</v>
      </c>
      <c r="E149" s="176" t="s">
        <v>300</v>
      </c>
      <c r="F149" s="176" t="s">
        <v>301</v>
      </c>
      <c r="G149" s="174"/>
      <c r="H149" s="174"/>
      <c r="I149" s="177"/>
      <c r="J149" s="178">
        <f>BK149</f>
        <v>0</v>
      </c>
      <c r="K149" s="174"/>
      <c r="L149" s="179"/>
      <c r="M149" s="180"/>
      <c r="N149" s="181"/>
      <c r="O149" s="181"/>
      <c r="P149" s="182">
        <f>P150+P160</f>
        <v>0</v>
      </c>
      <c r="Q149" s="181"/>
      <c r="R149" s="182">
        <f>R150+R160</f>
        <v>0.17474</v>
      </c>
      <c r="S149" s="181"/>
      <c r="T149" s="183">
        <f>T150+T160</f>
        <v>0.023010000000000003</v>
      </c>
      <c r="AR149" s="184" t="s">
        <v>90</v>
      </c>
      <c r="AT149" s="185" t="s">
        <v>79</v>
      </c>
      <c r="AU149" s="185" t="s">
        <v>80</v>
      </c>
      <c r="AY149" s="184" t="s">
        <v>152</v>
      </c>
      <c r="BK149" s="186">
        <f>BK150+BK160</f>
        <v>0</v>
      </c>
    </row>
    <row r="150" spans="2:63" s="12" customFormat="1" ht="22.9" customHeight="1">
      <c r="B150" s="173"/>
      <c r="C150" s="174"/>
      <c r="D150" s="175" t="s">
        <v>79</v>
      </c>
      <c r="E150" s="187" t="s">
        <v>691</v>
      </c>
      <c r="F150" s="187" t="s">
        <v>692</v>
      </c>
      <c r="G150" s="174"/>
      <c r="H150" s="174"/>
      <c r="I150" s="177"/>
      <c r="J150" s="188">
        <f>BK150</f>
        <v>0</v>
      </c>
      <c r="K150" s="174"/>
      <c r="L150" s="179"/>
      <c r="M150" s="180"/>
      <c r="N150" s="181"/>
      <c r="O150" s="181"/>
      <c r="P150" s="182">
        <f>SUM(P151:P159)</f>
        <v>0</v>
      </c>
      <c r="Q150" s="181"/>
      <c r="R150" s="182">
        <f>SUM(R151:R159)</f>
        <v>0.020040000000000002</v>
      </c>
      <c r="S150" s="181"/>
      <c r="T150" s="183">
        <f>SUM(T151:T159)</f>
        <v>0.0050100000000000006</v>
      </c>
      <c r="AR150" s="184" t="s">
        <v>90</v>
      </c>
      <c r="AT150" s="185" t="s">
        <v>79</v>
      </c>
      <c r="AU150" s="185" t="s">
        <v>88</v>
      </c>
      <c r="AY150" s="184" t="s">
        <v>152</v>
      </c>
      <c r="BK150" s="186">
        <f>SUM(BK151:BK159)</f>
        <v>0</v>
      </c>
    </row>
    <row r="151" spans="1:65" s="2" customFormat="1" ht="24.2" customHeight="1">
      <c r="A151" s="35"/>
      <c r="B151" s="36"/>
      <c r="C151" s="189" t="s">
        <v>224</v>
      </c>
      <c r="D151" s="189" t="s">
        <v>155</v>
      </c>
      <c r="E151" s="190" t="s">
        <v>693</v>
      </c>
      <c r="F151" s="191" t="s">
        <v>694</v>
      </c>
      <c r="G151" s="192" t="s">
        <v>321</v>
      </c>
      <c r="H151" s="193">
        <v>3</v>
      </c>
      <c r="I151" s="194"/>
      <c r="J151" s="195">
        <f>ROUND(I151*H151,2)</f>
        <v>0</v>
      </c>
      <c r="K151" s="196"/>
      <c r="L151" s="40"/>
      <c r="M151" s="197" t="s">
        <v>1</v>
      </c>
      <c r="N151" s="198" t="s">
        <v>45</v>
      </c>
      <c r="O151" s="72"/>
      <c r="P151" s="199">
        <f>O151*H151</f>
        <v>0</v>
      </c>
      <c r="Q151" s="199">
        <v>0</v>
      </c>
      <c r="R151" s="199">
        <f>Q151*H151</f>
        <v>0</v>
      </c>
      <c r="S151" s="199">
        <v>0.00167</v>
      </c>
      <c r="T151" s="200">
        <f>S151*H151</f>
        <v>0.0050100000000000006</v>
      </c>
      <c r="U151" s="35"/>
      <c r="V151" s="35"/>
      <c r="W151" s="35"/>
      <c r="X151" s="35"/>
      <c r="Y151" s="35"/>
      <c r="Z151" s="35"/>
      <c r="AA151" s="35"/>
      <c r="AB151" s="35"/>
      <c r="AC151" s="35"/>
      <c r="AD151" s="35"/>
      <c r="AE151" s="35"/>
      <c r="AR151" s="201" t="s">
        <v>242</v>
      </c>
      <c r="AT151" s="201" t="s">
        <v>155</v>
      </c>
      <c r="AU151" s="201" t="s">
        <v>90</v>
      </c>
      <c r="AY151" s="18" t="s">
        <v>152</v>
      </c>
      <c r="BE151" s="202">
        <f>IF(N151="základní",J151,0)</f>
        <v>0</v>
      </c>
      <c r="BF151" s="202">
        <f>IF(N151="snížená",J151,0)</f>
        <v>0</v>
      </c>
      <c r="BG151" s="202">
        <f>IF(N151="zákl. přenesená",J151,0)</f>
        <v>0</v>
      </c>
      <c r="BH151" s="202">
        <f>IF(N151="sníž. přenesená",J151,0)</f>
        <v>0</v>
      </c>
      <c r="BI151" s="202">
        <f>IF(N151="nulová",J151,0)</f>
        <v>0</v>
      </c>
      <c r="BJ151" s="18" t="s">
        <v>88</v>
      </c>
      <c r="BK151" s="202">
        <f>ROUND(I151*H151,2)</f>
        <v>0</v>
      </c>
      <c r="BL151" s="18" t="s">
        <v>242</v>
      </c>
      <c r="BM151" s="201" t="s">
        <v>695</v>
      </c>
    </row>
    <row r="152" spans="2:51" s="13" customFormat="1" ht="11.25">
      <c r="B152" s="203"/>
      <c r="C152" s="204"/>
      <c r="D152" s="205" t="s">
        <v>161</v>
      </c>
      <c r="E152" s="206" t="s">
        <v>1</v>
      </c>
      <c r="F152" s="207" t="s">
        <v>696</v>
      </c>
      <c r="G152" s="204"/>
      <c r="H152" s="208">
        <v>3</v>
      </c>
      <c r="I152" s="209"/>
      <c r="J152" s="204"/>
      <c r="K152" s="204"/>
      <c r="L152" s="210"/>
      <c r="M152" s="211"/>
      <c r="N152" s="212"/>
      <c r="O152" s="212"/>
      <c r="P152" s="212"/>
      <c r="Q152" s="212"/>
      <c r="R152" s="212"/>
      <c r="S152" s="212"/>
      <c r="T152" s="213"/>
      <c r="AT152" s="214" t="s">
        <v>161</v>
      </c>
      <c r="AU152" s="214" t="s">
        <v>90</v>
      </c>
      <c r="AV152" s="13" t="s">
        <v>90</v>
      </c>
      <c r="AW152" s="13" t="s">
        <v>36</v>
      </c>
      <c r="AX152" s="13" t="s">
        <v>88</v>
      </c>
      <c r="AY152" s="214" t="s">
        <v>152</v>
      </c>
    </row>
    <row r="153" spans="1:65" s="2" customFormat="1" ht="33" customHeight="1">
      <c r="A153" s="35"/>
      <c r="B153" s="36"/>
      <c r="C153" s="189" t="s">
        <v>229</v>
      </c>
      <c r="D153" s="189" t="s">
        <v>155</v>
      </c>
      <c r="E153" s="190" t="s">
        <v>697</v>
      </c>
      <c r="F153" s="191" t="s">
        <v>698</v>
      </c>
      <c r="G153" s="192" t="s">
        <v>321</v>
      </c>
      <c r="H153" s="193">
        <v>6</v>
      </c>
      <c r="I153" s="194"/>
      <c r="J153" s="195">
        <f>ROUND(I153*H153,2)</f>
        <v>0</v>
      </c>
      <c r="K153" s="196"/>
      <c r="L153" s="40"/>
      <c r="M153" s="197" t="s">
        <v>1</v>
      </c>
      <c r="N153" s="198" t="s">
        <v>45</v>
      </c>
      <c r="O153" s="72"/>
      <c r="P153" s="199">
        <f>O153*H153</f>
        <v>0</v>
      </c>
      <c r="Q153" s="199">
        <v>0.00167</v>
      </c>
      <c r="R153" s="199">
        <f>Q153*H153</f>
        <v>0.010020000000000001</v>
      </c>
      <c r="S153" s="199">
        <v>0</v>
      </c>
      <c r="T153" s="200">
        <f>S153*H153</f>
        <v>0</v>
      </c>
      <c r="U153" s="35"/>
      <c r="V153" s="35"/>
      <c r="W153" s="35"/>
      <c r="X153" s="35"/>
      <c r="Y153" s="35"/>
      <c r="Z153" s="35"/>
      <c r="AA153" s="35"/>
      <c r="AB153" s="35"/>
      <c r="AC153" s="35"/>
      <c r="AD153" s="35"/>
      <c r="AE153" s="35"/>
      <c r="AR153" s="201" t="s">
        <v>159</v>
      </c>
      <c r="AT153" s="201" t="s">
        <v>155</v>
      </c>
      <c r="AU153" s="201" t="s">
        <v>90</v>
      </c>
      <c r="AY153" s="18" t="s">
        <v>152</v>
      </c>
      <c r="BE153" s="202">
        <f>IF(N153="základní",J153,0)</f>
        <v>0</v>
      </c>
      <c r="BF153" s="202">
        <f>IF(N153="snížená",J153,0)</f>
        <v>0</v>
      </c>
      <c r="BG153" s="202">
        <f>IF(N153="zákl. přenesená",J153,0)</f>
        <v>0</v>
      </c>
      <c r="BH153" s="202">
        <f>IF(N153="sníž. přenesená",J153,0)</f>
        <v>0</v>
      </c>
      <c r="BI153" s="202">
        <f>IF(N153="nulová",J153,0)</f>
        <v>0</v>
      </c>
      <c r="BJ153" s="18" t="s">
        <v>88</v>
      </c>
      <c r="BK153" s="202">
        <f>ROUND(I153*H153,2)</f>
        <v>0</v>
      </c>
      <c r="BL153" s="18" t="s">
        <v>159</v>
      </c>
      <c r="BM153" s="201" t="s">
        <v>699</v>
      </c>
    </row>
    <row r="154" spans="2:51" s="13" customFormat="1" ht="11.25">
      <c r="B154" s="203"/>
      <c r="C154" s="204"/>
      <c r="D154" s="205" t="s">
        <v>161</v>
      </c>
      <c r="E154" s="206" t="s">
        <v>1</v>
      </c>
      <c r="F154" s="207" t="s">
        <v>671</v>
      </c>
      <c r="G154" s="204"/>
      <c r="H154" s="208">
        <v>6</v>
      </c>
      <c r="I154" s="209"/>
      <c r="J154" s="204"/>
      <c r="K154" s="204"/>
      <c r="L154" s="210"/>
      <c r="M154" s="211"/>
      <c r="N154" s="212"/>
      <c r="O154" s="212"/>
      <c r="P154" s="212"/>
      <c r="Q154" s="212"/>
      <c r="R154" s="212"/>
      <c r="S154" s="212"/>
      <c r="T154" s="213"/>
      <c r="AT154" s="214" t="s">
        <v>161</v>
      </c>
      <c r="AU154" s="214" t="s">
        <v>90</v>
      </c>
      <c r="AV154" s="13" t="s">
        <v>90</v>
      </c>
      <c r="AW154" s="13" t="s">
        <v>36</v>
      </c>
      <c r="AX154" s="13" t="s">
        <v>88</v>
      </c>
      <c r="AY154" s="214" t="s">
        <v>152</v>
      </c>
    </row>
    <row r="155" spans="1:65" s="2" customFormat="1" ht="33" customHeight="1">
      <c r="A155" s="35"/>
      <c r="B155" s="36"/>
      <c r="C155" s="189" t="s">
        <v>233</v>
      </c>
      <c r="D155" s="189" t="s">
        <v>155</v>
      </c>
      <c r="E155" s="190" t="s">
        <v>700</v>
      </c>
      <c r="F155" s="191" t="s">
        <v>701</v>
      </c>
      <c r="G155" s="192" t="s">
        <v>321</v>
      </c>
      <c r="H155" s="193">
        <v>6</v>
      </c>
      <c r="I155" s="194"/>
      <c r="J155" s="195">
        <f>ROUND(I155*H155,2)</f>
        <v>0</v>
      </c>
      <c r="K155" s="196"/>
      <c r="L155" s="40"/>
      <c r="M155" s="197" t="s">
        <v>1</v>
      </c>
      <c r="N155" s="198" t="s">
        <v>45</v>
      </c>
      <c r="O155" s="72"/>
      <c r="P155" s="199">
        <f>O155*H155</f>
        <v>0</v>
      </c>
      <c r="Q155" s="199">
        <v>0.00167</v>
      </c>
      <c r="R155" s="199">
        <f>Q155*H155</f>
        <v>0.010020000000000001</v>
      </c>
      <c r="S155" s="199">
        <v>0</v>
      </c>
      <c r="T155" s="200">
        <f>S155*H155</f>
        <v>0</v>
      </c>
      <c r="U155" s="35"/>
      <c r="V155" s="35"/>
      <c r="W155" s="35"/>
      <c r="X155" s="35"/>
      <c r="Y155" s="35"/>
      <c r="Z155" s="35"/>
      <c r="AA155" s="35"/>
      <c r="AB155" s="35"/>
      <c r="AC155" s="35"/>
      <c r="AD155" s="35"/>
      <c r="AE155" s="35"/>
      <c r="AR155" s="201" t="s">
        <v>159</v>
      </c>
      <c r="AT155" s="201" t="s">
        <v>155</v>
      </c>
      <c r="AU155" s="201" t="s">
        <v>90</v>
      </c>
      <c r="AY155" s="18" t="s">
        <v>152</v>
      </c>
      <c r="BE155" s="202">
        <f>IF(N155="základní",J155,0)</f>
        <v>0</v>
      </c>
      <c r="BF155" s="202">
        <f>IF(N155="snížená",J155,0)</f>
        <v>0</v>
      </c>
      <c r="BG155" s="202">
        <f>IF(N155="zákl. přenesená",J155,0)</f>
        <v>0</v>
      </c>
      <c r="BH155" s="202">
        <f>IF(N155="sníž. přenesená",J155,0)</f>
        <v>0</v>
      </c>
      <c r="BI155" s="202">
        <f>IF(N155="nulová",J155,0)</f>
        <v>0</v>
      </c>
      <c r="BJ155" s="18" t="s">
        <v>88</v>
      </c>
      <c r="BK155" s="202">
        <f>ROUND(I155*H155,2)</f>
        <v>0</v>
      </c>
      <c r="BL155" s="18" t="s">
        <v>159</v>
      </c>
      <c r="BM155" s="201" t="s">
        <v>702</v>
      </c>
    </row>
    <row r="156" spans="1:47" s="2" customFormat="1" ht="19.5">
      <c r="A156" s="35"/>
      <c r="B156" s="36"/>
      <c r="C156" s="37"/>
      <c r="D156" s="205" t="s">
        <v>385</v>
      </c>
      <c r="E156" s="37"/>
      <c r="F156" s="258" t="s">
        <v>703</v>
      </c>
      <c r="G156" s="37"/>
      <c r="H156" s="37"/>
      <c r="I156" s="259"/>
      <c r="J156" s="37"/>
      <c r="K156" s="37"/>
      <c r="L156" s="40"/>
      <c r="M156" s="260"/>
      <c r="N156" s="261"/>
      <c r="O156" s="72"/>
      <c r="P156" s="72"/>
      <c r="Q156" s="72"/>
      <c r="R156" s="72"/>
      <c r="S156" s="72"/>
      <c r="T156" s="73"/>
      <c r="U156" s="35"/>
      <c r="V156" s="35"/>
      <c r="W156" s="35"/>
      <c r="X156" s="35"/>
      <c r="Y156" s="35"/>
      <c r="Z156" s="35"/>
      <c r="AA156" s="35"/>
      <c r="AB156" s="35"/>
      <c r="AC156" s="35"/>
      <c r="AD156" s="35"/>
      <c r="AE156" s="35"/>
      <c r="AT156" s="18" t="s">
        <v>385</v>
      </c>
      <c r="AU156" s="18" t="s">
        <v>90</v>
      </c>
    </row>
    <row r="157" spans="2:51" s="13" customFormat="1" ht="11.25">
      <c r="B157" s="203"/>
      <c r="C157" s="204"/>
      <c r="D157" s="205" t="s">
        <v>161</v>
      </c>
      <c r="E157" s="206" t="s">
        <v>1</v>
      </c>
      <c r="F157" s="207" t="s">
        <v>671</v>
      </c>
      <c r="G157" s="204"/>
      <c r="H157" s="208">
        <v>6</v>
      </c>
      <c r="I157" s="209"/>
      <c r="J157" s="204"/>
      <c r="K157" s="204"/>
      <c r="L157" s="210"/>
      <c r="M157" s="211"/>
      <c r="N157" s="212"/>
      <c r="O157" s="212"/>
      <c r="P157" s="212"/>
      <c r="Q157" s="212"/>
      <c r="R157" s="212"/>
      <c r="S157" s="212"/>
      <c r="T157" s="213"/>
      <c r="AT157" s="214" t="s">
        <v>161</v>
      </c>
      <c r="AU157" s="214" t="s">
        <v>90</v>
      </c>
      <c r="AV157" s="13" t="s">
        <v>90</v>
      </c>
      <c r="AW157" s="13" t="s">
        <v>36</v>
      </c>
      <c r="AX157" s="13" t="s">
        <v>88</v>
      </c>
      <c r="AY157" s="214" t="s">
        <v>152</v>
      </c>
    </row>
    <row r="158" spans="1:65" s="2" customFormat="1" ht="44.25" customHeight="1">
      <c r="A158" s="35"/>
      <c r="B158" s="36"/>
      <c r="C158" s="189" t="s">
        <v>8</v>
      </c>
      <c r="D158" s="189" t="s">
        <v>155</v>
      </c>
      <c r="E158" s="190" t="s">
        <v>704</v>
      </c>
      <c r="F158" s="191" t="s">
        <v>705</v>
      </c>
      <c r="G158" s="192" t="s">
        <v>261</v>
      </c>
      <c r="H158" s="193">
        <v>0.01</v>
      </c>
      <c r="I158" s="194"/>
      <c r="J158" s="195">
        <f>ROUND(I158*H158,2)</f>
        <v>0</v>
      </c>
      <c r="K158" s="196"/>
      <c r="L158" s="40"/>
      <c r="M158" s="197" t="s">
        <v>1</v>
      </c>
      <c r="N158" s="198" t="s">
        <v>45</v>
      </c>
      <c r="O158" s="72"/>
      <c r="P158" s="199">
        <f>O158*H158</f>
        <v>0</v>
      </c>
      <c r="Q158" s="199">
        <v>0</v>
      </c>
      <c r="R158" s="199">
        <f>Q158*H158</f>
        <v>0</v>
      </c>
      <c r="S158" s="199">
        <v>0</v>
      </c>
      <c r="T158" s="200">
        <f>S158*H158</f>
        <v>0</v>
      </c>
      <c r="U158" s="35"/>
      <c r="V158" s="35"/>
      <c r="W158" s="35"/>
      <c r="X158" s="35"/>
      <c r="Y158" s="35"/>
      <c r="Z158" s="35"/>
      <c r="AA158" s="35"/>
      <c r="AB158" s="35"/>
      <c r="AC158" s="35"/>
      <c r="AD158" s="35"/>
      <c r="AE158" s="35"/>
      <c r="AR158" s="201" t="s">
        <v>242</v>
      </c>
      <c r="AT158" s="201" t="s">
        <v>155</v>
      </c>
      <c r="AU158" s="201" t="s">
        <v>90</v>
      </c>
      <c r="AY158" s="18" t="s">
        <v>152</v>
      </c>
      <c r="BE158" s="202">
        <f>IF(N158="základní",J158,0)</f>
        <v>0</v>
      </c>
      <c r="BF158" s="202">
        <f>IF(N158="snížená",J158,0)</f>
        <v>0</v>
      </c>
      <c r="BG158" s="202">
        <f>IF(N158="zákl. přenesená",J158,0)</f>
        <v>0</v>
      </c>
      <c r="BH158" s="202">
        <f>IF(N158="sníž. přenesená",J158,0)</f>
        <v>0</v>
      </c>
      <c r="BI158" s="202">
        <f>IF(N158="nulová",J158,0)</f>
        <v>0</v>
      </c>
      <c r="BJ158" s="18" t="s">
        <v>88</v>
      </c>
      <c r="BK158" s="202">
        <f>ROUND(I158*H158,2)</f>
        <v>0</v>
      </c>
      <c r="BL158" s="18" t="s">
        <v>242</v>
      </c>
      <c r="BM158" s="201" t="s">
        <v>706</v>
      </c>
    </row>
    <row r="159" spans="1:65" s="2" customFormat="1" ht="49.15" customHeight="1">
      <c r="A159" s="35"/>
      <c r="B159" s="36"/>
      <c r="C159" s="189" t="s">
        <v>242</v>
      </c>
      <c r="D159" s="189" t="s">
        <v>155</v>
      </c>
      <c r="E159" s="190" t="s">
        <v>707</v>
      </c>
      <c r="F159" s="191" t="s">
        <v>708</v>
      </c>
      <c r="G159" s="192" t="s">
        <v>261</v>
      </c>
      <c r="H159" s="193">
        <v>0.01</v>
      </c>
      <c r="I159" s="194"/>
      <c r="J159" s="195">
        <f>ROUND(I159*H159,2)</f>
        <v>0</v>
      </c>
      <c r="K159" s="196"/>
      <c r="L159" s="40"/>
      <c r="M159" s="197" t="s">
        <v>1</v>
      </c>
      <c r="N159" s="198" t="s">
        <v>45</v>
      </c>
      <c r="O159" s="72"/>
      <c r="P159" s="199">
        <f>O159*H159</f>
        <v>0</v>
      </c>
      <c r="Q159" s="199">
        <v>0</v>
      </c>
      <c r="R159" s="199">
        <f>Q159*H159</f>
        <v>0</v>
      </c>
      <c r="S159" s="199">
        <v>0</v>
      </c>
      <c r="T159" s="200">
        <f>S159*H159</f>
        <v>0</v>
      </c>
      <c r="U159" s="35"/>
      <c r="V159" s="35"/>
      <c r="W159" s="35"/>
      <c r="X159" s="35"/>
      <c r="Y159" s="35"/>
      <c r="Z159" s="35"/>
      <c r="AA159" s="35"/>
      <c r="AB159" s="35"/>
      <c r="AC159" s="35"/>
      <c r="AD159" s="35"/>
      <c r="AE159" s="35"/>
      <c r="AR159" s="201" t="s">
        <v>242</v>
      </c>
      <c r="AT159" s="201" t="s">
        <v>155</v>
      </c>
      <c r="AU159" s="201" t="s">
        <v>90</v>
      </c>
      <c r="AY159" s="18" t="s">
        <v>152</v>
      </c>
      <c r="BE159" s="202">
        <f>IF(N159="základní",J159,0)</f>
        <v>0</v>
      </c>
      <c r="BF159" s="202">
        <f>IF(N159="snížená",J159,0)</f>
        <v>0</v>
      </c>
      <c r="BG159" s="202">
        <f>IF(N159="zákl. přenesená",J159,0)</f>
        <v>0</v>
      </c>
      <c r="BH159" s="202">
        <f>IF(N159="sníž. přenesená",J159,0)</f>
        <v>0</v>
      </c>
      <c r="BI159" s="202">
        <f>IF(N159="nulová",J159,0)</f>
        <v>0</v>
      </c>
      <c r="BJ159" s="18" t="s">
        <v>88</v>
      </c>
      <c r="BK159" s="202">
        <f>ROUND(I159*H159,2)</f>
        <v>0</v>
      </c>
      <c r="BL159" s="18" t="s">
        <v>242</v>
      </c>
      <c r="BM159" s="201" t="s">
        <v>709</v>
      </c>
    </row>
    <row r="160" spans="2:63" s="12" customFormat="1" ht="22.9" customHeight="1">
      <c r="B160" s="173"/>
      <c r="C160" s="174"/>
      <c r="D160" s="175" t="s">
        <v>79</v>
      </c>
      <c r="E160" s="187" t="s">
        <v>366</v>
      </c>
      <c r="F160" s="187" t="s">
        <v>367</v>
      </c>
      <c r="G160" s="174"/>
      <c r="H160" s="174"/>
      <c r="I160" s="177"/>
      <c r="J160" s="188">
        <f>BK160</f>
        <v>0</v>
      </c>
      <c r="K160" s="174"/>
      <c r="L160" s="179"/>
      <c r="M160" s="180"/>
      <c r="N160" s="181"/>
      <c r="O160" s="181"/>
      <c r="P160" s="182">
        <f>SUM(P161:P173)</f>
        <v>0</v>
      </c>
      <c r="Q160" s="181"/>
      <c r="R160" s="182">
        <f>SUM(R161:R173)</f>
        <v>0.1547</v>
      </c>
      <c r="S160" s="181"/>
      <c r="T160" s="183">
        <f>SUM(T161:T173)</f>
        <v>0.018000000000000002</v>
      </c>
      <c r="AR160" s="184" t="s">
        <v>90</v>
      </c>
      <c r="AT160" s="185" t="s">
        <v>79</v>
      </c>
      <c r="AU160" s="185" t="s">
        <v>88</v>
      </c>
      <c r="AY160" s="184" t="s">
        <v>152</v>
      </c>
      <c r="BK160" s="186">
        <f>SUM(BK161:BK173)</f>
        <v>0</v>
      </c>
    </row>
    <row r="161" spans="1:65" s="2" customFormat="1" ht="24.2" customHeight="1">
      <c r="A161" s="35"/>
      <c r="B161" s="36"/>
      <c r="C161" s="189" t="s">
        <v>251</v>
      </c>
      <c r="D161" s="189" t="s">
        <v>155</v>
      </c>
      <c r="E161" s="190" t="s">
        <v>710</v>
      </c>
      <c r="F161" s="191" t="s">
        <v>711</v>
      </c>
      <c r="G161" s="192" t="s">
        <v>166</v>
      </c>
      <c r="H161" s="193">
        <v>3</v>
      </c>
      <c r="I161" s="194"/>
      <c r="J161" s="195">
        <f>ROUND(I161*H161,2)</f>
        <v>0</v>
      </c>
      <c r="K161" s="196"/>
      <c r="L161" s="40"/>
      <c r="M161" s="197" t="s">
        <v>1</v>
      </c>
      <c r="N161" s="198" t="s">
        <v>45</v>
      </c>
      <c r="O161" s="72"/>
      <c r="P161" s="199">
        <f>O161*H161</f>
        <v>0</v>
      </c>
      <c r="Q161" s="199">
        <v>0</v>
      </c>
      <c r="R161" s="199">
        <f>Q161*H161</f>
        <v>0</v>
      </c>
      <c r="S161" s="199">
        <v>0.006</v>
      </c>
      <c r="T161" s="200">
        <f>S161*H161</f>
        <v>0.018000000000000002</v>
      </c>
      <c r="U161" s="35"/>
      <c r="V161" s="35"/>
      <c r="W161" s="35"/>
      <c r="X161" s="35"/>
      <c r="Y161" s="35"/>
      <c r="Z161" s="35"/>
      <c r="AA161" s="35"/>
      <c r="AB161" s="35"/>
      <c r="AC161" s="35"/>
      <c r="AD161" s="35"/>
      <c r="AE161" s="35"/>
      <c r="AR161" s="201" t="s">
        <v>242</v>
      </c>
      <c r="AT161" s="201" t="s">
        <v>155</v>
      </c>
      <c r="AU161" s="201" t="s">
        <v>90</v>
      </c>
      <c r="AY161" s="18" t="s">
        <v>152</v>
      </c>
      <c r="BE161" s="202">
        <f>IF(N161="základní",J161,0)</f>
        <v>0</v>
      </c>
      <c r="BF161" s="202">
        <f>IF(N161="snížená",J161,0)</f>
        <v>0</v>
      </c>
      <c r="BG161" s="202">
        <f>IF(N161="zákl. přenesená",J161,0)</f>
        <v>0</v>
      </c>
      <c r="BH161" s="202">
        <f>IF(N161="sníž. přenesená",J161,0)</f>
        <v>0</v>
      </c>
      <c r="BI161" s="202">
        <f>IF(N161="nulová",J161,0)</f>
        <v>0</v>
      </c>
      <c r="BJ161" s="18" t="s">
        <v>88</v>
      </c>
      <c r="BK161" s="202">
        <f>ROUND(I161*H161,2)</f>
        <v>0</v>
      </c>
      <c r="BL161" s="18" t="s">
        <v>242</v>
      </c>
      <c r="BM161" s="201" t="s">
        <v>712</v>
      </c>
    </row>
    <row r="162" spans="1:65" s="2" customFormat="1" ht="33" customHeight="1">
      <c r="A162" s="35"/>
      <c r="B162" s="36"/>
      <c r="C162" s="189" t="s">
        <v>258</v>
      </c>
      <c r="D162" s="189" t="s">
        <v>155</v>
      </c>
      <c r="E162" s="190" t="s">
        <v>713</v>
      </c>
      <c r="F162" s="191" t="s">
        <v>714</v>
      </c>
      <c r="G162" s="192" t="s">
        <v>158</v>
      </c>
      <c r="H162" s="193">
        <v>15</v>
      </c>
      <c r="I162" s="194"/>
      <c r="J162" s="195">
        <f>ROUND(I162*H162,2)</f>
        <v>0</v>
      </c>
      <c r="K162" s="196"/>
      <c r="L162" s="40"/>
      <c r="M162" s="197" t="s">
        <v>1</v>
      </c>
      <c r="N162" s="198" t="s">
        <v>45</v>
      </c>
      <c r="O162" s="72"/>
      <c r="P162" s="199">
        <f>O162*H162</f>
        <v>0</v>
      </c>
      <c r="Q162" s="199">
        <v>0.00026</v>
      </c>
      <c r="R162" s="199">
        <f>Q162*H162</f>
        <v>0.0039</v>
      </c>
      <c r="S162" s="199">
        <v>0</v>
      </c>
      <c r="T162" s="200">
        <f>S162*H162</f>
        <v>0</v>
      </c>
      <c r="U162" s="35"/>
      <c r="V162" s="35"/>
      <c r="W162" s="35"/>
      <c r="X162" s="35"/>
      <c r="Y162" s="35"/>
      <c r="Z162" s="35"/>
      <c r="AA162" s="35"/>
      <c r="AB162" s="35"/>
      <c r="AC162" s="35"/>
      <c r="AD162" s="35"/>
      <c r="AE162" s="35"/>
      <c r="AR162" s="201" t="s">
        <v>242</v>
      </c>
      <c r="AT162" s="201" t="s">
        <v>155</v>
      </c>
      <c r="AU162" s="201" t="s">
        <v>90</v>
      </c>
      <c r="AY162" s="18" t="s">
        <v>152</v>
      </c>
      <c r="BE162" s="202">
        <f>IF(N162="základní",J162,0)</f>
        <v>0</v>
      </c>
      <c r="BF162" s="202">
        <f>IF(N162="snížená",J162,0)</f>
        <v>0</v>
      </c>
      <c r="BG162" s="202">
        <f>IF(N162="zákl. přenesená",J162,0)</f>
        <v>0</v>
      </c>
      <c r="BH162" s="202">
        <f>IF(N162="sníž. přenesená",J162,0)</f>
        <v>0</v>
      </c>
      <c r="BI162" s="202">
        <f>IF(N162="nulová",J162,0)</f>
        <v>0</v>
      </c>
      <c r="BJ162" s="18" t="s">
        <v>88</v>
      </c>
      <c r="BK162" s="202">
        <f>ROUND(I162*H162,2)</f>
        <v>0</v>
      </c>
      <c r="BL162" s="18" t="s">
        <v>242</v>
      </c>
      <c r="BM162" s="201" t="s">
        <v>715</v>
      </c>
    </row>
    <row r="163" spans="2:51" s="13" customFormat="1" ht="11.25">
      <c r="B163" s="203"/>
      <c r="C163" s="204"/>
      <c r="D163" s="205" t="s">
        <v>161</v>
      </c>
      <c r="E163" s="206" t="s">
        <v>1</v>
      </c>
      <c r="F163" s="207" t="s">
        <v>675</v>
      </c>
      <c r="G163" s="204"/>
      <c r="H163" s="208">
        <v>15</v>
      </c>
      <c r="I163" s="209"/>
      <c r="J163" s="204"/>
      <c r="K163" s="204"/>
      <c r="L163" s="210"/>
      <c r="M163" s="211"/>
      <c r="N163" s="212"/>
      <c r="O163" s="212"/>
      <c r="P163" s="212"/>
      <c r="Q163" s="212"/>
      <c r="R163" s="212"/>
      <c r="S163" s="212"/>
      <c r="T163" s="213"/>
      <c r="AT163" s="214" t="s">
        <v>161</v>
      </c>
      <c r="AU163" s="214" t="s">
        <v>90</v>
      </c>
      <c r="AV163" s="13" t="s">
        <v>90</v>
      </c>
      <c r="AW163" s="13" t="s">
        <v>36</v>
      </c>
      <c r="AX163" s="13" t="s">
        <v>88</v>
      </c>
      <c r="AY163" s="214" t="s">
        <v>152</v>
      </c>
    </row>
    <row r="164" spans="1:65" s="2" customFormat="1" ht="24.2" customHeight="1">
      <c r="A164" s="35"/>
      <c r="B164" s="36"/>
      <c r="C164" s="247" t="s">
        <v>263</v>
      </c>
      <c r="D164" s="247" t="s">
        <v>237</v>
      </c>
      <c r="E164" s="248" t="s">
        <v>716</v>
      </c>
      <c r="F164" s="249" t="s">
        <v>717</v>
      </c>
      <c r="G164" s="250" t="s">
        <v>166</v>
      </c>
      <c r="H164" s="251">
        <v>4</v>
      </c>
      <c r="I164" s="252"/>
      <c r="J164" s="253">
        <f>ROUND(I164*H164,2)</f>
        <v>0</v>
      </c>
      <c r="K164" s="254"/>
      <c r="L164" s="255"/>
      <c r="M164" s="256" t="s">
        <v>1</v>
      </c>
      <c r="N164" s="257" t="s">
        <v>45</v>
      </c>
      <c r="O164" s="72"/>
      <c r="P164" s="199">
        <f>O164*H164</f>
        <v>0</v>
      </c>
      <c r="Q164" s="199">
        <v>0.0287</v>
      </c>
      <c r="R164" s="199">
        <f>Q164*H164</f>
        <v>0.1148</v>
      </c>
      <c r="S164" s="199">
        <v>0</v>
      </c>
      <c r="T164" s="200">
        <f>S164*H164</f>
        <v>0</v>
      </c>
      <c r="U164" s="35"/>
      <c r="V164" s="35"/>
      <c r="W164" s="35"/>
      <c r="X164" s="35"/>
      <c r="Y164" s="35"/>
      <c r="Z164" s="35"/>
      <c r="AA164" s="35"/>
      <c r="AB164" s="35"/>
      <c r="AC164" s="35"/>
      <c r="AD164" s="35"/>
      <c r="AE164" s="35"/>
      <c r="AR164" s="201" t="s">
        <v>334</v>
      </c>
      <c r="AT164" s="201" t="s">
        <v>237</v>
      </c>
      <c r="AU164" s="201" t="s">
        <v>90</v>
      </c>
      <c r="AY164" s="18" t="s">
        <v>152</v>
      </c>
      <c r="BE164" s="202">
        <f>IF(N164="základní",J164,0)</f>
        <v>0</v>
      </c>
      <c r="BF164" s="202">
        <f>IF(N164="snížená",J164,0)</f>
        <v>0</v>
      </c>
      <c r="BG164" s="202">
        <f>IF(N164="zákl. přenesená",J164,0)</f>
        <v>0</v>
      </c>
      <c r="BH164" s="202">
        <f>IF(N164="sníž. přenesená",J164,0)</f>
        <v>0</v>
      </c>
      <c r="BI164" s="202">
        <f>IF(N164="nulová",J164,0)</f>
        <v>0</v>
      </c>
      <c r="BJ164" s="18" t="s">
        <v>88</v>
      </c>
      <c r="BK164" s="202">
        <f>ROUND(I164*H164,2)</f>
        <v>0</v>
      </c>
      <c r="BL164" s="18" t="s">
        <v>242</v>
      </c>
      <c r="BM164" s="201" t="s">
        <v>718</v>
      </c>
    </row>
    <row r="165" spans="1:47" s="2" customFormat="1" ht="165.75">
      <c r="A165" s="35"/>
      <c r="B165" s="36"/>
      <c r="C165" s="37"/>
      <c r="D165" s="205" t="s">
        <v>385</v>
      </c>
      <c r="E165" s="37"/>
      <c r="F165" s="258" t="s">
        <v>719</v>
      </c>
      <c r="G165" s="37"/>
      <c r="H165" s="37"/>
      <c r="I165" s="259"/>
      <c r="J165" s="37"/>
      <c r="K165" s="37"/>
      <c r="L165" s="40"/>
      <c r="M165" s="260"/>
      <c r="N165" s="261"/>
      <c r="O165" s="72"/>
      <c r="P165" s="72"/>
      <c r="Q165" s="72"/>
      <c r="R165" s="72"/>
      <c r="S165" s="72"/>
      <c r="T165" s="73"/>
      <c r="U165" s="35"/>
      <c r="V165" s="35"/>
      <c r="W165" s="35"/>
      <c r="X165" s="35"/>
      <c r="Y165" s="35"/>
      <c r="Z165" s="35"/>
      <c r="AA165" s="35"/>
      <c r="AB165" s="35"/>
      <c r="AC165" s="35"/>
      <c r="AD165" s="35"/>
      <c r="AE165" s="35"/>
      <c r="AT165" s="18" t="s">
        <v>385</v>
      </c>
      <c r="AU165" s="18" t="s">
        <v>90</v>
      </c>
    </row>
    <row r="166" spans="2:51" s="13" customFormat="1" ht="11.25">
      <c r="B166" s="203"/>
      <c r="C166" s="204"/>
      <c r="D166" s="205" t="s">
        <v>161</v>
      </c>
      <c r="E166" s="206" t="s">
        <v>1</v>
      </c>
      <c r="F166" s="207" t="s">
        <v>720</v>
      </c>
      <c r="G166" s="204"/>
      <c r="H166" s="208">
        <v>4</v>
      </c>
      <c r="I166" s="209"/>
      <c r="J166" s="204"/>
      <c r="K166" s="204"/>
      <c r="L166" s="210"/>
      <c r="M166" s="211"/>
      <c r="N166" s="212"/>
      <c r="O166" s="212"/>
      <c r="P166" s="212"/>
      <c r="Q166" s="212"/>
      <c r="R166" s="212"/>
      <c r="S166" s="212"/>
      <c r="T166" s="213"/>
      <c r="AT166" s="214" t="s">
        <v>161</v>
      </c>
      <c r="AU166" s="214" t="s">
        <v>90</v>
      </c>
      <c r="AV166" s="13" t="s">
        <v>90</v>
      </c>
      <c r="AW166" s="13" t="s">
        <v>36</v>
      </c>
      <c r="AX166" s="13" t="s">
        <v>88</v>
      </c>
      <c r="AY166" s="214" t="s">
        <v>152</v>
      </c>
    </row>
    <row r="167" spans="1:65" s="2" customFormat="1" ht="44.25" customHeight="1">
      <c r="A167" s="35"/>
      <c r="B167" s="36"/>
      <c r="C167" s="189" t="s">
        <v>268</v>
      </c>
      <c r="D167" s="189" t="s">
        <v>155</v>
      </c>
      <c r="E167" s="190" t="s">
        <v>721</v>
      </c>
      <c r="F167" s="191" t="s">
        <v>722</v>
      </c>
      <c r="G167" s="192" t="s">
        <v>166</v>
      </c>
      <c r="H167" s="193">
        <v>4</v>
      </c>
      <c r="I167" s="194"/>
      <c r="J167" s="195">
        <f>ROUND(I167*H167,2)</f>
        <v>0</v>
      </c>
      <c r="K167" s="196"/>
      <c r="L167" s="40"/>
      <c r="M167" s="197" t="s">
        <v>1</v>
      </c>
      <c r="N167" s="198" t="s">
        <v>45</v>
      </c>
      <c r="O167" s="72"/>
      <c r="P167" s="199">
        <f>O167*H167</f>
        <v>0</v>
      </c>
      <c r="Q167" s="199">
        <v>0</v>
      </c>
      <c r="R167" s="199">
        <f>Q167*H167</f>
        <v>0</v>
      </c>
      <c r="S167" s="199">
        <v>0</v>
      </c>
      <c r="T167" s="200">
        <f>S167*H167</f>
        <v>0</v>
      </c>
      <c r="U167" s="35"/>
      <c r="V167" s="35"/>
      <c r="W167" s="35"/>
      <c r="X167" s="35"/>
      <c r="Y167" s="35"/>
      <c r="Z167" s="35"/>
      <c r="AA167" s="35"/>
      <c r="AB167" s="35"/>
      <c r="AC167" s="35"/>
      <c r="AD167" s="35"/>
      <c r="AE167" s="35"/>
      <c r="AR167" s="201" t="s">
        <v>242</v>
      </c>
      <c r="AT167" s="201" t="s">
        <v>155</v>
      </c>
      <c r="AU167" s="201" t="s">
        <v>90</v>
      </c>
      <c r="AY167" s="18" t="s">
        <v>152</v>
      </c>
      <c r="BE167" s="202">
        <f>IF(N167="základní",J167,0)</f>
        <v>0</v>
      </c>
      <c r="BF167" s="202">
        <f>IF(N167="snížená",J167,0)</f>
        <v>0</v>
      </c>
      <c r="BG167" s="202">
        <f>IF(N167="zákl. přenesená",J167,0)</f>
        <v>0</v>
      </c>
      <c r="BH167" s="202">
        <f>IF(N167="sníž. přenesená",J167,0)</f>
        <v>0</v>
      </c>
      <c r="BI167" s="202">
        <f>IF(N167="nulová",J167,0)</f>
        <v>0</v>
      </c>
      <c r="BJ167" s="18" t="s">
        <v>88</v>
      </c>
      <c r="BK167" s="202">
        <f>ROUND(I167*H167,2)</f>
        <v>0</v>
      </c>
      <c r="BL167" s="18" t="s">
        <v>242</v>
      </c>
      <c r="BM167" s="201" t="s">
        <v>723</v>
      </c>
    </row>
    <row r="168" spans="2:51" s="13" customFormat="1" ht="11.25">
      <c r="B168" s="203"/>
      <c r="C168" s="204"/>
      <c r="D168" s="205" t="s">
        <v>161</v>
      </c>
      <c r="E168" s="206" t="s">
        <v>1</v>
      </c>
      <c r="F168" s="207" t="s">
        <v>720</v>
      </c>
      <c r="G168" s="204"/>
      <c r="H168" s="208">
        <v>4</v>
      </c>
      <c r="I168" s="209"/>
      <c r="J168" s="204"/>
      <c r="K168" s="204"/>
      <c r="L168" s="210"/>
      <c r="M168" s="211"/>
      <c r="N168" s="212"/>
      <c r="O168" s="212"/>
      <c r="P168" s="212"/>
      <c r="Q168" s="212"/>
      <c r="R168" s="212"/>
      <c r="S168" s="212"/>
      <c r="T168" s="213"/>
      <c r="AT168" s="214" t="s">
        <v>161</v>
      </c>
      <c r="AU168" s="214" t="s">
        <v>90</v>
      </c>
      <c r="AV168" s="13" t="s">
        <v>90</v>
      </c>
      <c r="AW168" s="13" t="s">
        <v>36</v>
      </c>
      <c r="AX168" s="13" t="s">
        <v>88</v>
      </c>
      <c r="AY168" s="214" t="s">
        <v>152</v>
      </c>
    </row>
    <row r="169" spans="1:65" s="2" customFormat="1" ht="21.75" customHeight="1">
      <c r="A169" s="35"/>
      <c r="B169" s="36"/>
      <c r="C169" s="247" t="s">
        <v>7</v>
      </c>
      <c r="D169" s="247" t="s">
        <v>237</v>
      </c>
      <c r="E169" s="248" t="s">
        <v>724</v>
      </c>
      <c r="F169" s="249" t="s">
        <v>725</v>
      </c>
      <c r="G169" s="250" t="s">
        <v>321</v>
      </c>
      <c r="H169" s="251">
        <v>6</v>
      </c>
      <c r="I169" s="252"/>
      <c r="J169" s="253">
        <f>ROUND(I169*H169,2)</f>
        <v>0</v>
      </c>
      <c r="K169" s="254"/>
      <c r="L169" s="255"/>
      <c r="M169" s="256" t="s">
        <v>1</v>
      </c>
      <c r="N169" s="257" t="s">
        <v>45</v>
      </c>
      <c r="O169" s="72"/>
      <c r="P169" s="199">
        <f>O169*H169</f>
        <v>0</v>
      </c>
      <c r="Q169" s="199">
        <v>0.006</v>
      </c>
      <c r="R169" s="199">
        <f>Q169*H169</f>
        <v>0.036000000000000004</v>
      </c>
      <c r="S169" s="199">
        <v>0</v>
      </c>
      <c r="T169" s="200">
        <f>S169*H169</f>
        <v>0</v>
      </c>
      <c r="U169" s="35"/>
      <c r="V169" s="35"/>
      <c r="W169" s="35"/>
      <c r="X169" s="35"/>
      <c r="Y169" s="35"/>
      <c r="Z169" s="35"/>
      <c r="AA169" s="35"/>
      <c r="AB169" s="35"/>
      <c r="AC169" s="35"/>
      <c r="AD169" s="35"/>
      <c r="AE169" s="35"/>
      <c r="AR169" s="201" t="s">
        <v>334</v>
      </c>
      <c r="AT169" s="201" t="s">
        <v>237</v>
      </c>
      <c r="AU169" s="201" t="s">
        <v>90</v>
      </c>
      <c r="AY169" s="18" t="s">
        <v>152</v>
      </c>
      <c r="BE169" s="202">
        <f>IF(N169="základní",J169,0)</f>
        <v>0</v>
      </c>
      <c r="BF169" s="202">
        <f>IF(N169="snížená",J169,0)</f>
        <v>0</v>
      </c>
      <c r="BG169" s="202">
        <f>IF(N169="zákl. přenesená",J169,0)</f>
        <v>0</v>
      </c>
      <c r="BH169" s="202">
        <f>IF(N169="sníž. přenesená",J169,0)</f>
        <v>0</v>
      </c>
      <c r="BI169" s="202">
        <f>IF(N169="nulová",J169,0)</f>
        <v>0</v>
      </c>
      <c r="BJ169" s="18" t="s">
        <v>88</v>
      </c>
      <c r="BK169" s="202">
        <f>ROUND(I169*H169,2)</f>
        <v>0</v>
      </c>
      <c r="BL169" s="18" t="s">
        <v>242</v>
      </c>
      <c r="BM169" s="201" t="s">
        <v>726</v>
      </c>
    </row>
    <row r="170" spans="2:51" s="13" customFormat="1" ht="11.25">
      <c r="B170" s="203"/>
      <c r="C170" s="204"/>
      <c r="D170" s="205" t="s">
        <v>161</v>
      </c>
      <c r="E170" s="206" t="s">
        <v>1</v>
      </c>
      <c r="F170" s="207" t="s">
        <v>671</v>
      </c>
      <c r="G170" s="204"/>
      <c r="H170" s="208">
        <v>6</v>
      </c>
      <c r="I170" s="209"/>
      <c r="J170" s="204"/>
      <c r="K170" s="204"/>
      <c r="L170" s="210"/>
      <c r="M170" s="211"/>
      <c r="N170" s="212"/>
      <c r="O170" s="212"/>
      <c r="P170" s="212"/>
      <c r="Q170" s="212"/>
      <c r="R170" s="212"/>
      <c r="S170" s="212"/>
      <c r="T170" s="213"/>
      <c r="AT170" s="214" t="s">
        <v>161</v>
      </c>
      <c r="AU170" s="214" t="s">
        <v>90</v>
      </c>
      <c r="AV170" s="13" t="s">
        <v>90</v>
      </c>
      <c r="AW170" s="13" t="s">
        <v>36</v>
      </c>
      <c r="AX170" s="13" t="s">
        <v>88</v>
      </c>
      <c r="AY170" s="214" t="s">
        <v>152</v>
      </c>
    </row>
    <row r="171" spans="1:65" s="2" customFormat="1" ht="44.25" customHeight="1">
      <c r="A171" s="35"/>
      <c r="B171" s="36"/>
      <c r="C171" s="189" t="s">
        <v>276</v>
      </c>
      <c r="D171" s="189" t="s">
        <v>155</v>
      </c>
      <c r="E171" s="190" t="s">
        <v>440</v>
      </c>
      <c r="F171" s="191" t="s">
        <v>441</v>
      </c>
      <c r="G171" s="192" t="s">
        <v>261</v>
      </c>
      <c r="H171" s="193">
        <v>0.155</v>
      </c>
      <c r="I171" s="194"/>
      <c r="J171" s="195">
        <f>ROUND(I171*H171,2)</f>
        <v>0</v>
      </c>
      <c r="K171" s="196"/>
      <c r="L171" s="40"/>
      <c r="M171" s="197" t="s">
        <v>1</v>
      </c>
      <c r="N171" s="198" t="s">
        <v>45</v>
      </c>
      <c r="O171" s="72"/>
      <c r="P171" s="199">
        <f>O171*H171</f>
        <v>0</v>
      </c>
      <c r="Q171" s="199">
        <v>0</v>
      </c>
      <c r="R171" s="199">
        <f>Q171*H171</f>
        <v>0</v>
      </c>
      <c r="S171" s="199">
        <v>0</v>
      </c>
      <c r="T171" s="200">
        <f>S171*H171</f>
        <v>0</v>
      </c>
      <c r="U171" s="35"/>
      <c r="V171" s="35"/>
      <c r="W171" s="35"/>
      <c r="X171" s="35"/>
      <c r="Y171" s="35"/>
      <c r="Z171" s="35"/>
      <c r="AA171" s="35"/>
      <c r="AB171" s="35"/>
      <c r="AC171" s="35"/>
      <c r="AD171" s="35"/>
      <c r="AE171" s="35"/>
      <c r="AR171" s="201" t="s">
        <v>242</v>
      </c>
      <c r="AT171" s="201" t="s">
        <v>155</v>
      </c>
      <c r="AU171" s="201" t="s">
        <v>90</v>
      </c>
      <c r="AY171" s="18" t="s">
        <v>152</v>
      </c>
      <c r="BE171" s="202">
        <f>IF(N171="základní",J171,0)</f>
        <v>0</v>
      </c>
      <c r="BF171" s="202">
        <f>IF(N171="snížená",J171,0)</f>
        <v>0</v>
      </c>
      <c r="BG171" s="202">
        <f>IF(N171="zákl. přenesená",J171,0)</f>
        <v>0</v>
      </c>
      <c r="BH171" s="202">
        <f>IF(N171="sníž. přenesená",J171,0)</f>
        <v>0</v>
      </c>
      <c r="BI171" s="202">
        <f>IF(N171="nulová",J171,0)</f>
        <v>0</v>
      </c>
      <c r="BJ171" s="18" t="s">
        <v>88</v>
      </c>
      <c r="BK171" s="202">
        <f>ROUND(I171*H171,2)</f>
        <v>0</v>
      </c>
      <c r="BL171" s="18" t="s">
        <v>242</v>
      </c>
      <c r="BM171" s="201" t="s">
        <v>727</v>
      </c>
    </row>
    <row r="172" spans="1:65" s="2" customFormat="1" ht="49.15" customHeight="1">
      <c r="A172" s="35"/>
      <c r="B172" s="36"/>
      <c r="C172" s="189" t="s">
        <v>281</v>
      </c>
      <c r="D172" s="189" t="s">
        <v>155</v>
      </c>
      <c r="E172" s="190" t="s">
        <v>444</v>
      </c>
      <c r="F172" s="191" t="s">
        <v>445</v>
      </c>
      <c r="G172" s="192" t="s">
        <v>261</v>
      </c>
      <c r="H172" s="193">
        <v>0.155</v>
      </c>
      <c r="I172" s="194"/>
      <c r="J172" s="195">
        <f>ROUND(I172*H172,2)</f>
        <v>0</v>
      </c>
      <c r="K172" s="196"/>
      <c r="L172" s="40"/>
      <c r="M172" s="197" t="s">
        <v>1</v>
      </c>
      <c r="N172" s="198" t="s">
        <v>45</v>
      </c>
      <c r="O172" s="72"/>
      <c r="P172" s="199">
        <f>O172*H172</f>
        <v>0</v>
      </c>
      <c r="Q172" s="199">
        <v>0</v>
      </c>
      <c r="R172" s="199">
        <f>Q172*H172</f>
        <v>0</v>
      </c>
      <c r="S172" s="199">
        <v>0</v>
      </c>
      <c r="T172" s="200">
        <f>S172*H172</f>
        <v>0</v>
      </c>
      <c r="U172" s="35"/>
      <c r="V172" s="35"/>
      <c r="W172" s="35"/>
      <c r="X172" s="35"/>
      <c r="Y172" s="35"/>
      <c r="Z172" s="35"/>
      <c r="AA172" s="35"/>
      <c r="AB172" s="35"/>
      <c r="AC172" s="35"/>
      <c r="AD172" s="35"/>
      <c r="AE172" s="35"/>
      <c r="AR172" s="201" t="s">
        <v>242</v>
      </c>
      <c r="AT172" s="201" t="s">
        <v>155</v>
      </c>
      <c r="AU172" s="201" t="s">
        <v>90</v>
      </c>
      <c r="AY172" s="18" t="s">
        <v>152</v>
      </c>
      <c r="BE172" s="202">
        <f>IF(N172="základní",J172,0)</f>
        <v>0</v>
      </c>
      <c r="BF172" s="202">
        <f>IF(N172="snížená",J172,0)</f>
        <v>0</v>
      </c>
      <c r="BG172" s="202">
        <f>IF(N172="zákl. přenesená",J172,0)</f>
        <v>0</v>
      </c>
      <c r="BH172" s="202">
        <f>IF(N172="sníž. přenesená",J172,0)</f>
        <v>0</v>
      </c>
      <c r="BI172" s="202">
        <f>IF(N172="nulová",J172,0)</f>
        <v>0</v>
      </c>
      <c r="BJ172" s="18" t="s">
        <v>88</v>
      </c>
      <c r="BK172" s="202">
        <f>ROUND(I172*H172,2)</f>
        <v>0</v>
      </c>
      <c r="BL172" s="18" t="s">
        <v>242</v>
      </c>
      <c r="BM172" s="201" t="s">
        <v>728</v>
      </c>
    </row>
    <row r="173" spans="1:65" s="2" customFormat="1" ht="49.15" customHeight="1">
      <c r="A173" s="35"/>
      <c r="B173" s="36"/>
      <c r="C173" s="189" t="s">
        <v>286</v>
      </c>
      <c r="D173" s="189" t="s">
        <v>155</v>
      </c>
      <c r="E173" s="190" t="s">
        <v>448</v>
      </c>
      <c r="F173" s="191" t="s">
        <v>449</v>
      </c>
      <c r="G173" s="192" t="s">
        <v>261</v>
      </c>
      <c r="H173" s="193">
        <v>0.155</v>
      </c>
      <c r="I173" s="194"/>
      <c r="J173" s="195">
        <f>ROUND(I173*H173,2)</f>
        <v>0</v>
      </c>
      <c r="K173" s="196"/>
      <c r="L173" s="40"/>
      <c r="M173" s="266" t="s">
        <v>1</v>
      </c>
      <c r="N173" s="267" t="s">
        <v>45</v>
      </c>
      <c r="O173" s="264"/>
      <c r="P173" s="268">
        <f>O173*H173</f>
        <v>0</v>
      </c>
      <c r="Q173" s="268">
        <v>0</v>
      </c>
      <c r="R173" s="268">
        <f>Q173*H173</f>
        <v>0</v>
      </c>
      <c r="S173" s="268">
        <v>0</v>
      </c>
      <c r="T173" s="269">
        <f>S173*H173</f>
        <v>0</v>
      </c>
      <c r="U173" s="35"/>
      <c r="V173" s="35"/>
      <c r="W173" s="35"/>
      <c r="X173" s="35"/>
      <c r="Y173" s="35"/>
      <c r="Z173" s="35"/>
      <c r="AA173" s="35"/>
      <c r="AB173" s="35"/>
      <c r="AC173" s="35"/>
      <c r="AD173" s="35"/>
      <c r="AE173" s="35"/>
      <c r="AR173" s="201" t="s">
        <v>242</v>
      </c>
      <c r="AT173" s="201" t="s">
        <v>155</v>
      </c>
      <c r="AU173" s="201" t="s">
        <v>90</v>
      </c>
      <c r="AY173" s="18" t="s">
        <v>152</v>
      </c>
      <c r="BE173" s="202">
        <f>IF(N173="základní",J173,0)</f>
        <v>0</v>
      </c>
      <c r="BF173" s="202">
        <f>IF(N173="snížená",J173,0)</f>
        <v>0</v>
      </c>
      <c r="BG173" s="202">
        <f>IF(N173="zákl. přenesená",J173,0)</f>
        <v>0</v>
      </c>
      <c r="BH173" s="202">
        <f>IF(N173="sníž. přenesená",J173,0)</f>
        <v>0</v>
      </c>
      <c r="BI173" s="202">
        <f>IF(N173="nulová",J173,0)</f>
        <v>0</v>
      </c>
      <c r="BJ173" s="18" t="s">
        <v>88</v>
      </c>
      <c r="BK173" s="202">
        <f>ROUND(I173*H173,2)</f>
        <v>0</v>
      </c>
      <c r="BL173" s="18" t="s">
        <v>242</v>
      </c>
      <c r="BM173" s="201" t="s">
        <v>729</v>
      </c>
    </row>
    <row r="174" spans="1:31" s="2" customFormat="1" ht="6.95" customHeight="1">
      <c r="A174" s="35"/>
      <c r="B174" s="55"/>
      <c r="C174" s="56"/>
      <c r="D174" s="56"/>
      <c r="E174" s="56"/>
      <c r="F174" s="56"/>
      <c r="G174" s="56"/>
      <c r="H174" s="56"/>
      <c r="I174" s="56"/>
      <c r="J174" s="56"/>
      <c r="K174" s="56"/>
      <c r="L174" s="40"/>
      <c r="M174" s="35"/>
      <c r="O174" s="35"/>
      <c r="P174" s="35"/>
      <c r="Q174" s="35"/>
      <c r="R174" s="35"/>
      <c r="S174" s="35"/>
      <c r="T174" s="35"/>
      <c r="U174" s="35"/>
      <c r="V174" s="35"/>
      <c r="W174" s="35"/>
      <c r="X174" s="35"/>
      <c r="Y174" s="35"/>
      <c r="Z174" s="35"/>
      <c r="AA174" s="35"/>
      <c r="AB174" s="35"/>
      <c r="AC174" s="35"/>
      <c r="AD174" s="35"/>
      <c r="AE174" s="35"/>
    </row>
  </sheetData>
  <sheetProtection algorithmName="SHA-512" hashValue="RtxH2/VmGE7OKVNYOxtJo/C1Uxi+N/18WgY3cQXQCKJ5eYjyxaO+UBcLRvyJ6ap22Xfi1/GssTfBMuIKJd7d4g==" saltValue="noTosI7Br0tuyAdLF0O16bpbVQEykL47RU6pyBnaOZG98Lvox9xNZrbxxdHOBLhan1FJFoekm6Gv0D6PInWd4A==" spinCount="100000" sheet="1" objects="1" scenarios="1" formatColumns="0" formatRows="0" autoFilter="0"/>
  <autoFilter ref="C123:K17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c r="M2" s="326"/>
      <c r="N2" s="326"/>
      <c r="O2" s="326"/>
      <c r="P2" s="326"/>
      <c r="Q2" s="326"/>
      <c r="R2" s="326"/>
      <c r="S2" s="326"/>
      <c r="T2" s="326"/>
      <c r="U2" s="326"/>
      <c r="V2" s="326"/>
      <c r="AT2" s="18" t="s">
        <v>96</v>
      </c>
    </row>
    <row r="3" spans="2:46" s="1" customFormat="1" ht="6.95" customHeight="1">
      <c r="B3" s="110"/>
      <c r="C3" s="111"/>
      <c r="D3" s="111"/>
      <c r="E3" s="111"/>
      <c r="F3" s="111"/>
      <c r="G3" s="111"/>
      <c r="H3" s="111"/>
      <c r="I3" s="111"/>
      <c r="J3" s="111"/>
      <c r="K3" s="111"/>
      <c r="L3" s="21"/>
      <c r="AT3" s="18" t="s">
        <v>90</v>
      </c>
    </row>
    <row r="4" spans="2:46" s="1" customFormat="1" ht="24.95" customHeight="1">
      <c r="B4" s="21"/>
      <c r="D4" s="112" t="s">
        <v>107</v>
      </c>
      <c r="L4" s="21"/>
      <c r="M4" s="113" t="s">
        <v>10</v>
      </c>
      <c r="AT4" s="18" t="s">
        <v>4</v>
      </c>
    </row>
    <row r="5" spans="2:12" s="1" customFormat="1" ht="6.95" customHeight="1">
      <c r="B5" s="21"/>
      <c r="L5" s="21"/>
    </row>
    <row r="6" spans="2:12" s="1" customFormat="1" ht="12" customHeight="1">
      <c r="B6" s="21"/>
      <c r="D6" s="114" t="s">
        <v>16</v>
      </c>
      <c r="L6" s="21"/>
    </row>
    <row r="7" spans="2:12" s="1" customFormat="1" ht="16.5" customHeight="1">
      <c r="B7" s="21"/>
      <c r="E7" s="327" t="str">
        <f>'Rekapitulace stavby'!K6</f>
        <v>Změna užívání části 1.NP v objektu FSE, Moskevská 1533/54 ÚnL</v>
      </c>
      <c r="F7" s="328"/>
      <c r="G7" s="328"/>
      <c r="H7" s="328"/>
      <c r="L7" s="21"/>
    </row>
    <row r="8" spans="1:31" s="2" customFormat="1" ht="12" customHeight="1">
      <c r="A8" s="35"/>
      <c r="B8" s="40"/>
      <c r="C8" s="35"/>
      <c r="D8" s="114" t="s">
        <v>114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29" t="s">
        <v>730</v>
      </c>
      <c r="F9" s="330"/>
      <c r="G9" s="330"/>
      <c r="H9" s="33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15" t="s">
        <v>1</v>
      </c>
      <c r="G11" s="35"/>
      <c r="H11" s="35"/>
      <c r="I11" s="114" t="s">
        <v>19</v>
      </c>
      <c r="J11" s="115"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4" t="s">
        <v>20</v>
      </c>
      <c r="E12" s="35"/>
      <c r="F12" s="115" t="s">
        <v>21</v>
      </c>
      <c r="G12" s="35"/>
      <c r="H12" s="35"/>
      <c r="I12" s="114" t="s">
        <v>22</v>
      </c>
      <c r="J12" s="116" t="str">
        <f>'Rekapitulace stavby'!AN8</f>
        <v>10. 4. 2021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15" t="s">
        <v>26</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5" t="s">
        <v>27</v>
      </c>
      <c r="F15" s="35"/>
      <c r="G15" s="35"/>
      <c r="H15" s="35"/>
      <c r="I15" s="114" t="s">
        <v>28</v>
      </c>
      <c r="J15" s="115" t="s">
        <v>29</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31" t="str">
        <f>'Rekapitulace stavby'!E14</f>
        <v>Vyplň údaj</v>
      </c>
      <c r="F18" s="332"/>
      <c r="G18" s="332"/>
      <c r="H18" s="332"/>
      <c r="I18" s="114" t="s">
        <v>28</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15" t="s">
        <v>33</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5" t="s">
        <v>34</v>
      </c>
      <c r="F21" s="35"/>
      <c r="G21" s="35"/>
      <c r="H21" s="35"/>
      <c r="I21" s="114" t="s">
        <v>28</v>
      </c>
      <c r="J21" s="115" t="s">
        <v>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15" t="s">
        <v>33</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5" t="s">
        <v>34</v>
      </c>
      <c r="F24" s="35"/>
      <c r="G24" s="35"/>
      <c r="H24" s="35"/>
      <c r="I24" s="114" t="s">
        <v>28</v>
      </c>
      <c r="J24" s="115" t="s">
        <v>35</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7"/>
      <c r="B27" s="118"/>
      <c r="C27" s="117"/>
      <c r="D27" s="117"/>
      <c r="E27" s="333" t="s">
        <v>1</v>
      </c>
      <c r="F27" s="333"/>
      <c r="G27" s="333"/>
      <c r="H27" s="333"/>
      <c r="I27" s="117"/>
      <c r="J27" s="117"/>
      <c r="K27" s="117"/>
      <c r="L27" s="119"/>
      <c r="S27" s="117"/>
      <c r="T27" s="117"/>
      <c r="U27" s="117"/>
      <c r="V27" s="117"/>
      <c r="W27" s="117"/>
      <c r="X27" s="117"/>
      <c r="Y27" s="117"/>
      <c r="Z27" s="117"/>
      <c r="AA27" s="117"/>
      <c r="AB27" s="117"/>
      <c r="AC27" s="117"/>
      <c r="AD27" s="117"/>
      <c r="AE27" s="117"/>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0"/>
      <c r="E29" s="120"/>
      <c r="F29" s="120"/>
      <c r="G29" s="120"/>
      <c r="H29" s="120"/>
      <c r="I29" s="120"/>
      <c r="J29" s="120"/>
      <c r="K29" s="120"/>
      <c r="L29" s="52"/>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ROUND(J126,2)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0"/>
      <c r="E31" s="120"/>
      <c r="F31" s="120"/>
      <c r="G31" s="120"/>
      <c r="H31" s="120"/>
      <c r="I31" s="120"/>
      <c r="J31" s="120"/>
      <c r="K31" s="120"/>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3" t="s">
        <v>42</v>
      </c>
      <c r="G32" s="35"/>
      <c r="H32" s="35"/>
      <c r="I32" s="123" t="s">
        <v>41</v>
      </c>
      <c r="J32" s="123" t="s">
        <v>43</v>
      </c>
      <c r="K32" s="35"/>
      <c r="L32" s="52"/>
      <c r="S32" s="35"/>
      <c r="T32" s="35"/>
      <c r="U32" s="35"/>
      <c r="V32" s="35"/>
      <c r="W32" s="35"/>
      <c r="X32" s="35"/>
      <c r="Y32" s="35"/>
      <c r="Z32" s="35"/>
      <c r="AA32" s="35"/>
      <c r="AB32" s="35"/>
      <c r="AC32" s="35"/>
      <c r="AD32" s="35"/>
      <c r="AE32" s="35"/>
    </row>
    <row r="33" spans="1:31" s="2" customFormat="1" ht="14.45" customHeight="1">
      <c r="A33" s="35"/>
      <c r="B33" s="40"/>
      <c r="C33" s="35"/>
      <c r="D33" s="124" t="s">
        <v>44</v>
      </c>
      <c r="E33" s="114" t="s">
        <v>45</v>
      </c>
      <c r="F33" s="125">
        <f>ROUND((SUM(BE126:BE201)),2)</f>
        <v>0</v>
      </c>
      <c r="G33" s="35"/>
      <c r="H33" s="35"/>
      <c r="I33" s="126">
        <v>0.21</v>
      </c>
      <c r="J33" s="125">
        <f>ROUND(((SUM(BE126:BE201))*I33),2)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4" t="s">
        <v>46</v>
      </c>
      <c r="F34" s="125">
        <f>ROUND((SUM(BF126:BF201)),2)</f>
        <v>0</v>
      </c>
      <c r="G34" s="35"/>
      <c r="H34" s="35"/>
      <c r="I34" s="126">
        <v>0.15</v>
      </c>
      <c r="J34" s="125">
        <f>ROUND(((SUM(BF126:BF201))*I34),2)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4" t="s">
        <v>47</v>
      </c>
      <c r="F35" s="125">
        <f>ROUND((SUM(BG126:BG201)),2)</f>
        <v>0</v>
      </c>
      <c r="G35" s="35"/>
      <c r="H35" s="35"/>
      <c r="I35" s="126">
        <v>0.21</v>
      </c>
      <c r="J35" s="125">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4" t="s">
        <v>48</v>
      </c>
      <c r="F36" s="125">
        <f>ROUND((SUM(BH126:BH201)),2)</f>
        <v>0</v>
      </c>
      <c r="G36" s="35"/>
      <c r="H36" s="35"/>
      <c r="I36" s="126">
        <v>0.15</v>
      </c>
      <c r="J36" s="125">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4" t="s">
        <v>49</v>
      </c>
      <c r="F37" s="125">
        <f>ROUND((SUM(BI126:BI201)),2)</f>
        <v>0</v>
      </c>
      <c r="G37" s="35"/>
      <c r="H37" s="35"/>
      <c r="I37" s="126">
        <v>0</v>
      </c>
      <c r="J37" s="125">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4" t="s">
        <v>53</v>
      </c>
      <c r="E50" s="135"/>
      <c r="F50" s="135"/>
      <c r="G50" s="134" t="s">
        <v>54</v>
      </c>
      <c r="H50" s="135"/>
      <c r="I50" s="135"/>
      <c r="J50" s="135"/>
      <c r="K50" s="135"/>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6" t="s">
        <v>55</v>
      </c>
      <c r="E61" s="137"/>
      <c r="F61" s="138" t="s">
        <v>56</v>
      </c>
      <c r="G61" s="136" t="s">
        <v>55</v>
      </c>
      <c r="H61" s="137"/>
      <c r="I61" s="137"/>
      <c r="J61" s="139" t="s">
        <v>56</v>
      </c>
      <c r="K61" s="137"/>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4" t="s">
        <v>57</v>
      </c>
      <c r="E65" s="140"/>
      <c r="F65" s="140"/>
      <c r="G65" s="134" t="s">
        <v>58</v>
      </c>
      <c r="H65" s="140"/>
      <c r="I65" s="140"/>
      <c r="J65" s="140"/>
      <c r="K65" s="140"/>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6" t="s">
        <v>55</v>
      </c>
      <c r="E76" s="137"/>
      <c r="F76" s="138" t="s">
        <v>56</v>
      </c>
      <c r="G76" s="136" t="s">
        <v>55</v>
      </c>
      <c r="H76" s="137"/>
      <c r="I76" s="137"/>
      <c r="J76" s="139" t="s">
        <v>56</v>
      </c>
      <c r="K76" s="137"/>
      <c r="L76" s="52"/>
      <c r="S76" s="35"/>
      <c r="T76" s="35"/>
      <c r="U76" s="35"/>
      <c r="V76" s="35"/>
      <c r="W76" s="35"/>
      <c r="X76" s="35"/>
      <c r="Y76" s="35"/>
      <c r="Z76" s="35"/>
      <c r="AA76" s="35"/>
      <c r="AB76" s="35"/>
      <c r="AC76" s="35"/>
      <c r="AD76" s="35"/>
      <c r="AE76" s="35"/>
    </row>
    <row r="77" spans="1:31" s="2" customFormat="1" ht="14.45" customHeight="1">
      <c r="A77" s="35"/>
      <c r="B77" s="141"/>
      <c r="C77" s="142"/>
      <c r="D77" s="142"/>
      <c r="E77" s="142"/>
      <c r="F77" s="142"/>
      <c r="G77" s="142"/>
      <c r="H77" s="142"/>
      <c r="I77" s="142"/>
      <c r="J77" s="142"/>
      <c r="K77" s="142"/>
      <c r="L77" s="52"/>
      <c r="S77" s="35"/>
      <c r="T77" s="35"/>
      <c r="U77" s="35"/>
      <c r="V77" s="35"/>
      <c r="W77" s="35"/>
      <c r="X77" s="35"/>
      <c r="Y77" s="35"/>
      <c r="Z77" s="35"/>
      <c r="AA77" s="35"/>
      <c r="AB77" s="35"/>
      <c r="AC77" s="35"/>
      <c r="AD77" s="35"/>
      <c r="AE77" s="35"/>
    </row>
    <row r="81" spans="1:31" s="2" customFormat="1" ht="6.95" customHeight="1">
      <c r="A81" s="35"/>
      <c r="B81" s="143"/>
      <c r="C81" s="144"/>
      <c r="D81" s="144"/>
      <c r="E81" s="144"/>
      <c r="F81" s="144"/>
      <c r="G81" s="144"/>
      <c r="H81" s="144"/>
      <c r="I81" s="144"/>
      <c r="J81" s="144"/>
      <c r="K81" s="144"/>
      <c r="L81" s="52"/>
      <c r="S81" s="35"/>
      <c r="T81" s="35"/>
      <c r="U81" s="35"/>
      <c r="V81" s="35"/>
      <c r="W81" s="35"/>
      <c r="X81" s="35"/>
      <c r="Y81" s="35"/>
      <c r="Z81" s="35"/>
      <c r="AA81" s="35"/>
      <c r="AB81" s="35"/>
      <c r="AC81" s="35"/>
      <c r="AD81" s="35"/>
      <c r="AE81" s="35"/>
    </row>
    <row r="82" spans="1:31" s="2" customFormat="1" ht="24.95" customHeight="1">
      <c r="A82" s="35"/>
      <c r="B82" s="36"/>
      <c r="C82" s="24" t="s">
        <v>116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4" t="str">
        <f>E7</f>
        <v>Změna užívání části 1.NP v objektu FSE, Moskevská 1533/54 ÚnL</v>
      </c>
      <c r="F85" s="335"/>
      <c r="G85" s="335"/>
      <c r="H85" s="33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114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86" t="str">
        <f>E9</f>
        <v>TI 01 - Elktroinstalace - Silnoproud</v>
      </c>
      <c r="F87" s="336"/>
      <c r="G87" s="336"/>
      <c r="H87" s="33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Ústí nad Labem</v>
      </c>
      <c r="G89" s="37"/>
      <c r="H89" s="37"/>
      <c r="I89" s="30" t="s">
        <v>22</v>
      </c>
      <c r="J89" s="67" t="str">
        <f>IF(J12="","",J12)</f>
        <v>10. 4. 2021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UJEP</v>
      </c>
      <c r="G91" s="37"/>
      <c r="H91" s="37"/>
      <c r="I91" s="30" t="s">
        <v>32</v>
      </c>
      <c r="J91" s="33" t="str">
        <f>E21</f>
        <v>Correct BC, s.r.o.</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30" t="s">
        <v>37</v>
      </c>
      <c r="J92" s="33" t="str">
        <f>E24</f>
        <v>Correct BC, s.r.o.</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5" t="s">
        <v>117</v>
      </c>
      <c r="D94" s="146"/>
      <c r="E94" s="146"/>
      <c r="F94" s="146"/>
      <c r="G94" s="146"/>
      <c r="H94" s="146"/>
      <c r="I94" s="146"/>
      <c r="J94" s="147" t="s">
        <v>118</v>
      </c>
      <c r="K94" s="146"/>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8" t="s">
        <v>119</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120</v>
      </c>
    </row>
    <row r="97" spans="2:12" s="9" customFormat="1" ht="24.95" customHeight="1">
      <c r="B97" s="149"/>
      <c r="C97" s="150"/>
      <c r="D97" s="151" t="s">
        <v>121</v>
      </c>
      <c r="E97" s="152"/>
      <c r="F97" s="152"/>
      <c r="G97" s="152"/>
      <c r="H97" s="152"/>
      <c r="I97" s="152"/>
      <c r="J97" s="153">
        <f>J127</f>
        <v>0</v>
      </c>
      <c r="K97" s="150"/>
      <c r="L97" s="154"/>
    </row>
    <row r="98" spans="2:12" s="10" customFormat="1" ht="19.9" customHeight="1">
      <c r="B98" s="155"/>
      <c r="C98" s="156"/>
      <c r="D98" s="157" t="s">
        <v>124</v>
      </c>
      <c r="E98" s="158"/>
      <c r="F98" s="158"/>
      <c r="G98" s="158"/>
      <c r="H98" s="158"/>
      <c r="I98" s="158"/>
      <c r="J98" s="159">
        <f>J128</f>
        <v>0</v>
      </c>
      <c r="K98" s="156"/>
      <c r="L98" s="160"/>
    </row>
    <row r="99" spans="2:12" s="9" customFormat="1" ht="24.95" customHeight="1">
      <c r="B99" s="149"/>
      <c r="C99" s="150"/>
      <c r="D99" s="151" t="s">
        <v>127</v>
      </c>
      <c r="E99" s="152"/>
      <c r="F99" s="152"/>
      <c r="G99" s="152"/>
      <c r="H99" s="152"/>
      <c r="I99" s="152"/>
      <c r="J99" s="153">
        <f>J132</f>
        <v>0</v>
      </c>
      <c r="K99" s="150"/>
      <c r="L99" s="154"/>
    </row>
    <row r="100" spans="2:12" s="10" customFormat="1" ht="19.9" customHeight="1">
      <c r="B100" s="155"/>
      <c r="C100" s="156"/>
      <c r="D100" s="157" t="s">
        <v>731</v>
      </c>
      <c r="E100" s="158"/>
      <c r="F100" s="158"/>
      <c r="G100" s="158"/>
      <c r="H100" s="158"/>
      <c r="I100" s="158"/>
      <c r="J100" s="159">
        <f>J133</f>
        <v>0</v>
      </c>
      <c r="K100" s="156"/>
      <c r="L100" s="160"/>
    </row>
    <row r="101" spans="2:12" s="10" customFormat="1" ht="14.85" customHeight="1">
      <c r="B101" s="155"/>
      <c r="C101" s="156"/>
      <c r="D101" s="157" t="s">
        <v>732</v>
      </c>
      <c r="E101" s="158"/>
      <c r="F101" s="158"/>
      <c r="G101" s="158"/>
      <c r="H101" s="158"/>
      <c r="I101" s="158"/>
      <c r="J101" s="159">
        <f>J168</f>
        <v>0</v>
      </c>
      <c r="K101" s="156"/>
      <c r="L101" s="160"/>
    </row>
    <row r="102" spans="2:12" s="9" customFormat="1" ht="24.95" customHeight="1">
      <c r="B102" s="149"/>
      <c r="C102" s="150"/>
      <c r="D102" s="151" t="s">
        <v>136</v>
      </c>
      <c r="E102" s="152"/>
      <c r="F102" s="152"/>
      <c r="G102" s="152"/>
      <c r="H102" s="152"/>
      <c r="I102" s="152"/>
      <c r="J102" s="153">
        <f>J179</f>
        <v>0</v>
      </c>
      <c r="K102" s="150"/>
      <c r="L102" s="154"/>
    </row>
    <row r="103" spans="2:12" s="9" customFormat="1" ht="24.95" customHeight="1">
      <c r="B103" s="149"/>
      <c r="C103" s="150"/>
      <c r="D103" s="151" t="s">
        <v>733</v>
      </c>
      <c r="E103" s="152"/>
      <c r="F103" s="152"/>
      <c r="G103" s="152"/>
      <c r="H103" s="152"/>
      <c r="I103" s="152"/>
      <c r="J103" s="153">
        <f>J184</f>
        <v>0</v>
      </c>
      <c r="K103" s="150"/>
      <c r="L103" s="154"/>
    </row>
    <row r="104" spans="2:12" s="9" customFormat="1" ht="24.95" customHeight="1">
      <c r="B104" s="149"/>
      <c r="C104" s="150"/>
      <c r="D104" s="151" t="s">
        <v>734</v>
      </c>
      <c r="E104" s="152"/>
      <c r="F104" s="152"/>
      <c r="G104" s="152"/>
      <c r="H104" s="152"/>
      <c r="I104" s="152"/>
      <c r="J104" s="153">
        <f>J195</f>
        <v>0</v>
      </c>
      <c r="K104" s="150"/>
      <c r="L104" s="154"/>
    </row>
    <row r="105" spans="2:12" s="10" customFormat="1" ht="19.9" customHeight="1">
      <c r="B105" s="155"/>
      <c r="C105" s="156"/>
      <c r="D105" s="157" t="s">
        <v>735</v>
      </c>
      <c r="E105" s="158"/>
      <c r="F105" s="158"/>
      <c r="G105" s="158"/>
      <c r="H105" s="158"/>
      <c r="I105" s="158"/>
      <c r="J105" s="159">
        <f>J196</f>
        <v>0</v>
      </c>
      <c r="K105" s="156"/>
      <c r="L105" s="160"/>
    </row>
    <row r="106" spans="2:12" s="10" customFormat="1" ht="19.9" customHeight="1">
      <c r="B106" s="155"/>
      <c r="C106" s="156"/>
      <c r="D106" s="157" t="s">
        <v>736</v>
      </c>
      <c r="E106" s="158"/>
      <c r="F106" s="158"/>
      <c r="G106" s="158"/>
      <c r="H106" s="158"/>
      <c r="I106" s="158"/>
      <c r="J106" s="159">
        <f>J199</f>
        <v>0</v>
      </c>
      <c r="K106" s="156"/>
      <c r="L106" s="160"/>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137</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34" t="str">
        <f>E7</f>
        <v>Změna užívání části 1.NP v objektu FSE, Moskevská 1533/54 ÚnL</v>
      </c>
      <c r="F116" s="335"/>
      <c r="G116" s="335"/>
      <c r="H116" s="335"/>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114</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286" t="str">
        <f>E9</f>
        <v>TI 01 - Elktroinstalace - Silnoproud</v>
      </c>
      <c r="F118" s="336"/>
      <c r="G118" s="336"/>
      <c r="H118" s="336"/>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20</v>
      </c>
      <c r="D120" s="37"/>
      <c r="E120" s="37"/>
      <c r="F120" s="28" t="str">
        <f>F12</f>
        <v>Ústí nad Labem</v>
      </c>
      <c r="G120" s="37"/>
      <c r="H120" s="37"/>
      <c r="I120" s="30" t="s">
        <v>22</v>
      </c>
      <c r="J120" s="67" t="str">
        <f>IF(J12="","",J12)</f>
        <v>10. 4. 2021</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24</v>
      </c>
      <c r="D122" s="37"/>
      <c r="E122" s="37"/>
      <c r="F122" s="28" t="str">
        <f>E15</f>
        <v>UJEP</v>
      </c>
      <c r="G122" s="37"/>
      <c r="H122" s="37"/>
      <c r="I122" s="30" t="s">
        <v>32</v>
      </c>
      <c r="J122" s="33" t="str">
        <f>E21</f>
        <v>Correct BC, s.r.o.</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30</v>
      </c>
      <c r="D123" s="37"/>
      <c r="E123" s="37"/>
      <c r="F123" s="28" t="str">
        <f>IF(E18="","",E18)</f>
        <v>Vyplň údaj</v>
      </c>
      <c r="G123" s="37"/>
      <c r="H123" s="37"/>
      <c r="I123" s="30" t="s">
        <v>37</v>
      </c>
      <c r="J123" s="33" t="str">
        <f>E24</f>
        <v>Correct BC, s.r.o.</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11" customFormat="1" ht="29.25" customHeight="1">
      <c r="A125" s="161"/>
      <c r="B125" s="162"/>
      <c r="C125" s="163" t="s">
        <v>138</v>
      </c>
      <c r="D125" s="164" t="s">
        <v>65</v>
      </c>
      <c r="E125" s="164" t="s">
        <v>61</v>
      </c>
      <c r="F125" s="164" t="s">
        <v>62</v>
      </c>
      <c r="G125" s="164" t="s">
        <v>139</v>
      </c>
      <c r="H125" s="164" t="s">
        <v>140</v>
      </c>
      <c r="I125" s="164" t="s">
        <v>141</v>
      </c>
      <c r="J125" s="165" t="s">
        <v>118</v>
      </c>
      <c r="K125" s="166" t="s">
        <v>142</v>
      </c>
      <c r="L125" s="167"/>
      <c r="M125" s="76" t="s">
        <v>1</v>
      </c>
      <c r="N125" s="77" t="s">
        <v>44</v>
      </c>
      <c r="O125" s="77" t="s">
        <v>143</v>
      </c>
      <c r="P125" s="77" t="s">
        <v>144</v>
      </c>
      <c r="Q125" s="77" t="s">
        <v>145</v>
      </c>
      <c r="R125" s="77" t="s">
        <v>146</v>
      </c>
      <c r="S125" s="77" t="s">
        <v>147</v>
      </c>
      <c r="T125" s="78" t="s">
        <v>148</v>
      </c>
      <c r="U125" s="161"/>
      <c r="V125" s="161"/>
      <c r="W125" s="161"/>
      <c r="X125" s="161"/>
      <c r="Y125" s="161"/>
      <c r="Z125" s="161"/>
      <c r="AA125" s="161"/>
      <c r="AB125" s="161"/>
      <c r="AC125" s="161"/>
      <c r="AD125" s="161"/>
      <c r="AE125" s="161"/>
    </row>
    <row r="126" spans="1:63" s="2" customFormat="1" ht="22.9" customHeight="1">
      <c r="A126" s="35"/>
      <c r="B126" s="36"/>
      <c r="C126" s="83" t="s">
        <v>149</v>
      </c>
      <c r="D126" s="37"/>
      <c r="E126" s="37"/>
      <c r="F126" s="37"/>
      <c r="G126" s="37"/>
      <c r="H126" s="37"/>
      <c r="I126" s="37"/>
      <c r="J126" s="168">
        <f>BK126</f>
        <v>0</v>
      </c>
      <c r="K126" s="37"/>
      <c r="L126" s="40"/>
      <c r="M126" s="79"/>
      <c r="N126" s="169"/>
      <c r="O126" s="80"/>
      <c r="P126" s="170">
        <f>P127+P132+P179+P184+P195</f>
        <v>0</v>
      </c>
      <c r="Q126" s="80"/>
      <c r="R126" s="170">
        <f>R127+R132+R179+R184+R195</f>
        <v>0</v>
      </c>
      <c r="S126" s="80"/>
      <c r="T126" s="171">
        <f>T127+T132+T179+T184+T195</f>
        <v>0</v>
      </c>
      <c r="U126" s="35"/>
      <c r="V126" s="35"/>
      <c r="W126" s="35"/>
      <c r="X126" s="35"/>
      <c r="Y126" s="35"/>
      <c r="Z126" s="35"/>
      <c r="AA126" s="35"/>
      <c r="AB126" s="35"/>
      <c r="AC126" s="35"/>
      <c r="AD126" s="35"/>
      <c r="AE126" s="35"/>
      <c r="AT126" s="18" t="s">
        <v>79</v>
      </c>
      <c r="AU126" s="18" t="s">
        <v>120</v>
      </c>
      <c r="BK126" s="172">
        <f>BK127+BK132+BK179+BK184+BK195</f>
        <v>0</v>
      </c>
    </row>
    <row r="127" spans="2:63" s="12" customFormat="1" ht="25.9" customHeight="1">
      <c r="B127" s="173"/>
      <c r="C127" s="174"/>
      <c r="D127" s="175" t="s">
        <v>79</v>
      </c>
      <c r="E127" s="176" t="s">
        <v>150</v>
      </c>
      <c r="F127" s="176" t="s">
        <v>151</v>
      </c>
      <c r="G127" s="174"/>
      <c r="H127" s="174"/>
      <c r="I127" s="177"/>
      <c r="J127" s="178">
        <f>BK127</f>
        <v>0</v>
      </c>
      <c r="K127" s="174"/>
      <c r="L127" s="179"/>
      <c r="M127" s="180"/>
      <c r="N127" s="181"/>
      <c r="O127" s="181"/>
      <c r="P127" s="182">
        <f>P128</f>
        <v>0</v>
      </c>
      <c r="Q127" s="181"/>
      <c r="R127" s="182">
        <f>R128</f>
        <v>0</v>
      </c>
      <c r="S127" s="181"/>
      <c r="T127" s="183">
        <f>T128</f>
        <v>0</v>
      </c>
      <c r="AR127" s="184" t="s">
        <v>88</v>
      </c>
      <c r="AT127" s="185" t="s">
        <v>79</v>
      </c>
      <c r="AU127" s="185" t="s">
        <v>80</v>
      </c>
      <c r="AY127" s="184" t="s">
        <v>152</v>
      </c>
      <c r="BK127" s="186">
        <f>BK128</f>
        <v>0</v>
      </c>
    </row>
    <row r="128" spans="2:63" s="12" customFormat="1" ht="22.9" customHeight="1">
      <c r="B128" s="173"/>
      <c r="C128" s="174"/>
      <c r="D128" s="175" t="s">
        <v>79</v>
      </c>
      <c r="E128" s="187" t="s">
        <v>210</v>
      </c>
      <c r="F128" s="187" t="s">
        <v>241</v>
      </c>
      <c r="G128" s="174"/>
      <c r="H128" s="174"/>
      <c r="I128" s="177"/>
      <c r="J128" s="188">
        <f>BK128</f>
        <v>0</v>
      </c>
      <c r="K128" s="174"/>
      <c r="L128" s="179"/>
      <c r="M128" s="180"/>
      <c r="N128" s="181"/>
      <c r="O128" s="181"/>
      <c r="P128" s="182">
        <f>SUM(P129:P131)</f>
        <v>0</v>
      </c>
      <c r="Q128" s="181"/>
      <c r="R128" s="182">
        <f>SUM(R129:R131)</f>
        <v>0</v>
      </c>
      <c r="S128" s="181"/>
      <c r="T128" s="183">
        <f>SUM(T129:T131)</f>
        <v>0</v>
      </c>
      <c r="AR128" s="184" t="s">
        <v>88</v>
      </c>
      <c r="AT128" s="185" t="s">
        <v>79</v>
      </c>
      <c r="AU128" s="185" t="s">
        <v>88</v>
      </c>
      <c r="AY128" s="184" t="s">
        <v>152</v>
      </c>
      <c r="BK128" s="186">
        <f>SUM(BK129:BK131)</f>
        <v>0</v>
      </c>
    </row>
    <row r="129" spans="1:65" s="2" customFormat="1" ht="21.75" customHeight="1">
      <c r="A129" s="35"/>
      <c r="B129" s="36"/>
      <c r="C129" s="189" t="s">
        <v>88</v>
      </c>
      <c r="D129" s="189" t="s">
        <v>155</v>
      </c>
      <c r="E129" s="190" t="s">
        <v>737</v>
      </c>
      <c r="F129" s="191" t="s">
        <v>738</v>
      </c>
      <c r="G129" s="192" t="s">
        <v>739</v>
      </c>
      <c r="H129" s="193">
        <v>12</v>
      </c>
      <c r="I129" s="194"/>
      <c r="J129" s="195">
        <f>ROUND(I129*H129,2)</f>
        <v>0</v>
      </c>
      <c r="K129" s="196"/>
      <c r="L129" s="40"/>
      <c r="M129" s="197" t="s">
        <v>1</v>
      </c>
      <c r="N129" s="198" t="s">
        <v>45</v>
      </c>
      <c r="O129" s="72"/>
      <c r="P129" s="199">
        <f>O129*H129</f>
        <v>0</v>
      </c>
      <c r="Q129" s="199">
        <v>0</v>
      </c>
      <c r="R129" s="199">
        <f>Q129*H129</f>
        <v>0</v>
      </c>
      <c r="S129" s="199">
        <v>0</v>
      </c>
      <c r="T129" s="200">
        <f>S129*H129</f>
        <v>0</v>
      </c>
      <c r="U129" s="35"/>
      <c r="V129" s="35"/>
      <c r="W129" s="35"/>
      <c r="X129" s="35"/>
      <c r="Y129" s="35"/>
      <c r="Z129" s="35"/>
      <c r="AA129" s="35"/>
      <c r="AB129" s="35"/>
      <c r="AC129" s="35"/>
      <c r="AD129" s="35"/>
      <c r="AE129" s="35"/>
      <c r="AR129" s="201" t="s">
        <v>159</v>
      </c>
      <c r="AT129" s="201" t="s">
        <v>155</v>
      </c>
      <c r="AU129" s="201" t="s">
        <v>90</v>
      </c>
      <c r="AY129" s="18" t="s">
        <v>152</v>
      </c>
      <c r="BE129" s="202">
        <f>IF(N129="základní",J129,0)</f>
        <v>0</v>
      </c>
      <c r="BF129" s="202">
        <f>IF(N129="snížená",J129,0)</f>
        <v>0</v>
      </c>
      <c r="BG129" s="202">
        <f>IF(N129="zákl. přenesená",J129,0)</f>
        <v>0</v>
      </c>
      <c r="BH129" s="202">
        <f>IF(N129="sníž. přenesená",J129,0)</f>
        <v>0</v>
      </c>
      <c r="BI129" s="202">
        <f>IF(N129="nulová",J129,0)</f>
        <v>0</v>
      </c>
      <c r="BJ129" s="18" t="s">
        <v>88</v>
      </c>
      <c r="BK129" s="202">
        <f>ROUND(I129*H129,2)</f>
        <v>0</v>
      </c>
      <c r="BL129" s="18" t="s">
        <v>159</v>
      </c>
      <c r="BM129" s="201" t="s">
        <v>740</v>
      </c>
    </row>
    <row r="130" spans="1:65" s="2" customFormat="1" ht="16.5" customHeight="1">
      <c r="A130" s="35"/>
      <c r="B130" s="36"/>
      <c r="C130" s="189" t="s">
        <v>90</v>
      </c>
      <c r="D130" s="189" t="s">
        <v>155</v>
      </c>
      <c r="E130" s="190" t="s">
        <v>741</v>
      </c>
      <c r="F130" s="191" t="s">
        <v>742</v>
      </c>
      <c r="G130" s="192" t="s">
        <v>743</v>
      </c>
      <c r="H130" s="193">
        <v>1</v>
      </c>
      <c r="I130" s="194"/>
      <c r="J130" s="195">
        <f>ROUND(I130*H130,2)</f>
        <v>0</v>
      </c>
      <c r="K130" s="196"/>
      <c r="L130" s="40"/>
      <c r="M130" s="197" t="s">
        <v>1</v>
      </c>
      <c r="N130" s="198" t="s">
        <v>45</v>
      </c>
      <c r="O130" s="72"/>
      <c r="P130" s="199">
        <f>O130*H130</f>
        <v>0</v>
      </c>
      <c r="Q130" s="199">
        <v>0</v>
      </c>
      <c r="R130" s="199">
        <f>Q130*H130</f>
        <v>0</v>
      </c>
      <c r="S130" s="199">
        <v>0</v>
      </c>
      <c r="T130" s="200">
        <f>S130*H130</f>
        <v>0</v>
      </c>
      <c r="U130" s="35"/>
      <c r="V130" s="35"/>
      <c r="W130" s="35"/>
      <c r="X130" s="35"/>
      <c r="Y130" s="35"/>
      <c r="Z130" s="35"/>
      <c r="AA130" s="35"/>
      <c r="AB130" s="35"/>
      <c r="AC130" s="35"/>
      <c r="AD130" s="35"/>
      <c r="AE130" s="35"/>
      <c r="AR130" s="201" t="s">
        <v>159</v>
      </c>
      <c r="AT130" s="201" t="s">
        <v>155</v>
      </c>
      <c r="AU130" s="201" t="s">
        <v>90</v>
      </c>
      <c r="AY130" s="18" t="s">
        <v>152</v>
      </c>
      <c r="BE130" s="202">
        <f>IF(N130="základní",J130,0)</f>
        <v>0</v>
      </c>
      <c r="BF130" s="202">
        <f>IF(N130="snížená",J130,0)</f>
        <v>0</v>
      </c>
      <c r="BG130" s="202">
        <f>IF(N130="zákl. přenesená",J130,0)</f>
        <v>0</v>
      </c>
      <c r="BH130" s="202">
        <f>IF(N130="sníž. přenesená",J130,0)</f>
        <v>0</v>
      </c>
      <c r="BI130" s="202">
        <f>IF(N130="nulová",J130,0)</f>
        <v>0</v>
      </c>
      <c r="BJ130" s="18" t="s">
        <v>88</v>
      </c>
      <c r="BK130" s="202">
        <f>ROUND(I130*H130,2)</f>
        <v>0</v>
      </c>
      <c r="BL130" s="18" t="s">
        <v>159</v>
      </c>
      <c r="BM130" s="201" t="s">
        <v>744</v>
      </c>
    </row>
    <row r="131" spans="1:65" s="2" customFormat="1" ht="16.5" customHeight="1">
      <c r="A131" s="35"/>
      <c r="B131" s="36"/>
      <c r="C131" s="189" t="s">
        <v>153</v>
      </c>
      <c r="D131" s="189" t="s">
        <v>155</v>
      </c>
      <c r="E131" s="190" t="s">
        <v>745</v>
      </c>
      <c r="F131" s="191" t="s">
        <v>746</v>
      </c>
      <c r="G131" s="192" t="s">
        <v>321</v>
      </c>
      <c r="H131" s="193">
        <v>160</v>
      </c>
      <c r="I131" s="194"/>
      <c r="J131" s="195">
        <f>ROUND(I131*H131,2)</f>
        <v>0</v>
      </c>
      <c r="K131" s="196"/>
      <c r="L131" s="40"/>
      <c r="M131" s="197" t="s">
        <v>1</v>
      </c>
      <c r="N131" s="198" t="s">
        <v>45</v>
      </c>
      <c r="O131" s="72"/>
      <c r="P131" s="199">
        <f>O131*H131</f>
        <v>0</v>
      </c>
      <c r="Q131" s="199">
        <v>0</v>
      </c>
      <c r="R131" s="199">
        <f>Q131*H131</f>
        <v>0</v>
      </c>
      <c r="S131" s="199">
        <v>0</v>
      </c>
      <c r="T131" s="200">
        <f>S131*H131</f>
        <v>0</v>
      </c>
      <c r="U131" s="35"/>
      <c r="V131" s="35"/>
      <c r="W131" s="35"/>
      <c r="X131" s="35"/>
      <c r="Y131" s="35"/>
      <c r="Z131" s="35"/>
      <c r="AA131" s="35"/>
      <c r="AB131" s="35"/>
      <c r="AC131" s="35"/>
      <c r="AD131" s="35"/>
      <c r="AE131" s="35"/>
      <c r="AR131" s="201" t="s">
        <v>159</v>
      </c>
      <c r="AT131" s="201" t="s">
        <v>155</v>
      </c>
      <c r="AU131" s="201" t="s">
        <v>90</v>
      </c>
      <c r="AY131" s="18" t="s">
        <v>152</v>
      </c>
      <c r="BE131" s="202">
        <f>IF(N131="základní",J131,0)</f>
        <v>0</v>
      </c>
      <c r="BF131" s="202">
        <f>IF(N131="snížená",J131,0)</f>
        <v>0</v>
      </c>
      <c r="BG131" s="202">
        <f>IF(N131="zákl. přenesená",J131,0)</f>
        <v>0</v>
      </c>
      <c r="BH131" s="202">
        <f>IF(N131="sníž. přenesená",J131,0)</f>
        <v>0</v>
      </c>
      <c r="BI131" s="202">
        <f>IF(N131="nulová",J131,0)</f>
        <v>0</v>
      </c>
      <c r="BJ131" s="18" t="s">
        <v>88</v>
      </c>
      <c r="BK131" s="202">
        <f>ROUND(I131*H131,2)</f>
        <v>0</v>
      </c>
      <c r="BL131" s="18" t="s">
        <v>159</v>
      </c>
      <c r="BM131" s="201" t="s">
        <v>747</v>
      </c>
    </row>
    <row r="132" spans="2:63" s="12" customFormat="1" ht="25.9" customHeight="1">
      <c r="B132" s="173"/>
      <c r="C132" s="174"/>
      <c r="D132" s="175" t="s">
        <v>79</v>
      </c>
      <c r="E132" s="176" t="s">
        <v>300</v>
      </c>
      <c r="F132" s="176" t="s">
        <v>301</v>
      </c>
      <c r="G132" s="174"/>
      <c r="H132" s="174"/>
      <c r="I132" s="177"/>
      <c r="J132" s="178">
        <f>BK132</f>
        <v>0</v>
      </c>
      <c r="K132" s="174"/>
      <c r="L132" s="179"/>
      <c r="M132" s="180"/>
      <c r="N132" s="181"/>
      <c r="O132" s="181"/>
      <c r="P132" s="182">
        <f>P133</f>
        <v>0</v>
      </c>
      <c r="Q132" s="181"/>
      <c r="R132" s="182">
        <f>R133</f>
        <v>0</v>
      </c>
      <c r="S132" s="181"/>
      <c r="T132" s="183">
        <f>T133</f>
        <v>0</v>
      </c>
      <c r="AR132" s="184" t="s">
        <v>90</v>
      </c>
      <c r="AT132" s="185" t="s">
        <v>79</v>
      </c>
      <c r="AU132" s="185" t="s">
        <v>80</v>
      </c>
      <c r="AY132" s="184" t="s">
        <v>152</v>
      </c>
      <c r="BK132" s="186">
        <f>BK133</f>
        <v>0</v>
      </c>
    </row>
    <row r="133" spans="2:63" s="12" customFormat="1" ht="22.9" customHeight="1">
      <c r="B133" s="173"/>
      <c r="C133" s="174"/>
      <c r="D133" s="175" t="s">
        <v>79</v>
      </c>
      <c r="E133" s="187" t="s">
        <v>748</v>
      </c>
      <c r="F133" s="187" t="s">
        <v>749</v>
      </c>
      <c r="G133" s="174"/>
      <c r="H133" s="174"/>
      <c r="I133" s="177"/>
      <c r="J133" s="188">
        <f>BK133</f>
        <v>0</v>
      </c>
      <c r="K133" s="174"/>
      <c r="L133" s="179"/>
      <c r="M133" s="180"/>
      <c r="N133" s="181"/>
      <c r="O133" s="181"/>
      <c r="P133" s="182">
        <f>P134+SUM(P135:P168)</f>
        <v>0</v>
      </c>
      <c r="Q133" s="181"/>
      <c r="R133" s="182">
        <f>R134+SUM(R135:R168)</f>
        <v>0</v>
      </c>
      <c r="S133" s="181"/>
      <c r="T133" s="183">
        <f>T134+SUM(T135:T168)</f>
        <v>0</v>
      </c>
      <c r="AR133" s="184" t="s">
        <v>90</v>
      </c>
      <c r="AT133" s="185" t="s">
        <v>79</v>
      </c>
      <c r="AU133" s="185" t="s">
        <v>88</v>
      </c>
      <c r="AY133" s="184" t="s">
        <v>152</v>
      </c>
      <c r="BK133" s="186">
        <f>BK134+SUM(BK135:BK168)</f>
        <v>0</v>
      </c>
    </row>
    <row r="134" spans="1:65" s="2" customFormat="1" ht="16.5" customHeight="1">
      <c r="A134" s="35"/>
      <c r="B134" s="36"/>
      <c r="C134" s="189" t="s">
        <v>159</v>
      </c>
      <c r="D134" s="189" t="s">
        <v>155</v>
      </c>
      <c r="E134" s="190" t="s">
        <v>750</v>
      </c>
      <c r="F134" s="191" t="s">
        <v>751</v>
      </c>
      <c r="G134" s="192" t="s">
        <v>739</v>
      </c>
      <c r="H134" s="193">
        <v>60</v>
      </c>
      <c r="I134" s="194"/>
      <c r="J134" s="195">
        <f aca="true" t="shared" si="0" ref="J134:J155">ROUND(I134*H134,2)</f>
        <v>0</v>
      </c>
      <c r="K134" s="196"/>
      <c r="L134" s="40"/>
      <c r="M134" s="197" t="s">
        <v>1</v>
      </c>
      <c r="N134" s="198" t="s">
        <v>45</v>
      </c>
      <c r="O134" s="72"/>
      <c r="P134" s="199">
        <f aca="true" t="shared" si="1" ref="P134:P155">O134*H134</f>
        <v>0</v>
      </c>
      <c r="Q134" s="199">
        <v>0</v>
      </c>
      <c r="R134" s="199">
        <f aca="true" t="shared" si="2" ref="R134:R155">Q134*H134</f>
        <v>0</v>
      </c>
      <c r="S134" s="199">
        <v>0</v>
      </c>
      <c r="T134" s="200">
        <f aca="true" t="shared" si="3" ref="T134:T155">S134*H134</f>
        <v>0</v>
      </c>
      <c r="U134" s="35"/>
      <c r="V134" s="35"/>
      <c r="W134" s="35"/>
      <c r="X134" s="35"/>
      <c r="Y134" s="35"/>
      <c r="Z134" s="35"/>
      <c r="AA134" s="35"/>
      <c r="AB134" s="35"/>
      <c r="AC134" s="35"/>
      <c r="AD134" s="35"/>
      <c r="AE134" s="35"/>
      <c r="AR134" s="201" t="s">
        <v>242</v>
      </c>
      <c r="AT134" s="201" t="s">
        <v>155</v>
      </c>
      <c r="AU134" s="201" t="s">
        <v>90</v>
      </c>
      <c r="AY134" s="18" t="s">
        <v>152</v>
      </c>
      <c r="BE134" s="202">
        <f aca="true" t="shared" si="4" ref="BE134:BE155">IF(N134="základní",J134,0)</f>
        <v>0</v>
      </c>
      <c r="BF134" s="202">
        <f aca="true" t="shared" si="5" ref="BF134:BF155">IF(N134="snížená",J134,0)</f>
        <v>0</v>
      </c>
      <c r="BG134" s="202">
        <f aca="true" t="shared" si="6" ref="BG134:BG155">IF(N134="zákl. přenesená",J134,0)</f>
        <v>0</v>
      </c>
      <c r="BH134" s="202">
        <f aca="true" t="shared" si="7" ref="BH134:BH155">IF(N134="sníž. přenesená",J134,0)</f>
        <v>0</v>
      </c>
      <c r="BI134" s="202">
        <f aca="true" t="shared" si="8" ref="BI134:BI155">IF(N134="nulová",J134,0)</f>
        <v>0</v>
      </c>
      <c r="BJ134" s="18" t="s">
        <v>88</v>
      </c>
      <c r="BK134" s="202">
        <f aca="true" t="shared" si="9" ref="BK134:BK155">ROUND(I134*H134,2)</f>
        <v>0</v>
      </c>
      <c r="BL134" s="18" t="s">
        <v>242</v>
      </c>
      <c r="BM134" s="201" t="s">
        <v>752</v>
      </c>
    </row>
    <row r="135" spans="1:65" s="2" customFormat="1" ht="16.5" customHeight="1">
      <c r="A135" s="35"/>
      <c r="B135" s="36"/>
      <c r="C135" s="247" t="s">
        <v>178</v>
      </c>
      <c r="D135" s="247" t="s">
        <v>237</v>
      </c>
      <c r="E135" s="248" t="s">
        <v>753</v>
      </c>
      <c r="F135" s="249" t="s">
        <v>754</v>
      </c>
      <c r="G135" s="250" t="s">
        <v>739</v>
      </c>
      <c r="H135" s="251">
        <v>60</v>
      </c>
      <c r="I135" s="252"/>
      <c r="J135" s="253">
        <f t="shared" si="0"/>
        <v>0</v>
      </c>
      <c r="K135" s="254"/>
      <c r="L135" s="255"/>
      <c r="M135" s="256" t="s">
        <v>1</v>
      </c>
      <c r="N135" s="257" t="s">
        <v>45</v>
      </c>
      <c r="O135" s="72"/>
      <c r="P135" s="199">
        <f t="shared" si="1"/>
        <v>0</v>
      </c>
      <c r="Q135" s="199">
        <v>0</v>
      </c>
      <c r="R135" s="199">
        <f t="shared" si="2"/>
        <v>0</v>
      </c>
      <c r="S135" s="199">
        <v>0</v>
      </c>
      <c r="T135" s="200">
        <f t="shared" si="3"/>
        <v>0</v>
      </c>
      <c r="U135" s="35"/>
      <c r="V135" s="35"/>
      <c r="W135" s="35"/>
      <c r="X135" s="35"/>
      <c r="Y135" s="35"/>
      <c r="Z135" s="35"/>
      <c r="AA135" s="35"/>
      <c r="AB135" s="35"/>
      <c r="AC135" s="35"/>
      <c r="AD135" s="35"/>
      <c r="AE135" s="35"/>
      <c r="AR135" s="201" t="s">
        <v>334</v>
      </c>
      <c r="AT135" s="201" t="s">
        <v>237</v>
      </c>
      <c r="AU135" s="201" t="s">
        <v>90</v>
      </c>
      <c r="AY135" s="18" t="s">
        <v>152</v>
      </c>
      <c r="BE135" s="202">
        <f t="shared" si="4"/>
        <v>0</v>
      </c>
      <c r="BF135" s="202">
        <f t="shared" si="5"/>
        <v>0</v>
      </c>
      <c r="BG135" s="202">
        <f t="shared" si="6"/>
        <v>0</v>
      </c>
      <c r="BH135" s="202">
        <f t="shared" si="7"/>
        <v>0</v>
      </c>
      <c r="BI135" s="202">
        <f t="shared" si="8"/>
        <v>0</v>
      </c>
      <c r="BJ135" s="18" t="s">
        <v>88</v>
      </c>
      <c r="BK135" s="202">
        <f t="shared" si="9"/>
        <v>0</v>
      </c>
      <c r="BL135" s="18" t="s">
        <v>242</v>
      </c>
      <c r="BM135" s="201" t="s">
        <v>755</v>
      </c>
    </row>
    <row r="136" spans="1:65" s="2" customFormat="1" ht="16.5" customHeight="1">
      <c r="A136" s="35"/>
      <c r="B136" s="36"/>
      <c r="C136" s="189" t="s">
        <v>184</v>
      </c>
      <c r="D136" s="189" t="s">
        <v>155</v>
      </c>
      <c r="E136" s="190" t="s">
        <v>750</v>
      </c>
      <c r="F136" s="191" t="s">
        <v>751</v>
      </c>
      <c r="G136" s="192" t="s">
        <v>739</v>
      </c>
      <c r="H136" s="193">
        <v>15</v>
      </c>
      <c r="I136" s="194"/>
      <c r="J136" s="195">
        <f t="shared" si="0"/>
        <v>0</v>
      </c>
      <c r="K136" s="196"/>
      <c r="L136" s="40"/>
      <c r="M136" s="197" t="s">
        <v>1</v>
      </c>
      <c r="N136" s="198" t="s">
        <v>45</v>
      </c>
      <c r="O136" s="72"/>
      <c r="P136" s="199">
        <f t="shared" si="1"/>
        <v>0</v>
      </c>
      <c r="Q136" s="199">
        <v>0</v>
      </c>
      <c r="R136" s="199">
        <f t="shared" si="2"/>
        <v>0</v>
      </c>
      <c r="S136" s="199">
        <v>0</v>
      </c>
      <c r="T136" s="200">
        <f t="shared" si="3"/>
        <v>0</v>
      </c>
      <c r="U136" s="35"/>
      <c r="V136" s="35"/>
      <c r="W136" s="35"/>
      <c r="X136" s="35"/>
      <c r="Y136" s="35"/>
      <c r="Z136" s="35"/>
      <c r="AA136" s="35"/>
      <c r="AB136" s="35"/>
      <c r="AC136" s="35"/>
      <c r="AD136" s="35"/>
      <c r="AE136" s="35"/>
      <c r="AR136" s="201" t="s">
        <v>242</v>
      </c>
      <c r="AT136" s="201" t="s">
        <v>155</v>
      </c>
      <c r="AU136" s="201" t="s">
        <v>90</v>
      </c>
      <c r="AY136" s="18" t="s">
        <v>152</v>
      </c>
      <c r="BE136" s="202">
        <f t="shared" si="4"/>
        <v>0</v>
      </c>
      <c r="BF136" s="202">
        <f t="shared" si="5"/>
        <v>0</v>
      </c>
      <c r="BG136" s="202">
        <f t="shared" si="6"/>
        <v>0</v>
      </c>
      <c r="BH136" s="202">
        <f t="shared" si="7"/>
        <v>0</v>
      </c>
      <c r="BI136" s="202">
        <f t="shared" si="8"/>
        <v>0</v>
      </c>
      <c r="BJ136" s="18" t="s">
        <v>88</v>
      </c>
      <c r="BK136" s="202">
        <f t="shared" si="9"/>
        <v>0</v>
      </c>
      <c r="BL136" s="18" t="s">
        <v>242</v>
      </c>
      <c r="BM136" s="201" t="s">
        <v>756</v>
      </c>
    </row>
    <row r="137" spans="1:65" s="2" customFormat="1" ht="21.75" customHeight="1">
      <c r="A137" s="35"/>
      <c r="B137" s="36"/>
      <c r="C137" s="247" t="s">
        <v>191</v>
      </c>
      <c r="D137" s="247" t="s">
        <v>237</v>
      </c>
      <c r="E137" s="248" t="s">
        <v>757</v>
      </c>
      <c r="F137" s="249" t="s">
        <v>758</v>
      </c>
      <c r="G137" s="250" t="s">
        <v>739</v>
      </c>
      <c r="H137" s="251">
        <v>15</v>
      </c>
      <c r="I137" s="252"/>
      <c r="J137" s="253">
        <f t="shared" si="0"/>
        <v>0</v>
      </c>
      <c r="K137" s="254"/>
      <c r="L137" s="255"/>
      <c r="M137" s="256" t="s">
        <v>1</v>
      </c>
      <c r="N137" s="257" t="s">
        <v>45</v>
      </c>
      <c r="O137" s="72"/>
      <c r="P137" s="199">
        <f t="shared" si="1"/>
        <v>0</v>
      </c>
      <c r="Q137" s="199">
        <v>0</v>
      </c>
      <c r="R137" s="199">
        <f t="shared" si="2"/>
        <v>0</v>
      </c>
      <c r="S137" s="199">
        <v>0</v>
      </c>
      <c r="T137" s="200">
        <f t="shared" si="3"/>
        <v>0</v>
      </c>
      <c r="U137" s="35"/>
      <c r="V137" s="35"/>
      <c r="W137" s="35"/>
      <c r="X137" s="35"/>
      <c r="Y137" s="35"/>
      <c r="Z137" s="35"/>
      <c r="AA137" s="35"/>
      <c r="AB137" s="35"/>
      <c r="AC137" s="35"/>
      <c r="AD137" s="35"/>
      <c r="AE137" s="35"/>
      <c r="AR137" s="201" t="s">
        <v>334</v>
      </c>
      <c r="AT137" s="201" t="s">
        <v>237</v>
      </c>
      <c r="AU137" s="201" t="s">
        <v>90</v>
      </c>
      <c r="AY137" s="18" t="s">
        <v>152</v>
      </c>
      <c r="BE137" s="202">
        <f t="shared" si="4"/>
        <v>0</v>
      </c>
      <c r="BF137" s="202">
        <f t="shared" si="5"/>
        <v>0</v>
      </c>
      <c r="BG137" s="202">
        <f t="shared" si="6"/>
        <v>0</v>
      </c>
      <c r="BH137" s="202">
        <f t="shared" si="7"/>
        <v>0</v>
      </c>
      <c r="BI137" s="202">
        <f t="shared" si="8"/>
        <v>0</v>
      </c>
      <c r="BJ137" s="18" t="s">
        <v>88</v>
      </c>
      <c r="BK137" s="202">
        <f t="shared" si="9"/>
        <v>0</v>
      </c>
      <c r="BL137" s="18" t="s">
        <v>242</v>
      </c>
      <c r="BM137" s="201" t="s">
        <v>759</v>
      </c>
    </row>
    <row r="138" spans="1:65" s="2" customFormat="1" ht="16.5" customHeight="1">
      <c r="A138" s="35"/>
      <c r="B138" s="36"/>
      <c r="C138" s="189" t="s">
        <v>197</v>
      </c>
      <c r="D138" s="189" t="s">
        <v>155</v>
      </c>
      <c r="E138" s="190" t="s">
        <v>760</v>
      </c>
      <c r="F138" s="191" t="s">
        <v>761</v>
      </c>
      <c r="G138" s="192" t="s">
        <v>739</v>
      </c>
      <c r="H138" s="193">
        <v>2</v>
      </c>
      <c r="I138" s="194"/>
      <c r="J138" s="195">
        <f t="shared" si="0"/>
        <v>0</v>
      </c>
      <c r="K138" s="196"/>
      <c r="L138" s="40"/>
      <c r="M138" s="197" t="s">
        <v>1</v>
      </c>
      <c r="N138" s="198" t="s">
        <v>45</v>
      </c>
      <c r="O138" s="72"/>
      <c r="P138" s="199">
        <f t="shared" si="1"/>
        <v>0</v>
      </c>
      <c r="Q138" s="199">
        <v>0</v>
      </c>
      <c r="R138" s="199">
        <f t="shared" si="2"/>
        <v>0</v>
      </c>
      <c r="S138" s="199">
        <v>0</v>
      </c>
      <c r="T138" s="200">
        <f t="shared" si="3"/>
        <v>0</v>
      </c>
      <c r="U138" s="35"/>
      <c r="V138" s="35"/>
      <c r="W138" s="35"/>
      <c r="X138" s="35"/>
      <c r="Y138" s="35"/>
      <c r="Z138" s="35"/>
      <c r="AA138" s="35"/>
      <c r="AB138" s="35"/>
      <c r="AC138" s="35"/>
      <c r="AD138" s="35"/>
      <c r="AE138" s="35"/>
      <c r="AR138" s="201" t="s">
        <v>242</v>
      </c>
      <c r="AT138" s="201" t="s">
        <v>155</v>
      </c>
      <c r="AU138" s="201" t="s">
        <v>90</v>
      </c>
      <c r="AY138" s="18" t="s">
        <v>152</v>
      </c>
      <c r="BE138" s="202">
        <f t="shared" si="4"/>
        <v>0</v>
      </c>
      <c r="BF138" s="202">
        <f t="shared" si="5"/>
        <v>0</v>
      </c>
      <c r="BG138" s="202">
        <f t="shared" si="6"/>
        <v>0</v>
      </c>
      <c r="BH138" s="202">
        <f t="shared" si="7"/>
        <v>0</v>
      </c>
      <c r="BI138" s="202">
        <f t="shared" si="8"/>
        <v>0</v>
      </c>
      <c r="BJ138" s="18" t="s">
        <v>88</v>
      </c>
      <c r="BK138" s="202">
        <f t="shared" si="9"/>
        <v>0</v>
      </c>
      <c r="BL138" s="18" t="s">
        <v>242</v>
      </c>
      <c r="BM138" s="201" t="s">
        <v>762</v>
      </c>
    </row>
    <row r="139" spans="1:65" s="2" customFormat="1" ht="16.5" customHeight="1">
      <c r="A139" s="35"/>
      <c r="B139" s="36"/>
      <c r="C139" s="247" t="s">
        <v>210</v>
      </c>
      <c r="D139" s="247" t="s">
        <v>237</v>
      </c>
      <c r="E139" s="248" t="s">
        <v>763</v>
      </c>
      <c r="F139" s="249" t="s">
        <v>764</v>
      </c>
      <c r="G139" s="250" t="s">
        <v>739</v>
      </c>
      <c r="H139" s="251">
        <v>2</v>
      </c>
      <c r="I139" s="252"/>
      <c r="J139" s="253">
        <f t="shared" si="0"/>
        <v>0</v>
      </c>
      <c r="K139" s="254"/>
      <c r="L139" s="255"/>
      <c r="M139" s="256" t="s">
        <v>1</v>
      </c>
      <c r="N139" s="257" t="s">
        <v>45</v>
      </c>
      <c r="O139" s="72"/>
      <c r="P139" s="199">
        <f t="shared" si="1"/>
        <v>0</v>
      </c>
      <c r="Q139" s="199">
        <v>0</v>
      </c>
      <c r="R139" s="199">
        <f t="shared" si="2"/>
        <v>0</v>
      </c>
      <c r="S139" s="199">
        <v>0</v>
      </c>
      <c r="T139" s="200">
        <f t="shared" si="3"/>
        <v>0</v>
      </c>
      <c r="U139" s="35"/>
      <c r="V139" s="35"/>
      <c r="W139" s="35"/>
      <c r="X139" s="35"/>
      <c r="Y139" s="35"/>
      <c r="Z139" s="35"/>
      <c r="AA139" s="35"/>
      <c r="AB139" s="35"/>
      <c r="AC139" s="35"/>
      <c r="AD139" s="35"/>
      <c r="AE139" s="35"/>
      <c r="AR139" s="201" t="s">
        <v>334</v>
      </c>
      <c r="AT139" s="201" t="s">
        <v>237</v>
      </c>
      <c r="AU139" s="201" t="s">
        <v>90</v>
      </c>
      <c r="AY139" s="18" t="s">
        <v>152</v>
      </c>
      <c r="BE139" s="202">
        <f t="shared" si="4"/>
        <v>0</v>
      </c>
      <c r="BF139" s="202">
        <f t="shared" si="5"/>
        <v>0</v>
      </c>
      <c r="BG139" s="202">
        <f t="shared" si="6"/>
        <v>0</v>
      </c>
      <c r="BH139" s="202">
        <f t="shared" si="7"/>
        <v>0</v>
      </c>
      <c r="BI139" s="202">
        <f t="shared" si="8"/>
        <v>0</v>
      </c>
      <c r="BJ139" s="18" t="s">
        <v>88</v>
      </c>
      <c r="BK139" s="202">
        <f t="shared" si="9"/>
        <v>0</v>
      </c>
      <c r="BL139" s="18" t="s">
        <v>242</v>
      </c>
      <c r="BM139" s="201" t="s">
        <v>765</v>
      </c>
    </row>
    <row r="140" spans="1:65" s="2" customFormat="1" ht="16.5" customHeight="1">
      <c r="A140" s="35"/>
      <c r="B140" s="36"/>
      <c r="C140" s="189" t="s">
        <v>214</v>
      </c>
      <c r="D140" s="189" t="s">
        <v>155</v>
      </c>
      <c r="E140" s="190" t="s">
        <v>766</v>
      </c>
      <c r="F140" s="191" t="s">
        <v>767</v>
      </c>
      <c r="G140" s="192" t="s">
        <v>739</v>
      </c>
      <c r="H140" s="193">
        <v>4</v>
      </c>
      <c r="I140" s="194"/>
      <c r="J140" s="195">
        <f t="shared" si="0"/>
        <v>0</v>
      </c>
      <c r="K140" s="196"/>
      <c r="L140" s="40"/>
      <c r="M140" s="197" t="s">
        <v>1</v>
      </c>
      <c r="N140" s="198" t="s">
        <v>45</v>
      </c>
      <c r="O140" s="72"/>
      <c r="P140" s="199">
        <f t="shared" si="1"/>
        <v>0</v>
      </c>
      <c r="Q140" s="199">
        <v>0</v>
      </c>
      <c r="R140" s="199">
        <f t="shared" si="2"/>
        <v>0</v>
      </c>
      <c r="S140" s="199">
        <v>0</v>
      </c>
      <c r="T140" s="200">
        <f t="shared" si="3"/>
        <v>0</v>
      </c>
      <c r="U140" s="35"/>
      <c r="V140" s="35"/>
      <c r="W140" s="35"/>
      <c r="X140" s="35"/>
      <c r="Y140" s="35"/>
      <c r="Z140" s="35"/>
      <c r="AA140" s="35"/>
      <c r="AB140" s="35"/>
      <c r="AC140" s="35"/>
      <c r="AD140" s="35"/>
      <c r="AE140" s="35"/>
      <c r="AR140" s="201" t="s">
        <v>242</v>
      </c>
      <c r="AT140" s="201" t="s">
        <v>155</v>
      </c>
      <c r="AU140" s="201" t="s">
        <v>90</v>
      </c>
      <c r="AY140" s="18" t="s">
        <v>152</v>
      </c>
      <c r="BE140" s="202">
        <f t="shared" si="4"/>
        <v>0</v>
      </c>
      <c r="BF140" s="202">
        <f t="shared" si="5"/>
        <v>0</v>
      </c>
      <c r="BG140" s="202">
        <f t="shared" si="6"/>
        <v>0</v>
      </c>
      <c r="BH140" s="202">
        <f t="shared" si="7"/>
        <v>0</v>
      </c>
      <c r="BI140" s="202">
        <f t="shared" si="8"/>
        <v>0</v>
      </c>
      <c r="BJ140" s="18" t="s">
        <v>88</v>
      </c>
      <c r="BK140" s="202">
        <f t="shared" si="9"/>
        <v>0</v>
      </c>
      <c r="BL140" s="18" t="s">
        <v>242</v>
      </c>
      <c r="BM140" s="201" t="s">
        <v>768</v>
      </c>
    </row>
    <row r="141" spans="1:65" s="2" customFormat="1" ht="16.5" customHeight="1">
      <c r="A141" s="35"/>
      <c r="B141" s="36"/>
      <c r="C141" s="247" t="s">
        <v>219</v>
      </c>
      <c r="D141" s="247" t="s">
        <v>237</v>
      </c>
      <c r="E141" s="248" t="s">
        <v>769</v>
      </c>
      <c r="F141" s="249" t="s">
        <v>770</v>
      </c>
      <c r="G141" s="250" t="s">
        <v>739</v>
      </c>
      <c r="H141" s="251">
        <v>4</v>
      </c>
      <c r="I141" s="252"/>
      <c r="J141" s="253">
        <f t="shared" si="0"/>
        <v>0</v>
      </c>
      <c r="K141" s="254"/>
      <c r="L141" s="255"/>
      <c r="M141" s="256" t="s">
        <v>1</v>
      </c>
      <c r="N141" s="257" t="s">
        <v>45</v>
      </c>
      <c r="O141" s="72"/>
      <c r="P141" s="199">
        <f t="shared" si="1"/>
        <v>0</v>
      </c>
      <c r="Q141" s="199">
        <v>0</v>
      </c>
      <c r="R141" s="199">
        <f t="shared" si="2"/>
        <v>0</v>
      </c>
      <c r="S141" s="199">
        <v>0</v>
      </c>
      <c r="T141" s="200">
        <f t="shared" si="3"/>
        <v>0</v>
      </c>
      <c r="U141" s="35"/>
      <c r="V141" s="35"/>
      <c r="W141" s="35"/>
      <c r="X141" s="35"/>
      <c r="Y141" s="35"/>
      <c r="Z141" s="35"/>
      <c r="AA141" s="35"/>
      <c r="AB141" s="35"/>
      <c r="AC141" s="35"/>
      <c r="AD141" s="35"/>
      <c r="AE141" s="35"/>
      <c r="AR141" s="201" t="s">
        <v>334</v>
      </c>
      <c r="AT141" s="201" t="s">
        <v>237</v>
      </c>
      <c r="AU141" s="201" t="s">
        <v>90</v>
      </c>
      <c r="AY141" s="18" t="s">
        <v>152</v>
      </c>
      <c r="BE141" s="202">
        <f t="shared" si="4"/>
        <v>0</v>
      </c>
      <c r="BF141" s="202">
        <f t="shared" si="5"/>
        <v>0</v>
      </c>
      <c r="BG141" s="202">
        <f t="shared" si="6"/>
        <v>0</v>
      </c>
      <c r="BH141" s="202">
        <f t="shared" si="7"/>
        <v>0</v>
      </c>
      <c r="BI141" s="202">
        <f t="shared" si="8"/>
        <v>0</v>
      </c>
      <c r="BJ141" s="18" t="s">
        <v>88</v>
      </c>
      <c r="BK141" s="202">
        <f t="shared" si="9"/>
        <v>0</v>
      </c>
      <c r="BL141" s="18" t="s">
        <v>242</v>
      </c>
      <c r="BM141" s="201" t="s">
        <v>771</v>
      </c>
    </row>
    <row r="142" spans="1:65" s="2" customFormat="1" ht="16.5" customHeight="1">
      <c r="A142" s="35"/>
      <c r="B142" s="36"/>
      <c r="C142" s="189" t="s">
        <v>224</v>
      </c>
      <c r="D142" s="189" t="s">
        <v>155</v>
      </c>
      <c r="E142" s="190" t="s">
        <v>772</v>
      </c>
      <c r="F142" s="191" t="s">
        <v>773</v>
      </c>
      <c r="G142" s="192" t="s">
        <v>739</v>
      </c>
      <c r="H142" s="193">
        <v>2</v>
      </c>
      <c r="I142" s="194"/>
      <c r="J142" s="195">
        <f t="shared" si="0"/>
        <v>0</v>
      </c>
      <c r="K142" s="196"/>
      <c r="L142" s="40"/>
      <c r="M142" s="197" t="s">
        <v>1</v>
      </c>
      <c r="N142" s="198" t="s">
        <v>45</v>
      </c>
      <c r="O142" s="72"/>
      <c r="P142" s="199">
        <f t="shared" si="1"/>
        <v>0</v>
      </c>
      <c r="Q142" s="199">
        <v>0</v>
      </c>
      <c r="R142" s="199">
        <f t="shared" si="2"/>
        <v>0</v>
      </c>
      <c r="S142" s="199">
        <v>0</v>
      </c>
      <c r="T142" s="200">
        <f t="shared" si="3"/>
        <v>0</v>
      </c>
      <c r="U142" s="35"/>
      <c r="V142" s="35"/>
      <c r="W142" s="35"/>
      <c r="X142" s="35"/>
      <c r="Y142" s="35"/>
      <c r="Z142" s="35"/>
      <c r="AA142" s="35"/>
      <c r="AB142" s="35"/>
      <c r="AC142" s="35"/>
      <c r="AD142" s="35"/>
      <c r="AE142" s="35"/>
      <c r="AR142" s="201" t="s">
        <v>242</v>
      </c>
      <c r="AT142" s="201" t="s">
        <v>155</v>
      </c>
      <c r="AU142" s="201" t="s">
        <v>90</v>
      </c>
      <c r="AY142" s="18" t="s">
        <v>152</v>
      </c>
      <c r="BE142" s="202">
        <f t="shared" si="4"/>
        <v>0</v>
      </c>
      <c r="BF142" s="202">
        <f t="shared" si="5"/>
        <v>0</v>
      </c>
      <c r="BG142" s="202">
        <f t="shared" si="6"/>
        <v>0</v>
      </c>
      <c r="BH142" s="202">
        <f t="shared" si="7"/>
        <v>0</v>
      </c>
      <c r="BI142" s="202">
        <f t="shared" si="8"/>
        <v>0</v>
      </c>
      <c r="BJ142" s="18" t="s">
        <v>88</v>
      </c>
      <c r="BK142" s="202">
        <f t="shared" si="9"/>
        <v>0</v>
      </c>
      <c r="BL142" s="18" t="s">
        <v>242</v>
      </c>
      <c r="BM142" s="201" t="s">
        <v>774</v>
      </c>
    </row>
    <row r="143" spans="1:65" s="2" customFormat="1" ht="16.5" customHeight="1">
      <c r="A143" s="35"/>
      <c r="B143" s="36"/>
      <c r="C143" s="247" t="s">
        <v>229</v>
      </c>
      <c r="D143" s="247" t="s">
        <v>237</v>
      </c>
      <c r="E143" s="248" t="s">
        <v>775</v>
      </c>
      <c r="F143" s="249" t="s">
        <v>776</v>
      </c>
      <c r="G143" s="250" t="s">
        <v>739</v>
      </c>
      <c r="H143" s="251">
        <v>2</v>
      </c>
      <c r="I143" s="252"/>
      <c r="J143" s="253">
        <f t="shared" si="0"/>
        <v>0</v>
      </c>
      <c r="K143" s="254"/>
      <c r="L143" s="255"/>
      <c r="M143" s="256" t="s">
        <v>1</v>
      </c>
      <c r="N143" s="257" t="s">
        <v>45</v>
      </c>
      <c r="O143" s="72"/>
      <c r="P143" s="199">
        <f t="shared" si="1"/>
        <v>0</v>
      </c>
      <c r="Q143" s="199">
        <v>0</v>
      </c>
      <c r="R143" s="199">
        <f t="shared" si="2"/>
        <v>0</v>
      </c>
      <c r="S143" s="199">
        <v>0</v>
      </c>
      <c r="T143" s="200">
        <f t="shared" si="3"/>
        <v>0</v>
      </c>
      <c r="U143" s="35"/>
      <c r="V143" s="35"/>
      <c r="W143" s="35"/>
      <c r="X143" s="35"/>
      <c r="Y143" s="35"/>
      <c r="Z143" s="35"/>
      <c r="AA143" s="35"/>
      <c r="AB143" s="35"/>
      <c r="AC143" s="35"/>
      <c r="AD143" s="35"/>
      <c r="AE143" s="35"/>
      <c r="AR143" s="201" t="s">
        <v>334</v>
      </c>
      <c r="AT143" s="201" t="s">
        <v>237</v>
      </c>
      <c r="AU143" s="201" t="s">
        <v>90</v>
      </c>
      <c r="AY143" s="18" t="s">
        <v>152</v>
      </c>
      <c r="BE143" s="202">
        <f t="shared" si="4"/>
        <v>0</v>
      </c>
      <c r="BF143" s="202">
        <f t="shared" si="5"/>
        <v>0</v>
      </c>
      <c r="BG143" s="202">
        <f t="shared" si="6"/>
        <v>0</v>
      </c>
      <c r="BH143" s="202">
        <f t="shared" si="7"/>
        <v>0</v>
      </c>
      <c r="BI143" s="202">
        <f t="shared" si="8"/>
        <v>0</v>
      </c>
      <c r="BJ143" s="18" t="s">
        <v>88</v>
      </c>
      <c r="BK143" s="202">
        <f t="shared" si="9"/>
        <v>0</v>
      </c>
      <c r="BL143" s="18" t="s">
        <v>242</v>
      </c>
      <c r="BM143" s="201" t="s">
        <v>777</v>
      </c>
    </row>
    <row r="144" spans="1:65" s="2" customFormat="1" ht="16.5" customHeight="1">
      <c r="A144" s="35"/>
      <c r="B144" s="36"/>
      <c r="C144" s="189" t="s">
        <v>233</v>
      </c>
      <c r="D144" s="189" t="s">
        <v>155</v>
      </c>
      <c r="E144" s="190" t="s">
        <v>778</v>
      </c>
      <c r="F144" s="191" t="s">
        <v>779</v>
      </c>
      <c r="G144" s="192" t="s">
        <v>739</v>
      </c>
      <c r="H144" s="193">
        <v>9</v>
      </c>
      <c r="I144" s="194"/>
      <c r="J144" s="195">
        <f t="shared" si="0"/>
        <v>0</v>
      </c>
      <c r="K144" s="196"/>
      <c r="L144" s="40"/>
      <c r="M144" s="197" t="s">
        <v>1</v>
      </c>
      <c r="N144" s="198" t="s">
        <v>45</v>
      </c>
      <c r="O144" s="72"/>
      <c r="P144" s="199">
        <f t="shared" si="1"/>
        <v>0</v>
      </c>
      <c r="Q144" s="199">
        <v>0</v>
      </c>
      <c r="R144" s="199">
        <f t="shared" si="2"/>
        <v>0</v>
      </c>
      <c r="S144" s="199">
        <v>0</v>
      </c>
      <c r="T144" s="200">
        <f t="shared" si="3"/>
        <v>0</v>
      </c>
      <c r="U144" s="35"/>
      <c r="V144" s="35"/>
      <c r="W144" s="35"/>
      <c r="X144" s="35"/>
      <c r="Y144" s="35"/>
      <c r="Z144" s="35"/>
      <c r="AA144" s="35"/>
      <c r="AB144" s="35"/>
      <c r="AC144" s="35"/>
      <c r="AD144" s="35"/>
      <c r="AE144" s="35"/>
      <c r="AR144" s="201" t="s">
        <v>242</v>
      </c>
      <c r="AT144" s="201" t="s">
        <v>155</v>
      </c>
      <c r="AU144" s="201" t="s">
        <v>90</v>
      </c>
      <c r="AY144" s="18" t="s">
        <v>152</v>
      </c>
      <c r="BE144" s="202">
        <f t="shared" si="4"/>
        <v>0</v>
      </c>
      <c r="BF144" s="202">
        <f t="shared" si="5"/>
        <v>0</v>
      </c>
      <c r="BG144" s="202">
        <f t="shared" si="6"/>
        <v>0</v>
      </c>
      <c r="BH144" s="202">
        <f t="shared" si="7"/>
        <v>0</v>
      </c>
      <c r="BI144" s="202">
        <f t="shared" si="8"/>
        <v>0</v>
      </c>
      <c r="BJ144" s="18" t="s">
        <v>88</v>
      </c>
      <c r="BK144" s="202">
        <f t="shared" si="9"/>
        <v>0</v>
      </c>
      <c r="BL144" s="18" t="s">
        <v>242</v>
      </c>
      <c r="BM144" s="201" t="s">
        <v>780</v>
      </c>
    </row>
    <row r="145" spans="1:65" s="2" customFormat="1" ht="16.5" customHeight="1">
      <c r="A145" s="35"/>
      <c r="B145" s="36"/>
      <c r="C145" s="247" t="s">
        <v>8</v>
      </c>
      <c r="D145" s="247" t="s">
        <v>237</v>
      </c>
      <c r="E145" s="248" t="s">
        <v>781</v>
      </c>
      <c r="F145" s="249" t="s">
        <v>782</v>
      </c>
      <c r="G145" s="250" t="s">
        <v>739</v>
      </c>
      <c r="H145" s="251">
        <v>9</v>
      </c>
      <c r="I145" s="252"/>
      <c r="J145" s="253">
        <f t="shared" si="0"/>
        <v>0</v>
      </c>
      <c r="K145" s="254"/>
      <c r="L145" s="255"/>
      <c r="M145" s="256" t="s">
        <v>1</v>
      </c>
      <c r="N145" s="257" t="s">
        <v>45</v>
      </c>
      <c r="O145" s="72"/>
      <c r="P145" s="199">
        <f t="shared" si="1"/>
        <v>0</v>
      </c>
      <c r="Q145" s="199">
        <v>0</v>
      </c>
      <c r="R145" s="199">
        <f t="shared" si="2"/>
        <v>0</v>
      </c>
      <c r="S145" s="199">
        <v>0</v>
      </c>
      <c r="T145" s="200">
        <f t="shared" si="3"/>
        <v>0</v>
      </c>
      <c r="U145" s="35"/>
      <c r="V145" s="35"/>
      <c r="W145" s="35"/>
      <c r="X145" s="35"/>
      <c r="Y145" s="35"/>
      <c r="Z145" s="35"/>
      <c r="AA145" s="35"/>
      <c r="AB145" s="35"/>
      <c r="AC145" s="35"/>
      <c r="AD145" s="35"/>
      <c r="AE145" s="35"/>
      <c r="AR145" s="201" t="s">
        <v>334</v>
      </c>
      <c r="AT145" s="201" t="s">
        <v>237</v>
      </c>
      <c r="AU145" s="201" t="s">
        <v>90</v>
      </c>
      <c r="AY145" s="18" t="s">
        <v>152</v>
      </c>
      <c r="BE145" s="202">
        <f t="shared" si="4"/>
        <v>0</v>
      </c>
      <c r="BF145" s="202">
        <f t="shared" si="5"/>
        <v>0</v>
      </c>
      <c r="BG145" s="202">
        <f t="shared" si="6"/>
        <v>0</v>
      </c>
      <c r="BH145" s="202">
        <f t="shared" si="7"/>
        <v>0</v>
      </c>
      <c r="BI145" s="202">
        <f t="shared" si="8"/>
        <v>0</v>
      </c>
      <c r="BJ145" s="18" t="s">
        <v>88</v>
      </c>
      <c r="BK145" s="202">
        <f t="shared" si="9"/>
        <v>0</v>
      </c>
      <c r="BL145" s="18" t="s">
        <v>242</v>
      </c>
      <c r="BM145" s="201" t="s">
        <v>783</v>
      </c>
    </row>
    <row r="146" spans="1:65" s="2" customFormat="1" ht="16.5" customHeight="1">
      <c r="A146" s="35"/>
      <c r="B146" s="36"/>
      <c r="C146" s="189" t="s">
        <v>242</v>
      </c>
      <c r="D146" s="189" t="s">
        <v>155</v>
      </c>
      <c r="E146" s="190" t="s">
        <v>784</v>
      </c>
      <c r="F146" s="191" t="s">
        <v>785</v>
      </c>
      <c r="G146" s="192" t="s">
        <v>739</v>
      </c>
      <c r="H146" s="193">
        <v>40</v>
      </c>
      <c r="I146" s="194"/>
      <c r="J146" s="195">
        <f t="shared" si="0"/>
        <v>0</v>
      </c>
      <c r="K146" s="196"/>
      <c r="L146" s="40"/>
      <c r="M146" s="197" t="s">
        <v>1</v>
      </c>
      <c r="N146" s="198" t="s">
        <v>45</v>
      </c>
      <c r="O146" s="72"/>
      <c r="P146" s="199">
        <f t="shared" si="1"/>
        <v>0</v>
      </c>
      <c r="Q146" s="199">
        <v>0</v>
      </c>
      <c r="R146" s="199">
        <f t="shared" si="2"/>
        <v>0</v>
      </c>
      <c r="S146" s="199">
        <v>0</v>
      </c>
      <c r="T146" s="200">
        <f t="shared" si="3"/>
        <v>0</v>
      </c>
      <c r="U146" s="35"/>
      <c r="V146" s="35"/>
      <c r="W146" s="35"/>
      <c r="X146" s="35"/>
      <c r="Y146" s="35"/>
      <c r="Z146" s="35"/>
      <c r="AA146" s="35"/>
      <c r="AB146" s="35"/>
      <c r="AC146" s="35"/>
      <c r="AD146" s="35"/>
      <c r="AE146" s="35"/>
      <c r="AR146" s="201" t="s">
        <v>242</v>
      </c>
      <c r="AT146" s="201" t="s">
        <v>155</v>
      </c>
      <c r="AU146" s="201" t="s">
        <v>90</v>
      </c>
      <c r="AY146" s="18" t="s">
        <v>152</v>
      </c>
      <c r="BE146" s="202">
        <f t="shared" si="4"/>
        <v>0</v>
      </c>
      <c r="BF146" s="202">
        <f t="shared" si="5"/>
        <v>0</v>
      </c>
      <c r="BG146" s="202">
        <f t="shared" si="6"/>
        <v>0</v>
      </c>
      <c r="BH146" s="202">
        <f t="shared" si="7"/>
        <v>0</v>
      </c>
      <c r="BI146" s="202">
        <f t="shared" si="8"/>
        <v>0</v>
      </c>
      <c r="BJ146" s="18" t="s">
        <v>88</v>
      </c>
      <c r="BK146" s="202">
        <f t="shared" si="9"/>
        <v>0</v>
      </c>
      <c r="BL146" s="18" t="s">
        <v>242</v>
      </c>
      <c r="BM146" s="201" t="s">
        <v>786</v>
      </c>
    </row>
    <row r="147" spans="1:65" s="2" customFormat="1" ht="16.5" customHeight="1">
      <c r="A147" s="35"/>
      <c r="B147" s="36"/>
      <c r="C147" s="247" t="s">
        <v>251</v>
      </c>
      <c r="D147" s="247" t="s">
        <v>237</v>
      </c>
      <c r="E147" s="248" t="s">
        <v>787</v>
      </c>
      <c r="F147" s="249" t="s">
        <v>788</v>
      </c>
      <c r="G147" s="250" t="s">
        <v>739</v>
      </c>
      <c r="H147" s="251">
        <v>40</v>
      </c>
      <c r="I147" s="252"/>
      <c r="J147" s="253">
        <f t="shared" si="0"/>
        <v>0</v>
      </c>
      <c r="K147" s="254"/>
      <c r="L147" s="255"/>
      <c r="M147" s="256" t="s">
        <v>1</v>
      </c>
      <c r="N147" s="257" t="s">
        <v>45</v>
      </c>
      <c r="O147" s="72"/>
      <c r="P147" s="199">
        <f t="shared" si="1"/>
        <v>0</v>
      </c>
      <c r="Q147" s="199">
        <v>0</v>
      </c>
      <c r="R147" s="199">
        <f t="shared" si="2"/>
        <v>0</v>
      </c>
      <c r="S147" s="199">
        <v>0</v>
      </c>
      <c r="T147" s="200">
        <f t="shared" si="3"/>
        <v>0</v>
      </c>
      <c r="U147" s="35"/>
      <c r="V147" s="35"/>
      <c r="W147" s="35"/>
      <c r="X147" s="35"/>
      <c r="Y147" s="35"/>
      <c r="Z147" s="35"/>
      <c r="AA147" s="35"/>
      <c r="AB147" s="35"/>
      <c r="AC147" s="35"/>
      <c r="AD147" s="35"/>
      <c r="AE147" s="35"/>
      <c r="AR147" s="201" t="s">
        <v>334</v>
      </c>
      <c r="AT147" s="201" t="s">
        <v>237</v>
      </c>
      <c r="AU147" s="201" t="s">
        <v>90</v>
      </c>
      <c r="AY147" s="18" t="s">
        <v>152</v>
      </c>
      <c r="BE147" s="202">
        <f t="shared" si="4"/>
        <v>0</v>
      </c>
      <c r="BF147" s="202">
        <f t="shared" si="5"/>
        <v>0</v>
      </c>
      <c r="BG147" s="202">
        <f t="shared" si="6"/>
        <v>0</v>
      </c>
      <c r="BH147" s="202">
        <f t="shared" si="7"/>
        <v>0</v>
      </c>
      <c r="BI147" s="202">
        <f t="shared" si="8"/>
        <v>0</v>
      </c>
      <c r="BJ147" s="18" t="s">
        <v>88</v>
      </c>
      <c r="BK147" s="202">
        <f t="shared" si="9"/>
        <v>0</v>
      </c>
      <c r="BL147" s="18" t="s">
        <v>242</v>
      </c>
      <c r="BM147" s="201" t="s">
        <v>789</v>
      </c>
    </row>
    <row r="148" spans="1:65" s="2" customFormat="1" ht="16.5" customHeight="1">
      <c r="A148" s="35"/>
      <c r="B148" s="36"/>
      <c r="C148" s="189" t="s">
        <v>258</v>
      </c>
      <c r="D148" s="189" t="s">
        <v>155</v>
      </c>
      <c r="E148" s="190" t="s">
        <v>790</v>
      </c>
      <c r="F148" s="191" t="s">
        <v>791</v>
      </c>
      <c r="G148" s="192" t="s">
        <v>739</v>
      </c>
      <c r="H148" s="193">
        <v>28</v>
      </c>
      <c r="I148" s="194"/>
      <c r="J148" s="195">
        <f t="shared" si="0"/>
        <v>0</v>
      </c>
      <c r="K148" s="196"/>
      <c r="L148" s="40"/>
      <c r="M148" s="197" t="s">
        <v>1</v>
      </c>
      <c r="N148" s="198" t="s">
        <v>45</v>
      </c>
      <c r="O148" s="72"/>
      <c r="P148" s="199">
        <f t="shared" si="1"/>
        <v>0</v>
      </c>
      <c r="Q148" s="199">
        <v>0</v>
      </c>
      <c r="R148" s="199">
        <f t="shared" si="2"/>
        <v>0</v>
      </c>
      <c r="S148" s="199">
        <v>0</v>
      </c>
      <c r="T148" s="200">
        <f t="shared" si="3"/>
        <v>0</v>
      </c>
      <c r="U148" s="35"/>
      <c r="V148" s="35"/>
      <c r="W148" s="35"/>
      <c r="X148" s="35"/>
      <c r="Y148" s="35"/>
      <c r="Z148" s="35"/>
      <c r="AA148" s="35"/>
      <c r="AB148" s="35"/>
      <c r="AC148" s="35"/>
      <c r="AD148" s="35"/>
      <c r="AE148" s="35"/>
      <c r="AR148" s="201" t="s">
        <v>242</v>
      </c>
      <c r="AT148" s="201" t="s">
        <v>155</v>
      </c>
      <c r="AU148" s="201" t="s">
        <v>90</v>
      </c>
      <c r="AY148" s="18" t="s">
        <v>152</v>
      </c>
      <c r="BE148" s="202">
        <f t="shared" si="4"/>
        <v>0</v>
      </c>
      <c r="BF148" s="202">
        <f t="shared" si="5"/>
        <v>0</v>
      </c>
      <c r="BG148" s="202">
        <f t="shared" si="6"/>
        <v>0</v>
      </c>
      <c r="BH148" s="202">
        <f t="shared" si="7"/>
        <v>0</v>
      </c>
      <c r="BI148" s="202">
        <f t="shared" si="8"/>
        <v>0</v>
      </c>
      <c r="BJ148" s="18" t="s">
        <v>88</v>
      </c>
      <c r="BK148" s="202">
        <f t="shared" si="9"/>
        <v>0</v>
      </c>
      <c r="BL148" s="18" t="s">
        <v>242</v>
      </c>
      <c r="BM148" s="201" t="s">
        <v>792</v>
      </c>
    </row>
    <row r="149" spans="1:65" s="2" customFormat="1" ht="24.2" customHeight="1">
      <c r="A149" s="35"/>
      <c r="B149" s="36"/>
      <c r="C149" s="247" t="s">
        <v>263</v>
      </c>
      <c r="D149" s="247" t="s">
        <v>237</v>
      </c>
      <c r="E149" s="248" t="s">
        <v>793</v>
      </c>
      <c r="F149" s="249" t="s">
        <v>794</v>
      </c>
      <c r="G149" s="250" t="s">
        <v>739</v>
      </c>
      <c r="H149" s="251">
        <v>28</v>
      </c>
      <c r="I149" s="252"/>
      <c r="J149" s="253">
        <f t="shared" si="0"/>
        <v>0</v>
      </c>
      <c r="K149" s="254"/>
      <c r="L149" s="255"/>
      <c r="M149" s="256" t="s">
        <v>1</v>
      </c>
      <c r="N149" s="257" t="s">
        <v>45</v>
      </c>
      <c r="O149" s="72"/>
      <c r="P149" s="199">
        <f t="shared" si="1"/>
        <v>0</v>
      </c>
      <c r="Q149" s="199">
        <v>0</v>
      </c>
      <c r="R149" s="199">
        <f t="shared" si="2"/>
        <v>0</v>
      </c>
      <c r="S149" s="199">
        <v>0</v>
      </c>
      <c r="T149" s="200">
        <f t="shared" si="3"/>
        <v>0</v>
      </c>
      <c r="U149" s="35"/>
      <c r="V149" s="35"/>
      <c r="W149" s="35"/>
      <c r="X149" s="35"/>
      <c r="Y149" s="35"/>
      <c r="Z149" s="35"/>
      <c r="AA149" s="35"/>
      <c r="AB149" s="35"/>
      <c r="AC149" s="35"/>
      <c r="AD149" s="35"/>
      <c r="AE149" s="35"/>
      <c r="AR149" s="201" t="s">
        <v>334</v>
      </c>
      <c r="AT149" s="201" t="s">
        <v>237</v>
      </c>
      <c r="AU149" s="201" t="s">
        <v>90</v>
      </c>
      <c r="AY149" s="18" t="s">
        <v>152</v>
      </c>
      <c r="BE149" s="202">
        <f t="shared" si="4"/>
        <v>0</v>
      </c>
      <c r="BF149" s="202">
        <f t="shared" si="5"/>
        <v>0</v>
      </c>
      <c r="BG149" s="202">
        <f t="shared" si="6"/>
        <v>0</v>
      </c>
      <c r="BH149" s="202">
        <f t="shared" si="7"/>
        <v>0</v>
      </c>
      <c r="BI149" s="202">
        <f t="shared" si="8"/>
        <v>0</v>
      </c>
      <c r="BJ149" s="18" t="s">
        <v>88</v>
      </c>
      <c r="BK149" s="202">
        <f t="shared" si="9"/>
        <v>0</v>
      </c>
      <c r="BL149" s="18" t="s">
        <v>242</v>
      </c>
      <c r="BM149" s="201" t="s">
        <v>795</v>
      </c>
    </row>
    <row r="150" spans="1:65" s="2" customFormat="1" ht="16.5" customHeight="1">
      <c r="A150" s="35"/>
      <c r="B150" s="36"/>
      <c r="C150" s="189" t="s">
        <v>268</v>
      </c>
      <c r="D150" s="189" t="s">
        <v>155</v>
      </c>
      <c r="E150" s="190" t="s">
        <v>790</v>
      </c>
      <c r="F150" s="191" t="s">
        <v>791</v>
      </c>
      <c r="G150" s="192" t="s">
        <v>739</v>
      </c>
      <c r="H150" s="193">
        <v>12</v>
      </c>
      <c r="I150" s="194"/>
      <c r="J150" s="195">
        <f t="shared" si="0"/>
        <v>0</v>
      </c>
      <c r="K150" s="196"/>
      <c r="L150" s="40"/>
      <c r="M150" s="197" t="s">
        <v>1</v>
      </c>
      <c r="N150" s="198" t="s">
        <v>45</v>
      </c>
      <c r="O150" s="72"/>
      <c r="P150" s="199">
        <f t="shared" si="1"/>
        <v>0</v>
      </c>
      <c r="Q150" s="199">
        <v>0</v>
      </c>
      <c r="R150" s="199">
        <f t="shared" si="2"/>
        <v>0</v>
      </c>
      <c r="S150" s="199">
        <v>0</v>
      </c>
      <c r="T150" s="200">
        <f t="shared" si="3"/>
        <v>0</v>
      </c>
      <c r="U150" s="35"/>
      <c r="V150" s="35"/>
      <c r="W150" s="35"/>
      <c r="X150" s="35"/>
      <c r="Y150" s="35"/>
      <c r="Z150" s="35"/>
      <c r="AA150" s="35"/>
      <c r="AB150" s="35"/>
      <c r="AC150" s="35"/>
      <c r="AD150" s="35"/>
      <c r="AE150" s="35"/>
      <c r="AR150" s="201" t="s">
        <v>242</v>
      </c>
      <c r="AT150" s="201" t="s">
        <v>155</v>
      </c>
      <c r="AU150" s="201" t="s">
        <v>90</v>
      </c>
      <c r="AY150" s="18" t="s">
        <v>152</v>
      </c>
      <c r="BE150" s="202">
        <f t="shared" si="4"/>
        <v>0</v>
      </c>
      <c r="BF150" s="202">
        <f t="shared" si="5"/>
        <v>0</v>
      </c>
      <c r="BG150" s="202">
        <f t="shared" si="6"/>
        <v>0</v>
      </c>
      <c r="BH150" s="202">
        <f t="shared" si="7"/>
        <v>0</v>
      </c>
      <c r="BI150" s="202">
        <f t="shared" si="8"/>
        <v>0</v>
      </c>
      <c r="BJ150" s="18" t="s">
        <v>88</v>
      </c>
      <c r="BK150" s="202">
        <f t="shared" si="9"/>
        <v>0</v>
      </c>
      <c r="BL150" s="18" t="s">
        <v>242</v>
      </c>
      <c r="BM150" s="201" t="s">
        <v>796</v>
      </c>
    </row>
    <row r="151" spans="1:65" s="2" customFormat="1" ht="24.2" customHeight="1">
      <c r="A151" s="35"/>
      <c r="B151" s="36"/>
      <c r="C151" s="247" t="s">
        <v>7</v>
      </c>
      <c r="D151" s="247" t="s">
        <v>237</v>
      </c>
      <c r="E151" s="248" t="s">
        <v>797</v>
      </c>
      <c r="F151" s="249" t="s">
        <v>798</v>
      </c>
      <c r="G151" s="250" t="s">
        <v>739</v>
      </c>
      <c r="H151" s="251">
        <v>12</v>
      </c>
      <c r="I151" s="252"/>
      <c r="J151" s="253">
        <f t="shared" si="0"/>
        <v>0</v>
      </c>
      <c r="K151" s="254"/>
      <c r="L151" s="255"/>
      <c r="M151" s="256" t="s">
        <v>1</v>
      </c>
      <c r="N151" s="257" t="s">
        <v>45</v>
      </c>
      <c r="O151" s="72"/>
      <c r="P151" s="199">
        <f t="shared" si="1"/>
        <v>0</v>
      </c>
      <c r="Q151" s="199">
        <v>0</v>
      </c>
      <c r="R151" s="199">
        <f t="shared" si="2"/>
        <v>0</v>
      </c>
      <c r="S151" s="199">
        <v>0</v>
      </c>
      <c r="T151" s="200">
        <f t="shared" si="3"/>
        <v>0</v>
      </c>
      <c r="U151" s="35"/>
      <c r="V151" s="35"/>
      <c r="W151" s="35"/>
      <c r="X151" s="35"/>
      <c r="Y151" s="35"/>
      <c r="Z151" s="35"/>
      <c r="AA151" s="35"/>
      <c r="AB151" s="35"/>
      <c r="AC151" s="35"/>
      <c r="AD151" s="35"/>
      <c r="AE151" s="35"/>
      <c r="AR151" s="201" t="s">
        <v>334</v>
      </c>
      <c r="AT151" s="201" t="s">
        <v>237</v>
      </c>
      <c r="AU151" s="201" t="s">
        <v>90</v>
      </c>
      <c r="AY151" s="18" t="s">
        <v>152</v>
      </c>
      <c r="BE151" s="202">
        <f t="shared" si="4"/>
        <v>0</v>
      </c>
      <c r="BF151" s="202">
        <f t="shared" si="5"/>
        <v>0</v>
      </c>
      <c r="BG151" s="202">
        <f t="shared" si="6"/>
        <v>0</v>
      </c>
      <c r="BH151" s="202">
        <f t="shared" si="7"/>
        <v>0</v>
      </c>
      <c r="BI151" s="202">
        <f t="shared" si="8"/>
        <v>0</v>
      </c>
      <c r="BJ151" s="18" t="s">
        <v>88</v>
      </c>
      <c r="BK151" s="202">
        <f t="shared" si="9"/>
        <v>0</v>
      </c>
      <c r="BL151" s="18" t="s">
        <v>242</v>
      </c>
      <c r="BM151" s="201" t="s">
        <v>799</v>
      </c>
    </row>
    <row r="152" spans="1:65" s="2" customFormat="1" ht="16.5" customHeight="1">
      <c r="A152" s="35"/>
      <c r="B152" s="36"/>
      <c r="C152" s="189" t="s">
        <v>276</v>
      </c>
      <c r="D152" s="189" t="s">
        <v>155</v>
      </c>
      <c r="E152" s="190" t="s">
        <v>790</v>
      </c>
      <c r="F152" s="191" t="s">
        <v>791</v>
      </c>
      <c r="G152" s="192" t="s">
        <v>739</v>
      </c>
      <c r="H152" s="193">
        <v>3</v>
      </c>
      <c r="I152" s="194"/>
      <c r="J152" s="195">
        <f t="shared" si="0"/>
        <v>0</v>
      </c>
      <c r="K152" s="196"/>
      <c r="L152" s="40"/>
      <c r="M152" s="197" t="s">
        <v>1</v>
      </c>
      <c r="N152" s="198" t="s">
        <v>45</v>
      </c>
      <c r="O152" s="72"/>
      <c r="P152" s="199">
        <f t="shared" si="1"/>
        <v>0</v>
      </c>
      <c r="Q152" s="199">
        <v>0</v>
      </c>
      <c r="R152" s="199">
        <f t="shared" si="2"/>
        <v>0</v>
      </c>
      <c r="S152" s="199">
        <v>0</v>
      </c>
      <c r="T152" s="200">
        <f t="shared" si="3"/>
        <v>0</v>
      </c>
      <c r="U152" s="35"/>
      <c r="V152" s="35"/>
      <c r="W152" s="35"/>
      <c r="X152" s="35"/>
      <c r="Y152" s="35"/>
      <c r="Z152" s="35"/>
      <c r="AA152" s="35"/>
      <c r="AB152" s="35"/>
      <c r="AC152" s="35"/>
      <c r="AD152" s="35"/>
      <c r="AE152" s="35"/>
      <c r="AR152" s="201" t="s">
        <v>242</v>
      </c>
      <c r="AT152" s="201" t="s">
        <v>155</v>
      </c>
      <c r="AU152" s="201" t="s">
        <v>90</v>
      </c>
      <c r="AY152" s="18" t="s">
        <v>152</v>
      </c>
      <c r="BE152" s="202">
        <f t="shared" si="4"/>
        <v>0</v>
      </c>
      <c r="BF152" s="202">
        <f t="shared" si="5"/>
        <v>0</v>
      </c>
      <c r="BG152" s="202">
        <f t="shared" si="6"/>
        <v>0</v>
      </c>
      <c r="BH152" s="202">
        <f t="shared" si="7"/>
        <v>0</v>
      </c>
      <c r="BI152" s="202">
        <f t="shared" si="8"/>
        <v>0</v>
      </c>
      <c r="BJ152" s="18" t="s">
        <v>88</v>
      </c>
      <c r="BK152" s="202">
        <f t="shared" si="9"/>
        <v>0</v>
      </c>
      <c r="BL152" s="18" t="s">
        <v>242</v>
      </c>
      <c r="BM152" s="201" t="s">
        <v>800</v>
      </c>
    </row>
    <row r="153" spans="1:65" s="2" customFormat="1" ht="21.75" customHeight="1">
      <c r="A153" s="35"/>
      <c r="B153" s="36"/>
      <c r="C153" s="247" t="s">
        <v>281</v>
      </c>
      <c r="D153" s="247" t="s">
        <v>237</v>
      </c>
      <c r="E153" s="248" t="s">
        <v>801</v>
      </c>
      <c r="F153" s="249" t="s">
        <v>802</v>
      </c>
      <c r="G153" s="250" t="s">
        <v>739</v>
      </c>
      <c r="H153" s="251">
        <v>3</v>
      </c>
      <c r="I153" s="252"/>
      <c r="J153" s="253">
        <f t="shared" si="0"/>
        <v>0</v>
      </c>
      <c r="K153" s="254"/>
      <c r="L153" s="255"/>
      <c r="M153" s="256" t="s">
        <v>1</v>
      </c>
      <c r="N153" s="257" t="s">
        <v>45</v>
      </c>
      <c r="O153" s="72"/>
      <c r="P153" s="199">
        <f t="shared" si="1"/>
        <v>0</v>
      </c>
      <c r="Q153" s="199">
        <v>0</v>
      </c>
      <c r="R153" s="199">
        <f t="shared" si="2"/>
        <v>0</v>
      </c>
      <c r="S153" s="199">
        <v>0</v>
      </c>
      <c r="T153" s="200">
        <f t="shared" si="3"/>
        <v>0</v>
      </c>
      <c r="U153" s="35"/>
      <c r="V153" s="35"/>
      <c r="W153" s="35"/>
      <c r="X153" s="35"/>
      <c r="Y153" s="35"/>
      <c r="Z153" s="35"/>
      <c r="AA153" s="35"/>
      <c r="AB153" s="35"/>
      <c r="AC153" s="35"/>
      <c r="AD153" s="35"/>
      <c r="AE153" s="35"/>
      <c r="AR153" s="201" t="s">
        <v>334</v>
      </c>
      <c r="AT153" s="201" t="s">
        <v>237</v>
      </c>
      <c r="AU153" s="201" t="s">
        <v>90</v>
      </c>
      <c r="AY153" s="18" t="s">
        <v>152</v>
      </c>
      <c r="BE153" s="202">
        <f t="shared" si="4"/>
        <v>0</v>
      </c>
      <c r="BF153" s="202">
        <f t="shared" si="5"/>
        <v>0</v>
      </c>
      <c r="BG153" s="202">
        <f t="shared" si="6"/>
        <v>0</v>
      </c>
      <c r="BH153" s="202">
        <f t="shared" si="7"/>
        <v>0</v>
      </c>
      <c r="BI153" s="202">
        <f t="shared" si="8"/>
        <v>0</v>
      </c>
      <c r="BJ153" s="18" t="s">
        <v>88</v>
      </c>
      <c r="BK153" s="202">
        <f t="shared" si="9"/>
        <v>0</v>
      </c>
      <c r="BL153" s="18" t="s">
        <v>242</v>
      </c>
      <c r="BM153" s="201" t="s">
        <v>803</v>
      </c>
    </row>
    <row r="154" spans="1:65" s="2" customFormat="1" ht="16.5" customHeight="1">
      <c r="A154" s="35"/>
      <c r="B154" s="36"/>
      <c r="C154" s="189" t="s">
        <v>286</v>
      </c>
      <c r="D154" s="189" t="s">
        <v>155</v>
      </c>
      <c r="E154" s="190" t="s">
        <v>804</v>
      </c>
      <c r="F154" s="191" t="s">
        <v>805</v>
      </c>
      <c r="G154" s="192" t="s">
        <v>321</v>
      </c>
      <c r="H154" s="193">
        <v>160</v>
      </c>
      <c r="I154" s="194"/>
      <c r="J154" s="195">
        <f t="shared" si="0"/>
        <v>0</v>
      </c>
      <c r="K154" s="196"/>
      <c r="L154" s="40"/>
      <c r="M154" s="197" t="s">
        <v>1</v>
      </c>
      <c r="N154" s="198" t="s">
        <v>45</v>
      </c>
      <c r="O154" s="72"/>
      <c r="P154" s="199">
        <f t="shared" si="1"/>
        <v>0</v>
      </c>
      <c r="Q154" s="199">
        <v>0</v>
      </c>
      <c r="R154" s="199">
        <f t="shared" si="2"/>
        <v>0</v>
      </c>
      <c r="S154" s="199">
        <v>0</v>
      </c>
      <c r="T154" s="200">
        <f t="shared" si="3"/>
        <v>0</v>
      </c>
      <c r="U154" s="35"/>
      <c r="V154" s="35"/>
      <c r="W154" s="35"/>
      <c r="X154" s="35"/>
      <c r="Y154" s="35"/>
      <c r="Z154" s="35"/>
      <c r="AA154" s="35"/>
      <c r="AB154" s="35"/>
      <c r="AC154" s="35"/>
      <c r="AD154" s="35"/>
      <c r="AE154" s="35"/>
      <c r="AR154" s="201" t="s">
        <v>242</v>
      </c>
      <c r="AT154" s="201" t="s">
        <v>155</v>
      </c>
      <c r="AU154" s="201" t="s">
        <v>90</v>
      </c>
      <c r="AY154" s="18" t="s">
        <v>152</v>
      </c>
      <c r="BE154" s="202">
        <f t="shared" si="4"/>
        <v>0</v>
      </c>
      <c r="BF154" s="202">
        <f t="shared" si="5"/>
        <v>0</v>
      </c>
      <c r="BG154" s="202">
        <f t="shared" si="6"/>
        <v>0</v>
      </c>
      <c r="BH154" s="202">
        <f t="shared" si="7"/>
        <v>0</v>
      </c>
      <c r="BI154" s="202">
        <f t="shared" si="8"/>
        <v>0</v>
      </c>
      <c r="BJ154" s="18" t="s">
        <v>88</v>
      </c>
      <c r="BK154" s="202">
        <f t="shared" si="9"/>
        <v>0</v>
      </c>
      <c r="BL154" s="18" t="s">
        <v>242</v>
      </c>
      <c r="BM154" s="201" t="s">
        <v>806</v>
      </c>
    </row>
    <row r="155" spans="1:65" s="2" customFormat="1" ht="16.5" customHeight="1">
      <c r="A155" s="35"/>
      <c r="B155" s="36"/>
      <c r="C155" s="247" t="s">
        <v>292</v>
      </c>
      <c r="D155" s="247" t="s">
        <v>237</v>
      </c>
      <c r="E155" s="248" t="s">
        <v>807</v>
      </c>
      <c r="F155" s="249" t="s">
        <v>808</v>
      </c>
      <c r="G155" s="250" t="s">
        <v>321</v>
      </c>
      <c r="H155" s="251">
        <v>168</v>
      </c>
      <c r="I155" s="252"/>
      <c r="J155" s="253">
        <f t="shared" si="0"/>
        <v>0</v>
      </c>
      <c r="K155" s="254"/>
      <c r="L155" s="255"/>
      <c r="M155" s="256" t="s">
        <v>1</v>
      </c>
      <c r="N155" s="257" t="s">
        <v>45</v>
      </c>
      <c r="O155" s="72"/>
      <c r="P155" s="199">
        <f t="shared" si="1"/>
        <v>0</v>
      </c>
      <c r="Q155" s="199">
        <v>0</v>
      </c>
      <c r="R155" s="199">
        <f t="shared" si="2"/>
        <v>0</v>
      </c>
      <c r="S155" s="199">
        <v>0</v>
      </c>
      <c r="T155" s="200">
        <f t="shared" si="3"/>
        <v>0</v>
      </c>
      <c r="U155" s="35"/>
      <c r="V155" s="35"/>
      <c r="W155" s="35"/>
      <c r="X155" s="35"/>
      <c r="Y155" s="35"/>
      <c r="Z155" s="35"/>
      <c r="AA155" s="35"/>
      <c r="AB155" s="35"/>
      <c r="AC155" s="35"/>
      <c r="AD155" s="35"/>
      <c r="AE155" s="35"/>
      <c r="AR155" s="201" t="s">
        <v>334</v>
      </c>
      <c r="AT155" s="201" t="s">
        <v>237</v>
      </c>
      <c r="AU155" s="201" t="s">
        <v>90</v>
      </c>
      <c r="AY155" s="18" t="s">
        <v>152</v>
      </c>
      <c r="BE155" s="202">
        <f t="shared" si="4"/>
        <v>0</v>
      </c>
      <c r="BF155" s="202">
        <f t="shared" si="5"/>
        <v>0</v>
      </c>
      <c r="BG155" s="202">
        <f t="shared" si="6"/>
        <v>0</v>
      </c>
      <c r="BH155" s="202">
        <f t="shared" si="7"/>
        <v>0</v>
      </c>
      <c r="BI155" s="202">
        <f t="shared" si="8"/>
        <v>0</v>
      </c>
      <c r="BJ155" s="18" t="s">
        <v>88</v>
      </c>
      <c r="BK155" s="202">
        <f t="shared" si="9"/>
        <v>0</v>
      </c>
      <c r="BL155" s="18" t="s">
        <v>242</v>
      </c>
      <c r="BM155" s="201" t="s">
        <v>809</v>
      </c>
    </row>
    <row r="156" spans="2:51" s="13" customFormat="1" ht="11.25">
      <c r="B156" s="203"/>
      <c r="C156" s="204"/>
      <c r="D156" s="205" t="s">
        <v>161</v>
      </c>
      <c r="E156" s="204"/>
      <c r="F156" s="207" t="s">
        <v>810</v>
      </c>
      <c r="G156" s="204"/>
      <c r="H156" s="208">
        <v>168</v>
      </c>
      <c r="I156" s="209"/>
      <c r="J156" s="204"/>
      <c r="K156" s="204"/>
      <c r="L156" s="210"/>
      <c r="M156" s="211"/>
      <c r="N156" s="212"/>
      <c r="O156" s="212"/>
      <c r="P156" s="212"/>
      <c r="Q156" s="212"/>
      <c r="R156" s="212"/>
      <c r="S156" s="212"/>
      <c r="T156" s="213"/>
      <c r="AT156" s="214" t="s">
        <v>161</v>
      </c>
      <c r="AU156" s="214" t="s">
        <v>90</v>
      </c>
      <c r="AV156" s="13" t="s">
        <v>90</v>
      </c>
      <c r="AW156" s="13" t="s">
        <v>4</v>
      </c>
      <c r="AX156" s="13" t="s">
        <v>88</v>
      </c>
      <c r="AY156" s="214" t="s">
        <v>152</v>
      </c>
    </row>
    <row r="157" spans="1:65" s="2" customFormat="1" ht="16.5" customHeight="1">
      <c r="A157" s="35"/>
      <c r="B157" s="36"/>
      <c r="C157" s="189" t="s">
        <v>296</v>
      </c>
      <c r="D157" s="189" t="s">
        <v>155</v>
      </c>
      <c r="E157" s="190" t="s">
        <v>804</v>
      </c>
      <c r="F157" s="191" t="s">
        <v>805</v>
      </c>
      <c r="G157" s="192" t="s">
        <v>321</v>
      </c>
      <c r="H157" s="193">
        <v>650</v>
      </c>
      <c r="I157" s="194"/>
      <c r="J157" s="195">
        <f>ROUND(I157*H157,2)</f>
        <v>0</v>
      </c>
      <c r="K157" s="196"/>
      <c r="L157" s="40"/>
      <c r="M157" s="197" t="s">
        <v>1</v>
      </c>
      <c r="N157" s="198" t="s">
        <v>45</v>
      </c>
      <c r="O157" s="72"/>
      <c r="P157" s="199">
        <f>O157*H157</f>
        <v>0</v>
      </c>
      <c r="Q157" s="199">
        <v>0</v>
      </c>
      <c r="R157" s="199">
        <f>Q157*H157</f>
        <v>0</v>
      </c>
      <c r="S157" s="199">
        <v>0</v>
      </c>
      <c r="T157" s="200">
        <f>S157*H157</f>
        <v>0</v>
      </c>
      <c r="U157" s="35"/>
      <c r="V157" s="35"/>
      <c r="W157" s="35"/>
      <c r="X157" s="35"/>
      <c r="Y157" s="35"/>
      <c r="Z157" s="35"/>
      <c r="AA157" s="35"/>
      <c r="AB157" s="35"/>
      <c r="AC157" s="35"/>
      <c r="AD157" s="35"/>
      <c r="AE157" s="35"/>
      <c r="AR157" s="201" t="s">
        <v>242</v>
      </c>
      <c r="AT157" s="201" t="s">
        <v>155</v>
      </c>
      <c r="AU157" s="201" t="s">
        <v>90</v>
      </c>
      <c r="AY157" s="18" t="s">
        <v>152</v>
      </c>
      <c r="BE157" s="202">
        <f>IF(N157="základní",J157,0)</f>
        <v>0</v>
      </c>
      <c r="BF157" s="202">
        <f>IF(N157="snížená",J157,0)</f>
        <v>0</v>
      </c>
      <c r="BG157" s="202">
        <f>IF(N157="zákl. přenesená",J157,0)</f>
        <v>0</v>
      </c>
      <c r="BH157" s="202">
        <f>IF(N157="sníž. přenesená",J157,0)</f>
        <v>0</v>
      </c>
      <c r="BI157" s="202">
        <f>IF(N157="nulová",J157,0)</f>
        <v>0</v>
      </c>
      <c r="BJ157" s="18" t="s">
        <v>88</v>
      </c>
      <c r="BK157" s="202">
        <f>ROUND(I157*H157,2)</f>
        <v>0</v>
      </c>
      <c r="BL157" s="18" t="s">
        <v>242</v>
      </c>
      <c r="BM157" s="201" t="s">
        <v>811</v>
      </c>
    </row>
    <row r="158" spans="1:65" s="2" customFormat="1" ht="16.5" customHeight="1">
      <c r="A158" s="35"/>
      <c r="B158" s="36"/>
      <c r="C158" s="247" t="s">
        <v>304</v>
      </c>
      <c r="D158" s="247" t="s">
        <v>237</v>
      </c>
      <c r="E158" s="248" t="s">
        <v>812</v>
      </c>
      <c r="F158" s="249" t="s">
        <v>813</v>
      </c>
      <c r="G158" s="250" t="s">
        <v>321</v>
      </c>
      <c r="H158" s="251">
        <v>682.5</v>
      </c>
      <c r="I158" s="252"/>
      <c r="J158" s="253">
        <f>ROUND(I158*H158,2)</f>
        <v>0</v>
      </c>
      <c r="K158" s="254"/>
      <c r="L158" s="255"/>
      <c r="M158" s="256" t="s">
        <v>1</v>
      </c>
      <c r="N158" s="257" t="s">
        <v>45</v>
      </c>
      <c r="O158" s="72"/>
      <c r="P158" s="199">
        <f>O158*H158</f>
        <v>0</v>
      </c>
      <c r="Q158" s="199">
        <v>0</v>
      </c>
      <c r="R158" s="199">
        <f>Q158*H158</f>
        <v>0</v>
      </c>
      <c r="S158" s="199">
        <v>0</v>
      </c>
      <c r="T158" s="200">
        <f>S158*H158</f>
        <v>0</v>
      </c>
      <c r="U158" s="35"/>
      <c r="V158" s="35"/>
      <c r="W158" s="35"/>
      <c r="X158" s="35"/>
      <c r="Y158" s="35"/>
      <c r="Z158" s="35"/>
      <c r="AA158" s="35"/>
      <c r="AB158" s="35"/>
      <c r="AC158" s="35"/>
      <c r="AD158" s="35"/>
      <c r="AE158" s="35"/>
      <c r="AR158" s="201" t="s">
        <v>334</v>
      </c>
      <c r="AT158" s="201" t="s">
        <v>237</v>
      </c>
      <c r="AU158" s="201" t="s">
        <v>90</v>
      </c>
      <c r="AY158" s="18" t="s">
        <v>152</v>
      </c>
      <c r="BE158" s="202">
        <f>IF(N158="základní",J158,0)</f>
        <v>0</v>
      </c>
      <c r="BF158" s="202">
        <f>IF(N158="snížená",J158,0)</f>
        <v>0</v>
      </c>
      <c r="BG158" s="202">
        <f>IF(N158="zákl. přenesená",J158,0)</f>
        <v>0</v>
      </c>
      <c r="BH158" s="202">
        <f>IF(N158="sníž. přenesená",J158,0)</f>
        <v>0</v>
      </c>
      <c r="BI158" s="202">
        <f>IF(N158="nulová",J158,0)</f>
        <v>0</v>
      </c>
      <c r="BJ158" s="18" t="s">
        <v>88</v>
      </c>
      <c r="BK158" s="202">
        <f>ROUND(I158*H158,2)</f>
        <v>0</v>
      </c>
      <c r="BL158" s="18" t="s">
        <v>242</v>
      </c>
      <c r="BM158" s="201" t="s">
        <v>814</v>
      </c>
    </row>
    <row r="159" spans="2:51" s="13" customFormat="1" ht="11.25">
      <c r="B159" s="203"/>
      <c r="C159" s="204"/>
      <c r="D159" s="205" t="s">
        <v>161</v>
      </c>
      <c r="E159" s="204"/>
      <c r="F159" s="207" t="s">
        <v>815</v>
      </c>
      <c r="G159" s="204"/>
      <c r="H159" s="208">
        <v>682.5</v>
      </c>
      <c r="I159" s="209"/>
      <c r="J159" s="204"/>
      <c r="K159" s="204"/>
      <c r="L159" s="210"/>
      <c r="M159" s="211"/>
      <c r="N159" s="212"/>
      <c r="O159" s="212"/>
      <c r="P159" s="212"/>
      <c r="Q159" s="212"/>
      <c r="R159" s="212"/>
      <c r="S159" s="212"/>
      <c r="T159" s="213"/>
      <c r="AT159" s="214" t="s">
        <v>161</v>
      </c>
      <c r="AU159" s="214" t="s">
        <v>90</v>
      </c>
      <c r="AV159" s="13" t="s">
        <v>90</v>
      </c>
      <c r="AW159" s="13" t="s">
        <v>4</v>
      </c>
      <c r="AX159" s="13" t="s">
        <v>88</v>
      </c>
      <c r="AY159" s="214" t="s">
        <v>152</v>
      </c>
    </row>
    <row r="160" spans="1:65" s="2" customFormat="1" ht="16.5" customHeight="1">
      <c r="A160" s="35"/>
      <c r="B160" s="36"/>
      <c r="C160" s="189" t="s">
        <v>312</v>
      </c>
      <c r="D160" s="189" t="s">
        <v>155</v>
      </c>
      <c r="E160" s="190" t="s">
        <v>804</v>
      </c>
      <c r="F160" s="191" t="s">
        <v>805</v>
      </c>
      <c r="G160" s="192" t="s">
        <v>321</v>
      </c>
      <c r="H160" s="193">
        <v>780</v>
      </c>
      <c r="I160" s="194"/>
      <c r="J160" s="195">
        <f>ROUND(I160*H160,2)</f>
        <v>0</v>
      </c>
      <c r="K160" s="196"/>
      <c r="L160" s="40"/>
      <c r="M160" s="197" t="s">
        <v>1</v>
      </c>
      <c r="N160" s="198" t="s">
        <v>45</v>
      </c>
      <c r="O160" s="72"/>
      <c r="P160" s="199">
        <f>O160*H160</f>
        <v>0</v>
      </c>
      <c r="Q160" s="199">
        <v>0</v>
      </c>
      <c r="R160" s="199">
        <f>Q160*H160</f>
        <v>0</v>
      </c>
      <c r="S160" s="199">
        <v>0</v>
      </c>
      <c r="T160" s="200">
        <f>S160*H160</f>
        <v>0</v>
      </c>
      <c r="U160" s="35"/>
      <c r="V160" s="35"/>
      <c r="W160" s="35"/>
      <c r="X160" s="35"/>
      <c r="Y160" s="35"/>
      <c r="Z160" s="35"/>
      <c r="AA160" s="35"/>
      <c r="AB160" s="35"/>
      <c r="AC160" s="35"/>
      <c r="AD160" s="35"/>
      <c r="AE160" s="35"/>
      <c r="AR160" s="201" t="s">
        <v>242</v>
      </c>
      <c r="AT160" s="201" t="s">
        <v>155</v>
      </c>
      <c r="AU160" s="201" t="s">
        <v>90</v>
      </c>
      <c r="AY160" s="18" t="s">
        <v>152</v>
      </c>
      <c r="BE160" s="202">
        <f>IF(N160="základní",J160,0)</f>
        <v>0</v>
      </c>
      <c r="BF160" s="202">
        <f>IF(N160="snížená",J160,0)</f>
        <v>0</v>
      </c>
      <c r="BG160" s="202">
        <f>IF(N160="zákl. přenesená",J160,0)</f>
        <v>0</v>
      </c>
      <c r="BH160" s="202">
        <f>IF(N160="sníž. přenesená",J160,0)</f>
        <v>0</v>
      </c>
      <c r="BI160" s="202">
        <f>IF(N160="nulová",J160,0)</f>
        <v>0</v>
      </c>
      <c r="BJ160" s="18" t="s">
        <v>88</v>
      </c>
      <c r="BK160" s="202">
        <f>ROUND(I160*H160,2)</f>
        <v>0</v>
      </c>
      <c r="BL160" s="18" t="s">
        <v>242</v>
      </c>
      <c r="BM160" s="201" t="s">
        <v>816</v>
      </c>
    </row>
    <row r="161" spans="1:65" s="2" customFormat="1" ht="16.5" customHeight="1">
      <c r="A161" s="35"/>
      <c r="B161" s="36"/>
      <c r="C161" s="247" t="s">
        <v>318</v>
      </c>
      <c r="D161" s="247" t="s">
        <v>237</v>
      </c>
      <c r="E161" s="248" t="s">
        <v>817</v>
      </c>
      <c r="F161" s="249" t="s">
        <v>818</v>
      </c>
      <c r="G161" s="250" t="s">
        <v>321</v>
      </c>
      <c r="H161" s="251">
        <v>819</v>
      </c>
      <c r="I161" s="252"/>
      <c r="J161" s="253">
        <f>ROUND(I161*H161,2)</f>
        <v>0</v>
      </c>
      <c r="K161" s="254"/>
      <c r="L161" s="255"/>
      <c r="M161" s="256" t="s">
        <v>1</v>
      </c>
      <c r="N161" s="257" t="s">
        <v>45</v>
      </c>
      <c r="O161" s="72"/>
      <c r="P161" s="199">
        <f>O161*H161</f>
        <v>0</v>
      </c>
      <c r="Q161" s="199">
        <v>0</v>
      </c>
      <c r="R161" s="199">
        <f>Q161*H161</f>
        <v>0</v>
      </c>
      <c r="S161" s="199">
        <v>0</v>
      </c>
      <c r="T161" s="200">
        <f>S161*H161</f>
        <v>0</v>
      </c>
      <c r="U161" s="35"/>
      <c r="V161" s="35"/>
      <c r="W161" s="35"/>
      <c r="X161" s="35"/>
      <c r="Y161" s="35"/>
      <c r="Z161" s="35"/>
      <c r="AA161" s="35"/>
      <c r="AB161" s="35"/>
      <c r="AC161" s="35"/>
      <c r="AD161" s="35"/>
      <c r="AE161" s="35"/>
      <c r="AR161" s="201" t="s">
        <v>334</v>
      </c>
      <c r="AT161" s="201" t="s">
        <v>237</v>
      </c>
      <c r="AU161" s="201" t="s">
        <v>90</v>
      </c>
      <c r="AY161" s="18" t="s">
        <v>152</v>
      </c>
      <c r="BE161" s="202">
        <f>IF(N161="základní",J161,0)</f>
        <v>0</v>
      </c>
      <c r="BF161" s="202">
        <f>IF(N161="snížená",J161,0)</f>
        <v>0</v>
      </c>
      <c r="BG161" s="202">
        <f>IF(N161="zákl. přenesená",J161,0)</f>
        <v>0</v>
      </c>
      <c r="BH161" s="202">
        <f>IF(N161="sníž. přenesená",J161,0)</f>
        <v>0</v>
      </c>
      <c r="BI161" s="202">
        <f>IF(N161="nulová",J161,0)</f>
        <v>0</v>
      </c>
      <c r="BJ161" s="18" t="s">
        <v>88</v>
      </c>
      <c r="BK161" s="202">
        <f>ROUND(I161*H161,2)</f>
        <v>0</v>
      </c>
      <c r="BL161" s="18" t="s">
        <v>242</v>
      </c>
      <c r="BM161" s="201" t="s">
        <v>819</v>
      </c>
    </row>
    <row r="162" spans="2:51" s="13" customFormat="1" ht="11.25">
      <c r="B162" s="203"/>
      <c r="C162" s="204"/>
      <c r="D162" s="205" t="s">
        <v>161</v>
      </c>
      <c r="E162" s="204"/>
      <c r="F162" s="207" t="s">
        <v>820</v>
      </c>
      <c r="G162" s="204"/>
      <c r="H162" s="208">
        <v>819</v>
      </c>
      <c r="I162" s="209"/>
      <c r="J162" s="204"/>
      <c r="K162" s="204"/>
      <c r="L162" s="210"/>
      <c r="M162" s="211"/>
      <c r="N162" s="212"/>
      <c r="O162" s="212"/>
      <c r="P162" s="212"/>
      <c r="Q162" s="212"/>
      <c r="R162" s="212"/>
      <c r="S162" s="212"/>
      <c r="T162" s="213"/>
      <c r="AT162" s="214" t="s">
        <v>161</v>
      </c>
      <c r="AU162" s="214" t="s">
        <v>90</v>
      </c>
      <c r="AV162" s="13" t="s">
        <v>90</v>
      </c>
      <c r="AW162" s="13" t="s">
        <v>4</v>
      </c>
      <c r="AX162" s="13" t="s">
        <v>88</v>
      </c>
      <c r="AY162" s="214" t="s">
        <v>152</v>
      </c>
    </row>
    <row r="163" spans="1:65" s="2" customFormat="1" ht="16.5" customHeight="1">
      <c r="A163" s="35"/>
      <c r="B163" s="36"/>
      <c r="C163" s="189" t="s">
        <v>324</v>
      </c>
      <c r="D163" s="189" t="s">
        <v>155</v>
      </c>
      <c r="E163" s="190" t="s">
        <v>821</v>
      </c>
      <c r="F163" s="191" t="s">
        <v>822</v>
      </c>
      <c r="G163" s="192" t="s">
        <v>321</v>
      </c>
      <c r="H163" s="193">
        <v>40</v>
      </c>
      <c r="I163" s="194"/>
      <c r="J163" s="195">
        <f>ROUND(I163*H163,2)</f>
        <v>0</v>
      </c>
      <c r="K163" s="196"/>
      <c r="L163" s="40"/>
      <c r="M163" s="197" t="s">
        <v>1</v>
      </c>
      <c r="N163" s="198" t="s">
        <v>45</v>
      </c>
      <c r="O163" s="72"/>
      <c r="P163" s="199">
        <f>O163*H163</f>
        <v>0</v>
      </c>
      <c r="Q163" s="199">
        <v>0</v>
      </c>
      <c r="R163" s="199">
        <f>Q163*H163</f>
        <v>0</v>
      </c>
      <c r="S163" s="199">
        <v>0</v>
      </c>
      <c r="T163" s="200">
        <f>S163*H163</f>
        <v>0</v>
      </c>
      <c r="U163" s="35"/>
      <c r="V163" s="35"/>
      <c r="W163" s="35"/>
      <c r="X163" s="35"/>
      <c r="Y163" s="35"/>
      <c r="Z163" s="35"/>
      <c r="AA163" s="35"/>
      <c r="AB163" s="35"/>
      <c r="AC163" s="35"/>
      <c r="AD163" s="35"/>
      <c r="AE163" s="35"/>
      <c r="AR163" s="201" t="s">
        <v>242</v>
      </c>
      <c r="AT163" s="201" t="s">
        <v>155</v>
      </c>
      <c r="AU163" s="201" t="s">
        <v>90</v>
      </c>
      <c r="AY163" s="18" t="s">
        <v>152</v>
      </c>
      <c r="BE163" s="202">
        <f>IF(N163="základní",J163,0)</f>
        <v>0</v>
      </c>
      <c r="BF163" s="202">
        <f>IF(N163="snížená",J163,0)</f>
        <v>0</v>
      </c>
      <c r="BG163" s="202">
        <f>IF(N163="zákl. přenesená",J163,0)</f>
        <v>0</v>
      </c>
      <c r="BH163" s="202">
        <f>IF(N163="sníž. přenesená",J163,0)</f>
        <v>0</v>
      </c>
      <c r="BI163" s="202">
        <f>IF(N163="nulová",J163,0)</f>
        <v>0</v>
      </c>
      <c r="BJ163" s="18" t="s">
        <v>88</v>
      </c>
      <c r="BK163" s="202">
        <f>ROUND(I163*H163,2)</f>
        <v>0</v>
      </c>
      <c r="BL163" s="18" t="s">
        <v>242</v>
      </c>
      <c r="BM163" s="201" t="s">
        <v>823</v>
      </c>
    </row>
    <row r="164" spans="1:65" s="2" customFormat="1" ht="16.5" customHeight="1">
      <c r="A164" s="35"/>
      <c r="B164" s="36"/>
      <c r="C164" s="247" t="s">
        <v>330</v>
      </c>
      <c r="D164" s="247" t="s">
        <v>237</v>
      </c>
      <c r="E164" s="248" t="s">
        <v>824</v>
      </c>
      <c r="F164" s="249" t="s">
        <v>825</v>
      </c>
      <c r="G164" s="250" t="s">
        <v>321</v>
      </c>
      <c r="H164" s="251">
        <v>42</v>
      </c>
      <c r="I164" s="252"/>
      <c r="J164" s="253">
        <f>ROUND(I164*H164,2)</f>
        <v>0</v>
      </c>
      <c r="K164" s="254"/>
      <c r="L164" s="255"/>
      <c r="M164" s="256" t="s">
        <v>1</v>
      </c>
      <c r="N164" s="257" t="s">
        <v>45</v>
      </c>
      <c r="O164" s="72"/>
      <c r="P164" s="199">
        <f>O164*H164</f>
        <v>0</v>
      </c>
      <c r="Q164" s="199">
        <v>0</v>
      </c>
      <c r="R164" s="199">
        <f>Q164*H164</f>
        <v>0</v>
      </c>
      <c r="S164" s="199">
        <v>0</v>
      </c>
      <c r="T164" s="200">
        <f>S164*H164</f>
        <v>0</v>
      </c>
      <c r="U164" s="35"/>
      <c r="V164" s="35"/>
      <c r="W164" s="35"/>
      <c r="X164" s="35"/>
      <c r="Y164" s="35"/>
      <c r="Z164" s="35"/>
      <c r="AA164" s="35"/>
      <c r="AB164" s="35"/>
      <c r="AC164" s="35"/>
      <c r="AD164" s="35"/>
      <c r="AE164" s="35"/>
      <c r="AR164" s="201" t="s">
        <v>334</v>
      </c>
      <c r="AT164" s="201" t="s">
        <v>237</v>
      </c>
      <c r="AU164" s="201" t="s">
        <v>90</v>
      </c>
      <c r="AY164" s="18" t="s">
        <v>152</v>
      </c>
      <c r="BE164" s="202">
        <f>IF(N164="základní",J164,0)</f>
        <v>0</v>
      </c>
      <c r="BF164" s="202">
        <f>IF(N164="snížená",J164,0)</f>
        <v>0</v>
      </c>
      <c r="BG164" s="202">
        <f>IF(N164="zákl. přenesená",J164,0)</f>
        <v>0</v>
      </c>
      <c r="BH164" s="202">
        <f>IF(N164="sníž. přenesená",J164,0)</f>
        <v>0</v>
      </c>
      <c r="BI164" s="202">
        <f>IF(N164="nulová",J164,0)</f>
        <v>0</v>
      </c>
      <c r="BJ164" s="18" t="s">
        <v>88</v>
      </c>
      <c r="BK164" s="202">
        <f>ROUND(I164*H164,2)</f>
        <v>0</v>
      </c>
      <c r="BL164" s="18" t="s">
        <v>242</v>
      </c>
      <c r="BM164" s="201" t="s">
        <v>826</v>
      </c>
    </row>
    <row r="165" spans="2:51" s="13" customFormat="1" ht="11.25">
      <c r="B165" s="203"/>
      <c r="C165" s="204"/>
      <c r="D165" s="205" t="s">
        <v>161</v>
      </c>
      <c r="E165" s="204"/>
      <c r="F165" s="207" t="s">
        <v>827</v>
      </c>
      <c r="G165" s="204"/>
      <c r="H165" s="208">
        <v>42</v>
      </c>
      <c r="I165" s="209"/>
      <c r="J165" s="204"/>
      <c r="K165" s="204"/>
      <c r="L165" s="210"/>
      <c r="M165" s="211"/>
      <c r="N165" s="212"/>
      <c r="O165" s="212"/>
      <c r="P165" s="212"/>
      <c r="Q165" s="212"/>
      <c r="R165" s="212"/>
      <c r="S165" s="212"/>
      <c r="T165" s="213"/>
      <c r="AT165" s="214" t="s">
        <v>161</v>
      </c>
      <c r="AU165" s="214" t="s">
        <v>90</v>
      </c>
      <c r="AV165" s="13" t="s">
        <v>90</v>
      </c>
      <c r="AW165" s="13" t="s">
        <v>4</v>
      </c>
      <c r="AX165" s="13" t="s">
        <v>88</v>
      </c>
      <c r="AY165" s="214" t="s">
        <v>152</v>
      </c>
    </row>
    <row r="166" spans="1:65" s="2" customFormat="1" ht="16.5" customHeight="1">
      <c r="A166" s="35"/>
      <c r="B166" s="36"/>
      <c r="C166" s="189" t="s">
        <v>334</v>
      </c>
      <c r="D166" s="189" t="s">
        <v>155</v>
      </c>
      <c r="E166" s="190" t="s">
        <v>828</v>
      </c>
      <c r="F166" s="191" t="s">
        <v>829</v>
      </c>
      <c r="G166" s="192" t="s">
        <v>739</v>
      </c>
      <c r="H166" s="193">
        <v>480</v>
      </c>
      <c r="I166" s="194"/>
      <c r="J166" s="195">
        <f>ROUND(I166*H166,2)</f>
        <v>0</v>
      </c>
      <c r="K166" s="196"/>
      <c r="L166" s="40"/>
      <c r="M166" s="197" t="s">
        <v>1</v>
      </c>
      <c r="N166" s="198" t="s">
        <v>45</v>
      </c>
      <c r="O166" s="72"/>
      <c r="P166" s="199">
        <f>O166*H166</f>
        <v>0</v>
      </c>
      <c r="Q166" s="199">
        <v>0</v>
      </c>
      <c r="R166" s="199">
        <f>Q166*H166</f>
        <v>0</v>
      </c>
      <c r="S166" s="199">
        <v>0</v>
      </c>
      <c r="T166" s="200">
        <f>S166*H166</f>
        <v>0</v>
      </c>
      <c r="U166" s="35"/>
      <c r="V166" s="35"/>
      <c r="W166" s="35"/>
      <c r="X166" s="35"/>
      <c r="Y166" s="35"/>
      <c r="Z166" s="35"/>
      <c r="AA166" s="35"/>
      <c r="AB166" s="35"/>
      <c r="AC166" s="35"/>
      <c r="AD166" s="35"/>
      <c r="AE166" s="35"/>
      <c r="AR166" s="201" t="s">
        <v>242</v>
      </c>
      <c r="AT166" s="201" t="s">
        <v>155</v>
      </c>
      <c r="AU166" s="201" t="s">
        <v>90</v>
      </c>
      <c r="AY166" s="18" t="s">
        <v>152</v>
      </c>
      <c r="BE166" s="202">
        <f>IF(N166="základní",J166,0)</f>
        <v>0</v>
      </c>
      <c r="BF166" s="202">
        <f>IF(N166="snížená",J166,0)</f>
        <v>0</v>
      </c>
      <c r="BG166" s="202">
        <f>IF(N166="zákl. přenesená",J166,0)</f>
        <v>0</v>
      </c>
      <c r="BH166" s="202">
        <f>IF(N166="sníž. přenesená",J166,0)</f>
        <v>0</v>
      </c>
      <c r="BI166" s="202">
        <f>IF(N166="nulová",J166,0)</f>
        <v>0</v>
      </c>
      <c r="BJ166" s="18" t="s">
        <v>88</v>
      </c>
      <c r="BK166" s="202">
        <f>ROUND(I166*H166,2)</f>
        <v>0</v>
      </c>
      <c r="BL166" s="18" t="s">
        <v>242</v>
      </c>
      <c r="BM166" s="201" t="s">
        <v>830</v>
      </c>
    </row>
    <row r="167" spans="1:65" s="2" customFormat="1" ht="16.5" customHeight="1">
      <c r="A167" s="35"/>
      <c r="B167" s="36"/>
      <c r="C167" s="189" t="s">
        <v>338</v>
      </c>
      <c r="D167" s="189" t="s">
        <v>155</v>
      </c>
      <c r="E167" s="190" t="s">
        <v>831</v>
      </c>
      <c r="F167" s="191" t="s">
        <v>832</v>
      </c>
      <c r="G167" s="192" t="s">
        <v>646</v>
      </c>
      <c r="H167" s="193">
        <v>24</v>
      </c>
      <c r="I167" s="194"/>
      <c r="J167" s="195">
        <f>ROUND(I167*H167,2)</f>
        <v>0</v>
      </c>
      <c r="K167" s="196"/>
      <c r="L167" s="40"/>
      <c r="M167" s="197" t="s">
        <v>1</v>
      </c>
      <c r="N167" s="198" t="s">
        <v>45</v>
      </c>
      <c r="O167" s="72"/>
      <c r="P167" s="199">
        <f>O167*H167</f>
        <v>0</v>
      </c>
      <c r="Q167" s="199">
        <v>0</v>
      </c>
      <c r="R167" s="199">
        <f>Q167*H167</f>
        <v>0</v>
      </c>
      <c r="S167" s="199">
        <v>0</v>
      </c>
      <c r="T167" s="200">
        <f>S167*H167</f>
        <v>0</v>
      </c>
      <c r="U167" s="35"/>
      <c r="V167" s="35"/>
      <c r="W167" s="35"/>
      <c r="X167" s="35"/>
      <c r="Y167" s="35"/>
      <c r="Z167" s="35"/>
      <c r="AA167" s="35"/>
      <c r="AB167" s="35"/>
      <c r="AC167" s="35"/>
      <c r="AD167" s="35"/>
      <c r="AE167" s="35"/>
      <c r="AR167" s="201" t="s">
        <v>242</v>
      </c>
      <c r="AT167" s="201" t="s">
        <v>155</v>
      </c>
      <c r="AU167" s="201" t="s">
        <v>90</v>
      </c>
      <c r="AY167" s="18" t="s">
        <v>152</v>
      </c>
      <c r="BE167" s="202">
        <f>IF(N167="základní",J167,0)</f>
        <v>0</v>
      </c>
      <c r="BF167" s="202">
        <f>IF(N167="snížená",J167,0)</f>
        <v>0</v>
      </c>
      <c r="BG167" s="202">
        <f>IF(N167="zákl. přenesená",J167,0)</f>
        <v>0</v>
      </c>
      <c r="BH167" s="202">
        <f>IF(N167="sníž. přenesená",J167,0)</f>
        <v>0</v>
      </c>
      <c r="BI167" s="202">
        <f>IF(N167="nulová",J167,0)</f>
        <v>0</v>
      </c>
      <c r="BJ167" s="18" t="s">
        <v>88</v>
      </c>
      <c r="BK167" s="202">
        <f>ROUND(I167*H167,2)</f>
        <v>0</v>
      </c>
      <c r="BL167" s="18" t="s">
        <v>242</v>
      </c>
      <c r="BM167" s="201" t="s">
        <v>833</v>
      </c>
    </row>
    <row r="168" spans="2:63" s="12" customFormat="1" ht="20.85" customHeight="1">
      <c r="B168" s="173"/>
      <c r="C168" s="174"/>
      <c r="D168" s="175" t="s">
        <v>79</v>
      </c>
      <c r="E168" s="187" t="s">
        <v>834</v>
      </c>
      <c r="F168" s="187" t="s">
        <v>834</v>
      </c>
      <c r="G168" s="174"/>
      <c r="H168" s="174"/>
      <c r="I168" s="177"/>
      <c r="J168" s="188">
        <f>BK168</f>
        <v>0</v>
      </c>
      <c r="K168" s="174"/>
      <c r="L168" s="179"/>
      <c r="M168" s="180"/>
      <c r="N168" s="181"/>
      <c r="O168" s="181"/>
      <c r="P168" s="182">
        <f>SUM(P169:P178)</f>
        <v>0</v>
      </c>
      <c r="Q168" s="181"/>
      <c r="R168" s="182">
        <f>SUM(R169:R178)</f>
        <v>0</v>
      </c>
      <c r="S168" s="181"/>
      <c r="T168" s="183">
        <f>SUM(T169:T178)</f>
        <v>0</v>
      </c>
      <c r="AR168" s="184" t="s">
        <v>88</v>
      </c>
      <c r="AT168" s="185" t="s">
        <v>79</v>
      </c>
      <c r="AU168" s="185" t="s">
        <v>90</v>
      </c>
      <c r="AY168" s="184" t="s">
        <v>152</v>
      </c>
      <c r="BK168" s="186">
        <f>SUM(BK169:BK178)</f>
        <v>0</v>
      </c>
    </row>
    <row r="169" spans="1:65" s="2" customFormat="1" ht="16.5" customHeight="1">
      <c r="A169" s="35"/>
      <c r="B169" s="36"/>
      <c r="C169" s="247" t="s">
        <v>346</v>
      </c>
      <c r="D169" s="247" t="s">
        <v>237</v>
      </c>
      <c r="E169" s="248" t="s">
        <v>835</v>
      </c>
      <c r="F169" s="249" t="s">
        <v>836</v>
      </c>
      <c r="G169" s="250" t="s">
        <v>739</v>
      </c>
      <c r="H169" s="251">
        <v>1</v>
      </c>
      <c r="I169" s="252"/>
      <c r="J169" s="253">
        <f aca="true" t="shared" si="10" ref="J169:J178">ROUND(I169*H169,2)</f>
        <v>0</v>
      </c>
      <c r="K169" s="254"/>
      <c r="L169" s="255"/>
      <c r="M169" s="256" t="s">
        <v>1</v>
      </c>
      <c r="N169" s="257" t="s">
        <v>45</v>
      </c>
      <c r="O169" s="72"/>
      <c r="P169" s="199">
        <f aca="true" t="shared" si="11" ref="P169:P178">O169*H169</f>
        <v>0</v>
      </c>
      <c r="Q169" s="199">
        <v>0</v>
      </c>
      <c r="R169" s="199">
        <f aca="true" t="shared" si="12" ref="R169:R178">Q169*H169</f>
        <v>0</v>
      </c>
      <c r="S169" s="199">
        <v>0</v>
      </c>
      <c r="T169" s="200">
        <f aca="true" t="shared" si="13" ref="T169:T178">S169*H169</f>
        <v>0</v>
      </c>
      <c r="U169" s="35"/>
      <c r="V169" s="35"/>
      <c r="W169" s="35"/>
      <c r="X169" s="35"/>
      <c r="Y169" s="35"/>
      <c r="Z169" s="35"/>
      <c r="AA169" s="35"/>
      <c r="AB169" s="35"/>
      <c r="AC169" s="35"/>
      <c r="AD169" s="35"/>
      <c r="AE169" s="35"/>
      <c r="AR169" s="201" t="s">
        <v>334</v>
      </c>
      <c r="AT169" s="201" t="s">
        <v>237</v>
      </c>
      <c r="AU169" s="201" t="s">
        <v>153</v>
      </c>
      <c r="AY169" s="18" t="s">
        <v>152</v>
      </c>
      <c r="BE169" s="202">
        <f aca="true" t="shared" si="14" ref="BE169:BE178">IF(N169="základní",J169,0)</f>
        <v>0</v>
      </c>
      <c r="BF169" s="202">
        <f aca="true" t="shared" si="15" ref="BF169:BF178">IF(N169="snížená",J169,0)</f>
        <v>0</v>
      </c>
      <c r="BG169" s="202">
        <f aca="true" t="shared" si="16" ref="BG169:BG178">IF(N169="zákl. přenesená",J169,0)</f>
        <v>0</v>
      </c>
      <c r="BH169" s="202">
        <f aca="true" t="shared" si="17" ref="BH169:BH178">IF(N169="sníž. přenesená",J169,0)</f>
        <v>0</v>
      </c>
      <c r="BI169" s="202">
        <f aca="true" t="shared" si="18" ref="BI169:BI178">IF(N169="nulová",J169,0)</f>
        <v>0</v>
      </c>
      <c r="BJ169" s="18" t="s">
        <v>88</v>
      </c>
      <c r="BK169" s="202">
        <f aca="true" t="shared" si="19" ref="BK169:BK178">ROUND(I169*H169,2)</f>
        <v>0</v>
      </c>
      <c r="BL169" s="18" t="s">
        <v>242</v>
      </c>
      <c r="BM169" s="201" t="s">
        <v>837</v>
      </c>
    </row>
    <row r="170" spans="1:65" s="2" customFormat="1" ht="16.5" customHeight="1">
      <c r="A170" s="35"/>
      <c r="B170" s="36"/>
      <c r="C170" s="247" t="s">
        <v>350</v>
      </c>
      <c r="D170" s="247" t="s">
        <v>237</v>
      </c>
      <c r="E170" s="248" t="s">
        <v>838</v>
      </c>
      <c r="F170" s="249" t="s">
        <v>839</v>
      </c>
      <c r="G170" s="250" t="s">
        <v>739</v>
      </c>
      <c r="H170" s="251">
        <v>1</v>
      </c>
      <c r="I170" s="252"/>
      <c r="J170" s="253">
        <f t="shared" si="10"/>
        <v>0</v>
      </c>
      <c r="K170" s="254"/>
      <c r="L170" s="255"/>
      <c r="M170" s="256" t="s">
        <v>1</v>
      </c>
      <c r="N170" s="257" t="s">
        <v>45</v>
      </c>
      <c r="O170" s="72"/>
      <c r="P170" s="199">
        <f t="shared" si="11"/>
        <v>0</v>
      </c>
      <c r="Q170" s="199">
        <v>0</v>
      </c>
      <c r="R170" s="199">
        <f t="shared" si="12"/>
        <v>0</v>
      </c>
      <c r="S170" s="199">
        <v>0</v>
      </c>
      <c r="T170" s="200">
        <f t="shared" si="13"/>
        <v>0</v>
      </c>
      <c r="U170" s="35"/>
      <c r="V170" s="35"/>
      <c r="W170" s="35"/>
      <c r="X170" s="35"/>
      <c r="Y170" s="35"/>
      <c r="Z170" s="35"/>
      <c r="AA170" s="35"/>
      <c r="AB170" s="35"/>
      <c r="AC170" s="35"/>
      <c r="AD170" s="35"/>
      <c r="AE170" s="35"/>
      <c r="AR170" s="201" t="s">
        <v>334</v>
      </c>
      <c r="AT170" s="201" t="s">
        <v>237</v>
      </c>
      <c r="AU170" s="201" t="s">
        <v>153</v>
      </c>
      <c r="AY170" s="18" t="s">
        <v>152</v>
      </c>
      <c r="BE170" s="202">
        <f t="shared" si="14"/>
        <v>0</v>
      </c>
      <c r="BF170" s="202">
        <f t="shared" si="15"/>
        <v>0</v>
      </c>
      <c r="BG170" s="202">
        <f t="shared" si="16"/>
        <v>0</v>
      </c>
      <c r="BH170" s="202">
        <f t="shared" si="17"/>
        <v>0</v>
      </c>
      <c r="BI170" s="202">
        <f t="shared" si="18"/>
        <v>0</v>
      </c>
      <c r="BJ170" s="18" t="s">
        <v>88</v>
      </c>
      <c r="BK170" s="202">
        <f t="shared" si="19"/>
        <v>0</v>
      </c>
      <c r="BL170" s="18" t="s">
        <v>242</v>
      </c>
      <c r="BM170" s="201" t="s">
        <v>840</v>
      </c>
    </row>
    <row r="171" spans="1:65" s="2" customFormat="1" ht="16.5" customHeight="1">
      <c r="A171" s="35"/>
      <c r="B171" s="36"/>
      <c r="C171" s="247" t="s">
        <v>354</v>
      </c>
      <c r="D171" s="247" t="s">
        <v>237</v>
      </c>
      <c r="E171" s="248" t="s">
        <v>841</v>
      </c>
      <c r="F171" s="249" t="s">
        <v>842</v>
      </c>
      <c r="G171" s="250" t="s">
        <v>739</v>
      </c>
      <c r="H171" s="251">
        <v>5</v>
      </c>
      <c r="I171" s="252"/>
      <c r="J171" s="253">
        <f t="shared" si="10"/>
        <v>0</v>
      </c>
      <c r="K171" s="254"/>
      <c r="L171" s="255"/>
      <c r="M171" s="256" t="s">
        <v>1</v>
      </c>
      <c r="N171" s="257" t="s">
        <v>45</v>
      </c>
      <c r="O171" s="72"/>
      <c r="P171" s="199">
        <f t="shared" si="11"/>
        <v>0</v>
      </c>
      <c r="Q171" s="199">
        <v>0</v>
      </c>
      <c r="R171" s="199">
        <f t="shared" si="12"/>
        <v>0</v>
      </c>
      <c r="S171" s="199">
        <v>0</v>
      </c>
      <c r="T171" s="200">
        <f t="shared" si="13"/>
        <v>0</v>
      </c>
      <c r="U171" s="35"/>
      <c r="V171" s="35"/>
      <c r="W171" s="35"/>
      <c r="X171" s="35"/>
      <c r="Y171" s="35"/>
      <c r="Z171" s="35"/>
      <c r="AA171" s="35"/>
      <c r="AB171" s="35"/>
      <c r="AC171" s="35"/>
      <c r="AD171" s="35"/>
      <c r="AE171" s="35"/>
      <c r="AR171" s="201" t="s">
        <v>334</v>
      </c>
      <c r="AT171" s="201" t="s">
        <v>237</v>
      </c>
      <c r="AU171" s="201" t="s">
        <v>153</v>
      </c>
      <c r="AY171" s="18" t="s">
        <v>152</v>
      </c>
      <c r="BE171" s="202">
        <f t="shared" si="14"/>
        <v>0</v>
      </c>
      <c r="BF171" s="202">
        <f t="shared" si="15"/>
        <v>0</v>
      </c>
      <c r="BG171" s="202">
        <f t="shared" si="16"/>
        <v>0</v>
      </c>
      <c r="BH171" s="202">
        <f t="shared" si="17"/>
        <v>0</v>
      </c>
      <c r="BI171" s="202">
        <f t="shared" si="18"/>
        <v>0</v>
      </c>
      <c r="BJ171" s="18" t="s">
        <v>88</v>
      </c>
      <c r="BK171" s="202">
        <f t="shared" si="19"/>
        <v>0</v>
      </c>
      <c r="BL171" s="18" t="s">
        <v>242</v>
      </c>
      <c r="BM171" s="201" t="s">
        <v>843</v>
      </c>
    </row>
    <row r="172" spans="1:65" s="2" customFormat="1" ht="16.5" customHeight="1">
      <c r="A172" s="35"/>
      <c r="B172" s="36"/>
      <c r="C172" s="247" t="s">
        <v>358</v>
      </c>
      <c r="D172" s="247" t="s">
        <v>237</v>
      </c>
      <c r="E172" s="248" t="s">
        <v>844</v>
      </c>
      <c r="F172" s="249" t="s">
        <v>845</v>
      </c>
      <c r="G172" s="250" t="s">
        <v>739</v>
      </c>
      <c r="H172" s="251">
        <v>1</v>
      </c>
      <c r="I172" s="252"/>
      <c r="J172" s="253">
        <f t="shared" si="10"/>
        <v>0</v>
      </c>
      <c r="K172" s="254"/>
      <c r="L172" s="255"/>
      <c r="M172" s="256" t="s">
        <v>1</v>
      </c>
      <c r="N172" s="257" t="s">
        <v>45</v>
      </c>
      <c r="O172" s="72"/>
      <c r="P172" s="199">
        <f t="shared" si="11"/>
        <v>0</v>
      </c>
      <c r="Q172" s="199">
        <v>0</v>
      </c>
      <c r="R172" s="199">
        <f t="shared" si="12"/>
        <v>0</v>
      </c>
      <c r="S172" s="199">
        <v>0</v>
      </c>
      <c r="T172" s="200">
        <f t="shared" si="13"/>
        <v>0</v>
      </c>
      <c r="U172" s="35"/>
      <c r="V172" s="35"/>
      <c r="W172" s="35"/>
      <c r="X172" s="35"/>
      <c r="Y172" s="35"/>
      <c r="Z172" s="35"/>
      <c r="AA172" s="35"/>
      <c r="AB172" s="35"/>
      <c r="AC172" s="35"/>
      <c r="AD172" s="35"/>
      <c r="AE172" s="35"/>
      <c r="AR172" s="201" t="s">
        <v>334</v>
      </c>
      <c r="AT172" s="201" t="s">
        <v>237</v>
      </c>
      <c r="AU172" s="201" t="s">
        <v>153</v>
      </c>
      <c r="AY172" s="18" t="s">
        <v>152</v>
      </c>
      <c r="BE172" s="202">
        <f t="shared" si="14"/>
        <v>0</v>
      </c>
      <c r="BF172" s="202">
        <f t="shared" si="15"/>
        <v>0</v>
      </c>
      <c r="BG172" s="202">
        <f t="shared" si="16"/>
        <v>0</v>
      </c>
      <c r="BH172" s="202">
        <f t="shared" si="17"/>
        <v>0</v>
      </c>
      <c r="BI172" s="202">
        <f t="shared" si="18"/>
        <v>0</v>
      </c>
      <c r="BJ172" s="18" t="s">
        <v>88</v>
      </c>
      <c r="BK172" s="202">
        <f t="shared" si="19"/>
        <v>0</v>
      </c>
      <c r="BL172" s="18" t="s">
        <v>242</v>
      </c>
      <c r="BM172" s="201" t="s">
        <v>846</v>
      </c>
    </row>
    <row r="173" spans="1:65" s="2" customFormat="1" ht="16.5" customHeight="1">
      <c r="A173" s="35"/>
      <c r="B173" s="36"/>
      <c r="C173" s="247" t="s">
        <v>362</v>
      </c>
      <c r="D173" s="247" t="s">
        <v>237</v>
      </c>
      <c r="E173" s="248" t="s">
        <v>847</v>
      </c>
      <c r="F173" s="249" t="s">
        <v>848</v>
      </c>
      <c r="G173" s="250" t="s">
        <v>739</v>
      </c>
      <c r="H173" s="251">
        <v>4</v>
      </c>
      <c r="I173" s="252"/>
      <c r="J173" s="253">
        <f t="shared" si="10"/>
        <v>0</v>
      </c>
      <c r="K173" s="254"/>
      <c r="L173" s="255"/>
      <c r="M173" s="256" t="s">
        <v>1</v>
      </c>
      <c r="N173" s="257" t="s">
        <v>45</v>
      </c>
      <c r="O173" s="72"/>
      <c r="P173" s="199">
        <f t="shared" si="11"/>
        <v>0</v>
      </c>
      <c r="Q173" s="199">
        <v>0</v>
      </c>
      <c r="R173" s="199">
        <f t="shared" si="12"/>
        <v>0</v>
      </c>
      <c r="S173" s="199">
        <v>0</v>
      </c>
      <c r="T173" s="200">
        <f t="shared" si="13"/>
        <v>0</v>
      </c>
      <c r="U173" s="35"/>
      <c r="V173" s="35"/>
      <c r="W173" s="35"/>
      <c r="X173" s="35"/>
      <c r="Y173" s="35"/>
      <c r="Z173" s="35"/>
      <c r="AA173" s="35"/>
      <c r="AB173" s="35"/>
      <c r="AC173" s="35"/>
      <c r="AD173" s="35"/>
      <c r="AE173" s="35"/>
      <c r="AR173" s="201" t="s">
        <v>334</v>
      </c>
      <c r="AT173" s="201" t="s">
        <v>237</v>
      </c>
      <c r="AU173" s="201" t="s">
        <v>153</v>
      </c>
      <c r="AY173" s="18" t="s">
        <v>152</v>
      </c>
      <c r="BE173" s="202">
        <f t="shared" si="14"/>
        <v>0</v>
      </c>
      <c r="BF173" s="202">
        <f t="shared" si="15"/>
        <v>0</v>
      </c>
      <c r="BG173" s="202">
        <f t="shared" si="16"/>
        <v>0</v>
      </c>
      <c r="BH173" s="202">
        <f t="shared" si="17"/>
        <v>0</v>
      </c>
      <c r="BI173" s="202">
        <f t="shared" si="18"/>
        <v>0</v>
      </c>
      <c r="BJ173" s="18" t="s">
        <v>88</v>
      </c>
      <c r="BK173" s="202">
        <f t="shared" si="19"/>
        <v>0</v>
      </c>
      <c r="BL173" s="18" t="s">
        <v>242</v>
      </c>
      <c r="BM173" s="201" t="s">
        <v>849</v>
      </c>
    </row>
    <row r="174" spans="1:65" s="2" customFormat="1" ht="16.5" customHeight="1">
      <c r="A174" s="35"/>
      <c r="B174" s="36"/>
      <c r="C174" s="247" t="s">
        <v>368</v>
      </c>
      <c r="D174" s="247" t="s">
        <v>237</v>
      </c>
      <c r="E174" s="248" t="s">
        <v>850</v>
      </c>
      <c r="F174" s="249" t="s">
        <v>851</v>
      </c>
      <c r="G174" s="250" t="s">
        <v>739</v>
      </c>
      <c r="H174" s="251">
        <v>4</v>
      </c>
      <c r="I174" s="252"/>
      <c r="J174" s="253">
        <f t="shared" si="10"/>
        <v>0</v>
      </c>
      <c r="K174" s="254"/>
      <c r="L174" s="255"/>
      <c r="M174" s="256" t="s">
        <v>1</v>
      </c>
      <c r="N174" s="257" t="s">
        <v>45</v>
      </c>
      <c r="O174" s="72"/>
      <c r="P174" s="199">
        <f t="shared" si="11"/>
        <v>0</v>
      </c>
      <c r="Q174" s="199">
        <v>0</v>
      </c>
      <c r="R174" s="199">
        <f t="shared" si="12"/>
        <v>0</v>
      </c>
      <c r="S174" s="199">
        <v>0</v>
      </c>
      <c r="T174" s="200">
        <f t="shared" si="13"/>
        <v>0</v>
      </c>
      <c r="U174" s="35"/>
      <c r="V174" s="35"/>
      <c r="W174" s="35"/>
      <c r="X174" s="35"/>
      <c r="Y174" s="35"/>
      <c r="Z174" s="35"/>
      <c r="AA174" s="35"/>
      <c r="AB174" s="35"/>
      <c r="AC174" s="35"/>
      <c r="AD174" s="35"/>
      <c r="AE174" s="35"/>
      <c r="AR174" s="201" t="s">
        <v>334</v>
      </c>
      <c r="AT174" s="201" t="s">
        <v>237</v>
      </c>
      <c r="AU174" s="201" t="s">
        <v>153</v>
      </c>
      <c r="AY174" s="18" t="s">
        <v>152</v>
      </c>
      <c r="BE174" s="202">
        <f t="shared" si="14"/>
        <v>0</v>
      </c>
      <c r="BF174" s="202">
        <f t="shared" si="15"/>
        <v>0</v>
      </c>
      <c r="BG174" s="202">
        <f t="shared" si="16"/>
        <v>0</v>
      </c>
      <c r="BH174" s="202">
        <f t="shared" si="17"/>
        <v>0</v>
      </c>
      <c r="BI174" s="202">
        <f t="shared" si="18"/>
        <v>0</v>
      </c>
      <c r="BJ174" s="18" t="s">
        <v>88</v>
      </c>
      <c r="BK174" s="202">
        <f t="shared" si="19"/>
        <v>0</v>
      </c>
      <c r="BL174" s="18" t="s">
        <v>242</v>
      </c>
      <c r="BM174" s="201" t="s">
        <v>852</v>
      </c>
    </row>
    <row r="175" spans="1:65" s="2" customFormat="1" ht="16.5" customHeight="1">
      <c r="A175" s="35"/>
      <c r="B175" s="36"/>
      <c r="C175" s="247" t="s">
        <v>104</v>
      </c>
      <c r="D175" s="247" t="s">
        <v>237</v>
      </c>
      <c r="E175" s="248" t="s">
        <v>853</v>
      </c>
      <c r="F175" s="249" t="s">
        <v>854</v>
      </c>
      <c r="G175" s="250" t="s">
        <v>739</v>
      </c>
      <c r="H175" s="251">
        <v>13</v>
      </c>
      <c r="I175" s="252"/>
      <c r="J175" s="253">
        <f t="shared" si="10"/>
        <v>0</v>
      </c>
      <c r="K175" s="254"/>
      <c r="L175" s="255"/>
      <c r="M175" s="256" t="s">
        <v>1</v>
      </c>
      <c r="N175" s="257" t="s">
        <v>45</v>
      </c>
      <c r="O175" s="72"/>
      <c r="P175" s="199">
        <f t="shared" si="11"/>
        <v>0</v>
      </c>
      <c r="Q175" s="199">
        <v>0</v>
      </c>
      <c r="R175" s="199">
        <f t="shared" si="12"/>
        <v>0</v>
      </c>
      <c r="S175" s="199">
        <v>0</v>
      </c>
      <c r="T175" s="200">
        <f t="shared" si="13"/>
        <v>0</v>
      </c>
      <c r="U175" s="35"/>
      <c r="V175" s="35"/>
      <c r="W175" s="35"/>
      <c r="X175" s="35"/>
      <c r="Y175" s="35"/>
      <c r="Z175" s="35"/>
      <c r="AA175" s="35"/>
      <c r="AB175" s="35"/>
      <c r="AC175" s="35"/>
      <c r="AD175" s="35"/>
      <c r="AE175" s="35"/>
      <c r="AR175" s="201" t="s">
        <v>334</v>
      </c>
      <c r="AT175" s="201" t="s">
        <v>237</v>
      </c>
      <c r="AU175" s="201" t="s">
        <v>153</v>
      </c>
      <c r="AY175" s="18" t="s">
        <v>152</v>
      </c>
      <c r="BE175" s="202">
        <f t="shared" si="14"/>
        <v>0</v>
      </c>
      <c r="BF175" s="202">
        <f t="shared" si="15"/>
        <v>0</v>
      </c>
      <c r="BG175" s="202">
        <f t="shared" si="16"/>
        <v>0</v>
      </c>
      <c r="BH175" s="202">
        <f t="shared" si="17"/>
        <v>0</v>
      </c>
      <c r="BI175" s="202">
        <f t="shared" si="18"/>
        <v>0</v>
      </c>
      <c r="BJ175" s="18" t="s">
        <v>88</v>
      </c>
      <c r="BK175" s="202">
        <f t="shared" si="19"/>
        <v>0</v>
      </c>
      <c r="BL175" s="18" t="s">
        <v>242</v>
      </c>
      <c r="BM175" s="201" t="s">
        <v>855</v>
      </c>
    </row>
    <row r="176" spans="1:65" s="2" customFormat="1" ht="16.5" customHeight="1">
      <c r="A176" s="35"/>
      <c r="B176" s="36"/>
      <c r="C176" s="247" t="s">
        <v>377</v>
      </c>
      <c r="D176" s="247" t="s">
        <v>237</v>
      </c>
      <c r="E176" s="248" t="s">
        <v>831</v>
      </c>
      <c r="F176" s="249" t="s">
        <v>856</v>
      </c>
      <c r="G176" s="250" t="s">
        <v>739</v>
      </c>
      <c r="H176" s="251">
        <v>1</v>
      </c>
      <c r="I176" s="252"/>
      <c r="J176" s="253">
        <f t="shared" si="10"/>
        <v>0</v>
      </c>
      <c r="K176" s="254"/>
      <c r="L176" s="255"/>
      <c r="M176" s="256" t="s">
        <v>1</v>
      </c>
      <c r="N176" s="257" t="s">
        <v>45</v>
      </c>
      <c r="O176" s="72"/>
      <c r="P176" s="199">
        <f t="shared" si="11"/>
        <v>0</v>
      </c>
      <c r="Q176" s="199">
        <v>0</v>
      </c>
      <c r="R176" s="199">
        <f t="shared" si="12"/>
        <v>0</v>
      </c>
      <c r="S176" s="199">
        <v>0</v>
      </c>
      <c r="T176" s="200">
        <f t="shared" si="13"/>
        <v>0</v>
      </c>
      <c r="U176" s="35"/>
      <c r="V176" s="35"/>
      <c r="W176" s="35"/>
      <c r="X176" s="35"/>
      <c r="Y176" s="35"/>
      <c r="Z176" s="35"/>
      <c r="AA176" s="35"/>
      <c r="AB176" s="35"/>
      <c r="AC176" s="35"/>
      <c r="AD176" s="35"/>
      <c r="AE176" s="35"/>
      <c r="AR176" s="201" t="s">
        <v>334</v>
      </c>
      <c r="AT176" s="201" t="s">
        <v>237</v>
      </c>
      <c r="AU176" s="201" t="s">
        <v>153</v>
      </c>
      <c r="AY176" s="18" t="s">
        <v>152</v>
      </c>
      <c r="BE176" s="202">
        <f t="shared" si="14"/>
        <v>0</v>
      </c>
      <c r="BF176" s="202">
        <f t="shared" si="15"/>
        <v>0</v>
      </c>
      <c r="BG176" s="202">
        <f t="shared" si="16"/>
        <v>0</v>
      </c>
      <c r="BH176" s="202">
        <f t="shared" si="17"/>
        <v>0</v>
      </c>
      <c r="BI176" s="202">
        <f t="shared" si="18"/>
        <v>0</v>
      </c>
      <c r="BJ176" s="18" t="s">
        <v>88</v>
      </c>
      <c r="BK176" s="202">
        <f t="shared" si="19"/>
        <v>0</v>
      </c>
      <c r="BL176" s="18" t="s">
        <v>242</v>
      </c>
      <c r="BM176" s="201" t="s">
        <v>857</v>
      </c>
    </row>
    <row r="177" spans="1:65" s="2" customFormat="1" ht="16.5" customHeight="1">
      <c r="A177" s="35"/>
      <c r="B177" s="36"/>
      <c r="C177" s="189" t="s">
        <v>381</v>
      </c>
      <c r="D177" s="189" t="s">
        <v>155</v>
      </c>
      <c r="E177" s="190" t="s">
        <v>858</v>
      </c>
      <c r="F177" s="191" t="s">
        <v>859</v>
      </c>
      <c r="G177" s="192" t="s">
        <v>646</v>
      </c>
      <c r="H177" s="193">
        <v>9.55</v>
      </c>
      <c r="I177" s="194"/>
      <c r="J177" s="195">
        <f t="shared" si="10"/>
        <v>0</v>
      </c>
      <c r="K177" s="196"/>
      <c r="L177" s="40"/>
      <c r="M177" s="197" t="s">
        <v>1</v>
      </c>
      <c r="N177" s="198" t="s">
        <v>45</v>
      </c>
      <c r="O177" s="72"/>
      <c r="P177" s="199">
        <f t="shared" si="11"/>
        <v>0</v>
      </c>
      <c r="Q177" s="199">
        <v>0</v>
      </c>
      <c r="R177" s="199">
        <f t="shared" si="12"/>
        <v>0</v>
      </c>
      <c r="S177" s="199">
        <v>0</v>
      </c>
      <c r="T177" s="200">
        <f t="shared" si="13"/>
        <v>0</v>
      </c>
      <c r="U177" s="35"/>
      <c r="V177" s="35"/>
      <c r="W177" s="35"/>
      <c r="X177" s="35"/>
      <c r="Y177" s="35"/>
      <c r="Z177" s="35"/>
      <c r="AA177" s="35"/>
      <c r="AB177" s="35"/>
      <c r="AC177" s="35"/>
      <c r="AD177" s="35"/>
      <c r="AE177" s="35"/>
      <c r="AR177" s="201" t="s">
        <v>242</v>
      </c>
      <c r="AT177" s="201" t="s">
        <v>155</v>
      </c>
      <c r="AU177" s="201" t="s">
        <v>153</v>
      </c>
      <c r="AY177" s="18" t="s">
        <v>152</v>
      </c>
      <c r="BE177" s="202">
        <f t="shared" si="14"/>
        <v>0</v>
      </c>
      <c r="BF177" s="202">
        <f t="shared" si="15"/>
        <v>0</v>
      </c>
      <c r="BG177" s="202">
        <f t="shared" si="16"/>
        <v>0</v>
      </c>
      <c r="BH177" s="202">
        <f t="shared" si="17"/>
        <v>0</v>
      </c>
      <c r="BI177" s="202">
        <f t="shared" si="18"/>
        <v>0</v>
      </c>
      <c r="BJ177" s="18" t="s">
        <v>88</v>
      </c>
      <c r="BK177" s="202">
        <f t="shared" si="19"/>
        <v>0</v>
      </c>
      <c r="BL177" s="18" t="s">
        <v>242</v>
      </c>
      <c r="BM177" s="201" t="s">
        <v>860</v>
      </c>
    </row>
    <row r="178" spans="1:65" s="2" customFormat="1" ht="16.5" customHeight="1">
      <c r="A178" s="35"/>
      <c r="B178" s="36"/>
      <c r="C178" s="189" t="s">
        <v>387</v>
      </c>
      <c r="D178" s="189" t="s">
        <v>155</v>
      </c>
      <c r="E178" s="190" t="s">
        <v>861</v>
      </c>
      <c r="F178" s="191" t="s">
        <v>862</v>
      </c>
      <c r="G178" s="192" t="s">
        <v>739</v>
      </c>
      <c r="H178" s="193">
        <v>1</v>
      </c>
      <c r="I178" s="194"/>
      <c r="J178" s="195">
        <f t="shared" si="10"/>
        <v>0</v>
      </c>
      <c r="K178" s="196"/>
      <c r="L178" s="40"/>
      <c r="M178" s="197" t="s">
        <v>1</v>
      </c>
      <c r="N178" s="198" t="s">
        <v>45</v>
      </c>
      <c r="O178" s="72"/>
      <c r="P178" s="199">
        <f t="shared" si="11"/>
        <v>0</v>
      </c>
      <c r="Q178" s="199">
        <v>0</v>
      </c>
      <c r="R178" s="199">
        <f t="shared" si="12"/>
        <v>0</v>
      </c>
      <c r="S178" s="199">
        <v>0</v>
      </c>
      <c r="T178" s="200">
        <f t="shared" si="13"/>
        <v>0</v>
      </c>
      <c r="U178" s="35"/>
      <c r="V178" s="35"/>
      <c r="W178" s="35"/>
      <c r="X178" s="35"/>
      <c r="Y178" s="35"/>
      <c r="Z178" s="35"/>
      <c r="AA178" s="35"/>
      <c r="AB178" s="35"/>
      <c r="AC178" s="35"/>
      <c r="AD178" s="35"/>
      <c r="AE178" s="35"/>
      <c r="AR178" s="201" t="s">
        <v>242</v>
      </c>
      <c r="AT178" s="201" t="s">
        <v>155</v>
      </c>
      <c r="AU178" s="201" t="s">
        <v>153</v>
      </c>
      <c r="AY178" s="18" t="s">
        <v>152</v>
      </c>
      <c r="BE178" s="202">
        <f t="shared" si="14"/>
        <v>0</v>
      </c>
      <c r="BF178" s="202">
        <f t="shared" si="15"/>
        <v>0</v>
      </c>
      <c r="BG178" s="202">
        <f t="shared" si="16"/>
        <v>0</v>
      </c>
      <c r="BH178" s="202">
        <f t="shared" si="17"/>
        <v>0</v>
      </c>
      <c r="BI178" s="202">
        <f t="shared" si="18"/>
        <v>0</v>
      </c>
      <c r="BJ178" s="18" t="s">
        <v>88</v>
      </c>
      <c r="BK178" s="202">
        <f t="shared" si="19"/>
        <v>0</v>
      </c>
      <c r="BL178" s="18" t="s">
        <v>242</v>
      </c>
      <c r="BM178" s="201" t="s">
        <v>863</v>
      </c>
    </row>
    <row r="179" spans="2:63" s="12" customFormat="1" ht="25.9" customHeight="1">
      <c r="B179" s="173"/>
      <c r="C179" s="174"/>
      <c r="D179" s="175" t="s">
        <v>79</v>
      </c>
      <c r="E179" s="176" t="s">
        <v>641</v>
      </c>
      <c r="F179" s="176" t="s">
        <v>642</v>
      </c>
      <c r="G179" s="174"/>
      <c r="H179" s="174"/>
      <c r="I179" s="177"/>
      <c r="J179" s="178">
        <f>BK179</f>
        <v>0</v>
      </c>
      <c r="K179" s="174"/>
      <c r="L179" s="179"/>
      <c r="M179" s="180"/>
      <c r="N179" s="181"/>
      <c r="O179" s="181"/>
      <c r="P179" s="182">
        <f>SUM(P180:P183)</f>
        <v>0</v>
      </c>
      <c r="Q179" s="181"/>
      <c r="R179" s="182">
        <f>SUM(R180:R183)</f>
        <v>0</v>
      </c>
      <c r="S179" s="181"/>
      <c r="T179" s="183">
        <f>SUM(T180:T183)</f>
        <v>0</v>
      </c>
      <c r="AR179" s="184" t="s">
        <v>159</v>
      </c>
      <c r="AT179" s="185" t="s">
        <v>79</v>
      </c>
      <c r="AU179" s="185" t="s">
        <v>80</v>
      </c>
      <c r="AY179" s="184" t="s">
        <v>152</v>
      </c>
      <c r="BK179" s="186">
        <f>SUM(BK180:BK183)</f>
        <v>0</v>
      </c>
    </row>
    <row r="180" spans="1:65" s="2" customFormat="1" ht="16.5" customHeight="1">
      <c r="A180" s="35"/>
      <c r="B180" s="36"/>
      <c r="C180" s="189" t="s">
        <v>392</v>
      </c>
      <c r="D180" s="189" t="s">
        <v>155</v>
      </c>
      <c r="E180" s="190" t="s">
        <v>864</v>
      </c>
      <c r="F180" s="191" t="s">
        <v>865</v>
      </c>
      <c r="G180" s="192" t="s">
        <v>646</v>
      </c>
      <c r="H180" s="193">
        <v>40</v>
      </c>
      <c r="I180" s="194"/>
      <c r="J180" s="195">
        <f>ROUND(I180*H180,2)</f>
        <v>0</v>
      </c>
      <c r="K180" s="196"/>
      <c r="L180" s="40"/>
      <c r="M180" s="197" t="s">
        <v>1</v>
      </c>
      <c r="N180" s="198" t="s">
        <v>45</v>
      </c>
      <c r="O180" s="72"/>
      <c r="P180" s="199">
        <f>O180*H180</f>
        <v>0</v>
      </c>
      <c r="Q180" s="199">
        <v>0</v>
      </c>
      <c r="R180" s="199">
        <f>Q180*H180</f>
        <v>0</v>
      </c>
      <c r="S180" s="199">
        <v>0</v>
      </c>
      <c r="T180" s="200">
        <f>S180*H180</f>
        <v>0</v>
      </c>
      <c r="U180" s="35"/>
      <c r="V180" s="35"/>
      <c r="W180" s="35"/>
      <c r="X180" s="35"/>
      <c r="Y180" s="35"/>
      <c r="Z180" s="35"/>
      <c r="AA180" s="35"/>
      <c r="AB180" s="35"/>
      <c r="AC180" s="35"/>
      <c r="AD180" s="35"/>
      <c r="AE180" s="35"/>
      <c r="AR180" s="201" t="s">
        <v>647</v>
      </c>
      <c r="AT180" s="201" t="s">
        <v>155</v>
      </c>
      <c r="AU180" s="201" t="s">
        <v>88</v>
      </c>
      <c r="AY180" s="18" t="s">
        <v>152</v>
      </c>
      <c r="BE180" s="202">
        <f>IF(N180="základní",J180,0)</f>
        <v>0</v>
      </c>
      <c r="BF180" s="202">
        <f>IF(N180="snížená",J180,0)</f>
        <v>0</v>
      </c>
      <c r="BG180" s="202">
        <f>IF(N180="zákl. přenesená",J180,0)</f>
        <v>0</v>
      </c>
      <c r="BH180" s="202">
        <f>IF(N180="sníž. přenesená",J180,0)</f>
        <v>0</v>
      </c>
      <c r="BI180" s="202">
        <f>IF(N180="nulová",J180,0)</f>
        <v>0</v>
      </c>
      <c r="BJ180" s="18" t="s">
        <v>88</v>
      </c>
      <c r="BK180" s="202">
        <f>ROUND(I180*H180,2)</f>
        <v>0</v>
      </c>
      <c r="BL180" s="18" t="s">
        <v>647</v>
      </c>
      <c r="BM180" s="201" t="s">
        <v>866</v>
      </c>
    </row>
    <row r="181" spans="2:51" s="13" customFormat="1" ht="11.25">
      <c r="B181" s="203"/>
      <c r="C181" s="204"/>
      <c r="D181" s="205" t="s">
        <v>161</v>
      </c>
      <c r="E181" s="206" t="s">
        <v>1</v>
      </c>
      <c r="F181" s="207" t="s">
        <v>867</v>
      </c>
      <c r="G181" s="204"/>
      <c r="H181" s="208">
        <v>30</v>
      </c>
      <c r="I181" s="209"/>
      <c r="J181" s="204"/>
      <c r="K181" s="204"/>
      <c r="L181" s="210"/>
      <c r="M181" s="211"/>
      <c r="N181" s="212"/>
      <c r="O181" s="212"/>
      <c r="P181" s="212"/>
      <c r="Q181" s="212"/>
      <c r="R181" s="212"/>
      <c r="S181" s="212"/>
      <c r="T181" s="213"/>
      <c r="AT181" s="214" t="s">
        <v>161</v>
      </c>
      <c r="AU181" s="214" t="s">
        <v>88</v>
      </c>
      <c r="AV181" s="13" t="s">
        <v>90</v>
      </c>
      <c r="AW181" s="13" t="s">
        <v>36</v>
      </c>
      <c r="AX181" s="13" t="s">
        <v>80</v>
      </c>
      <c r="AY181" s="214" t="s">
        <v>152</v>
      </c>
    </row>
    <row r="182" spans="2:51" s="13" customFormat="1" ht="11.25">
      <c r="B182" s="203"/>
      <c r="C182" s="204"/>
      <c r="D182" s="205" t="s">
        <v>161</v>
      </c>
      <c r="E182" s="206" t="s">
        <v>1</v>
      </c>
      <c r="F182" s="207" t="s">
        <v>868</v>
      </c>
      <c r="G182" s="204"/>
      <c r="H182" s="208">
        <v>10</v>
      </c>
      <c r="I182" s="209"/>
      <c r="J182" s="204"/>
      <c r="K182" s="204"/>
      <c r="L182" s="210"/>
      <c r="M182" s="211"/>
      <c r="N182" s="212"/>
      <c r="O182" s="212"/>
      <c r="P182" s="212"/>
      <c r="Q182" s="212"/>
      <c r="R182" s="212"/>
      <c r="S182" s="212"/>
      <c r="T182" s="213"/>
      <c r="AT182" s="214" t="s">
        <v>161</v>
      </c>
      <c r="AU182" s="214" t="s">
        <v>88</v>
      </c>
      <c r="AV182" s="13" t="s">
        <v>90</v>
      </c>
      <c r="AW182" s="13" t="s">
        <v>36</v>
      </c>
      <c r="AX182" s="13" t="s">
        <v>80</v>
      </c>
      <c r="AY182" s="214" t="s">
        <v>152</v>
      </c>
    </row>
    <row r="183" spans="2:51" s="14" customFormat="1" ht="11.25">
      <c r="B183" s="215"/>
      <c r="C183" s="216"/>
      <c r="D183" s="205" t="s">
        <v>161</v>
      </c>
      <c r="E183" s="217" t="s">
        <v>1</v>
      </c>
      <c r="F183" s="218" t="s">
        <v>163</v>
      </c>
      <c r="G183" s="216"/>
      <c r="H183" s="219">
        <v>40</v>
      </c>
      <c r="I183" s="220"/>
      <c r="J183" s="216"/>
      <c r="K183" s="216"/>
      <c r="L183" s="221"/>
      <c r="M183" s="222"/>
      <c r="N183" s="223"/>
      <c r="O183" s="223"/>
      <c r="P183" s="223"/>
      <c r="Q183" s="223"/>
      <c r="R183" s="223"/>
      <c r="S183" s="223"/>
      <c r="T183" s="224"/>
      <c r="AT183" s="225" t="s">
        <v>161</v>
      </c>
      <c r="AU183" s="225" t="s">
        <v>88</v>
      </c>
      <c r="AV183" s="14" t="s">
        <v>159</v>
      </c>
      <c r="AW183" s="14" t="s">
        <v>36</v>
      </c>
      <c r="AX183" s="14" t="s">
        <v>88</v>
      </c>
      <c r="AY183" s="225" t="s">
        <v>152</v>
      </c>
    </row>
    <row r="184" spans="2:63" s="12" customFormat="1" ht="25.9" customHeight="1">
      <c r="B184" s="173"/>
      <c r="C184" s="174"/>
      <c r="D184" s="175" t="s">
        <v>79</v>
      </c>
      <c r="E184" s="176" t="s">
        <v>869</v>
      </c>
      <c r="F184" s="176" t="s">
        <v>870</v>
      </c>
      <c r="G184" s="174"/>
      <c r="H184" s="174"/>
      <c r="I184" s="177"/>
      <c r="J184" s="178">
        <f>BK184</f>
        <v>0</v>
      </c>
      <c r="K184" s="174"/>
      <c r="L184" s="179"/>
      <c r="M184" s="180"/>
      <c r="N184" s="181"/>
      <c r="O184" s="181"/>
      <c r="P184" s="182">
        <f>SUM(P185:P194)</f>
        <v>0</v>
      </c>
      <c r="Q184" s="181"/>
      <c r="R184" s="182">
        <f>SUM(R185:R194)</f>
        <v>0</v>
      </c>
      <c r="S184" s="181"/>
      <c r="T184" s="183">
        <f>SUM(T185:T194)</f>
        <v>0</v>
      </c>
      <c r="AR184" s="184" t="s">
        <v>159</v>
      </c>
      <c r="AT184" s="185" t="s">
        <v>79</v>
      </c>
      <c r="AU184" s="185" t="s">
        <v>80</v>
      </c>
      <c r="AY184" s="184" t="s">
        <v>152</v>
      </c>
      <c r="BK184" s="186">
        <f>SUM(BK185:BK194)</f>
        <v>0</v>
      </c>
    </row>
    <row r="185" spans="1:65" s="2" customFormat="1" ht="16.5" customHeight="1">
      <c r="A185" s="35"/>
      <c r="B185" s="36"/>
      <c r="C185" s="189" t="s">
        <v>397</v>
      </c>
      <c r="D185" s="189" t="s">
        <v>155</v>
      </c>
      <c r="E185" s="190" t="s">
        <v>871</v>
      </c>
      <c r="F185" s="191" t="s">
        <v>872</v>
      </c>
      <c r="G185" s="192" t="s">
        <v>739</v>
      </c>
      <c r="H185" s="193">
        <v>43</v>
      </c>
      <c r="I185" s="194"/>
      <c r="J185" s="195">
        <f>ROUND(I185*H185,2)</f>
        <v>0</v>
      </c>
      <c r="K185" s="196"/>
      <c r="L185" s="40"/>
      <c r="M185" s="197" t="s">
        <v>1</v>
      </c>
      <c r="N185" s="198" t="s">
        <v>45</v>
      </c>
      <c r="O185" s="72"/>
      <c r="P185" s="199">
        <f>O185*H185</f>
        <v>0</v>
      </c>
      <c r="Q185" s="199">
        <v>0</v>
      </c>
      <c r="R185" s="199">
        <f>Q185*H185</f>
        <v>0</v>
      </c>
      <c r="S185" s="199">
        <v>0</v>
      </c>
      <c r="T185" s="200">
        <f>S185*H185</f>
        <v>0</v>
      </c>
      <c r="U185" s="35"/>
      <c r="V185" s="35"/>
      <c r="W185" s="35"/>
      <c r="X185" s="35"/>
      <c r="Y185" s="35"/>
      <c r="Z185" s="35"/>
      <c r="AA185" s="35"/>
      <c r="AB185" s="35"/>
      <c r="AC185" s="35"/>
      <c r="AD185" s="35"/>
      <c r="AE185" s="35"/>
      <c r="AR185" s="201" t="s">
        <v>873</v>
      </c>
      <c r="AT185" s="201" t="s">
        <v>155</v>
      </c>
      <c r="AU185" s="201" t="s">
        <v>88</v>
      </c>
      <c r="AY185" s="18" t="s">
        <v>152</v>
      </c>
      <c r="BE185" s="202">
        <f>IF(N185="základní",J185,0)</f>
        <v>0</v>
      </c>
      <c r="BF185" s="202">
        <f>IF(N185="snížená",J185,0)</f>
        <v>0</v>
      </c>
      <c r="BG185" s="202">
        <f>IF(N185="zákl. přenesená",J185,0)</f>
        <v>0</v>
      </c>
      <c r="BH185" s="202">
        <f>IF(N185="sníž. přenesená",J185,0)</f>
        <v>0</v>
      </c>
      <c r="BI185" s="202">
        <f>IF(N185="nulová",J185,0)</f>
        <v>0</v>
      </c>
      <c r="BJ185" s="18" t="s">
        <v>88</v>
      </c>
      <c r="BK185" s="202">
        <f>ROUND(I185*H185,2)</f>
        <v>0</v>
      </c>
      <c r="BL185" s="18" t="s">
        <v>873</v>
      </c>
      <c r="BM185" s="201" t="s">
        <v>874</v>
      </c>
    </row>
    <row r="186" spans="2:51" s="13" customFormat="1" ht="11.25">
      <c r="B186" s="203"/>
      <c r="C186" s="204"/>
      <c r="D186" s="205" t="s">
        <v>161</v>
      </c>
      <c r="E186" s="206" t="s">
        <v>1</v>
      </c>
      <c r="F186" s="207" t="s">
        <v>875</v>
      </c>
      <c r="G186" s="204"/>
      <c r="H186" s="208">
        <v>43</v>
      </c>
      <c r="I186" s="209"/>
      <c r="J186" s="204"/>
      <c r="K186" s="204"/>
      <c r="L186" s="210"/>
      <c r="M186" s="211"/>
      <c r="N186" s="212"/>
      <c r="O186" s="212"/>
      <c r="P186" s="212"/>
      <c r="Q186" s="212"/>
      <c r="R186" s="212"/>
      <c r="S186" s="212"/>
      <c r="T186" s="213"/>
      <c r="AT186" s="214" t="s">
        <v>161</v>
      </c>
      <c r="AU186" s="214" t="s">
        <v>88</v>
      </c>
      <c r="AV186" s="13" t="s">
        <v>90</v>
      </c>
      <c r="AW186" s="13" t="s">
        <v>36</v>
      </c>
      <c r="AX186" s="13" t="s">
        <v>88</v>
      </c>
      <c r="AY186" s="214" t="s">
        <v>152</v>
      </c>
    </row>
    <row r="187" spans="1:65" s="2" customFormat="1" ht="16.5" customHeight="1">
      <c r="A187" s="35"/>
      <c r="B187" s="36"/>
      <c r="C187" s="189" t="s">
        <v>401</v>
      </c>
      <c r="D187" s="189" t="s">
        <v>155</v>
      </c>
      <c r="E187" s="190" t="s">
        <v>876</v>
      </c>
      <c r="F187" s="191" t="s">
        <v>877</v>
      </c>
      <c r="G187" s="192" t="s">
        <v>739</v>
      </c>
      <c r="H187" s="193">
        <v>43</v>
      </c>
      <c r="I187" s="194"/>
      <c r="J187" s="195">
        <f>ROUND(I187*H187,2)</f>
        <v>0</v>
      </c>
      <c r="K187" s="196"/>
      <c r="L187" s="40"/>
      <c r="M187" s="197" t="s">
        <v>1</v>
      </c>
      <c r="N187" s="198" t="s">
        <v>45</v>
      </c>
      <c r="O187" s="72"/>
      <c r="P187" s="199">
        <f>O187*H187</f>
        <v>0</v>
      </c>
      <c r="Q187" s="199">
        <v>0</v>
      </c>
      <c r="R187" s="199">
        <f>Q187*H187</f>
        <v>0</v>
      </c>
      <c r="S187" s="199">
        <v>0</v>
      </c>
      <c r="T187" s="200">
        <f>S187*H187</f>
        <v>0</v>
      </c>
      <c r="U187" s="35"/>
      <c r="V187" s="35"/>
      <c r="W187" s="35"/>
      <c r="X187" s="35"/>
      <c r="Y187" s="35"/>
      <c r="Z187" s="35"/>
      <c r="AA187" s="35"/>
      <c r="AB187" s="35"/>
      <c r="AC187" s="35"/>
      <c r="AD187" s="35"/>
      <c r="AE187" s="35"/>
      <c r="AR187" s="201" t="s">
        <v>873</v>
      </c>
      <c r="AT187" s="201" t="s">
        <v>155</v>
      </c>
      <c r="AU187" s="201" t="s">
        <v>88</v>
      </c>
      <c r="AY187" s="18" t="s">
        <v>152</v>
      </c>
      <c r="BE187" s="202">
        <f>IF(N187="základní",J187,0)</f>
        <v>0</v>
      </c>
      <c r="BF187" s="202">
        <f>IF(N187="snížená",J187,0)</f>
        <v>0</v>
      </c>
      <c r="BG187" s="202">
        <f>IF(N187="zákl. přenesená",J187,0)</f>
        <v>0</v>
      </c>
      <c r="BH187" s="202">
        <f>IF(N187="sníž. přenesená",J187,0)</f>
        <v>0</v>
      </c>
      <c r="BI187" s="202">
        <f>IF(N187="nulová",J187,0)</f>
        <v>0</v>
      </c>
      <c r="BJ187" s="18" t="s">
        <v>88</v>
      </c>
      <c r="BK187" s="202">
        <f>ROUND(I187*H187,2)</f>
        <v>0</v>
      </c>
      <c r="BL187" s="18" t="s">
        <v>873</v>
      </c>
      <c r="BM187" s="201" t="s">
        <v>878</v>
      </c>
    </row>
    <row r="188" spans="1:65" s="2" customFormat="1" ht="24.2" customHeight="1">
      <c r="A188" s="35"/>
      <c r="B188" s="36"/>
      <c r="C188" s="189" t="s">
        <v>405</v>
      </c>
      <c r="D188" s="189" t="s">
        <v>155</v>
      </c>
      <c r="E188" s="190" t="s">
        <v>879</v>
      </c>
      <c r="F188" s="191" t="s">
        <v>880</v>
      </c>
      <c r="G188" s="192" t="s">
        <v>739</v>
      </c>
      <c r="H188" s="193">
        <v>3</v>
      </c>
      <c r="I188" s="194"/>
      <c r="J188" s="195">
        <f>ROUND(I188*H188,2)</f>
        <v>0</v>
      </c>
      <c r="K188" s="196"/>
      <c r="L188" s="40"/>
      <c r="M188" s="197" t="s">
        <v>1</v>
      </c>
      <c r="N188" s="198" t="s">
        <v>45</v>
      </c>
      <c r="O188" s="72"/>
      <c r="P188" s="199">
        <f>O188*H188</f>
        <v>0</v>
      </c>
      <c r="Q188" s="199">
        <v>0</v>
      </c>
      <c r="R188" s="199">
        <f>Q188*H188</f>
        <v>0</v>
      </c>
      <c r="S188" s="199">
        <v>0</v>
      </c>
      <c r="T188" s="200">
        <f>S188*H188</f>
        <v>0</v>
      </c>
      <c r="U188" s="35"/>
      <c r="V188" s="35"/>
      <c r="W188" s="35"/>
      <c r="X188" s="35"/>
      <c r="Y188" s="35"/>
      <c r="Z188" s="35"/>
      <c r="AA188" s="35"/>
      <c r="AB188" s="35"/>
      <c r="AC188" s="35"/>
      <c r="AD188" s="35"/>
      <c r="AE188" s="35"/>
      <c r="AR188" s="201" t="s">
        <v>873</v>
      </c>
      <c r="AT188" s="201" t="s">
        <v>155</v>
      </c>
      <c r="AU188" s="201" t="s">
        <v>88</v>
      </c>
      <c r="AY188" s="18" t="s">
        <v>152</v>
      </c>
      <c r="BE188" s="202">
        <f>IF(N188="základní",J188,0)</f>
        <v>0</v>
      </c>
      <c r="BF188" s="202">
        <f>IF(N188="snížená",J188,0)</f>
        <v>0</v>
      </c>
      <c r="BG188" s="202">
        <f>IF(N188="zákl. přenesená",J188,0)</f>
        <v>0</v>
      </c>
      <c r="BH188" s="202">
        <f>IF(N188="sníž. přenesená",J188,0)</f>
        <v>0</v>
      </c>
      <c r="BI188" s="202">
        <f>IF(N188="nulová",J188,0)</f>
        <v>0</v>
      </c>
      <c r="BJ188" s="18" t="s">
        <v>88</v>
      </c>
      <c r="BK188" s="202">
        <f>ROUND(I188*H188,2)</f>
        <v>0</v>
      </c>
      <c r="BL188" s="18" t="s">
        <v>873</v>
      </c>
      <c r="BM188" s="201" t="s">
        <v>881</v>
      </c>
    </row>
    <row r="189" spans="1:65" s="2" customFormat="1" ht="16.5" customHeight="1">
      <c r="A189" s="35"/>
      <c r="B189" s="36"/>
      <c r="C189" s="189" t="s">
        <v>410</v>
      </c>
      <c r="D189" s="189" t="s">
        <v>155</v>
      </c>
      <c r="E189" s="190" t="s">
        <v>882</v>
      </c>
      <c r="F189" s="191" t="s">
        <v>883</v>
      </c>
      <c r="G189" s="192" t="s">
        <v>884</v>
      </c>
      <c r="H189" s="270"/>
      <c r="I189" s="194"/>
      <c r="J189" s="195">
        <f>ROUND(I189*H189,2)</f>
        <v>0</v>
      </c>
      <c r="K189" s="196"/>
      <c r="L189" s="40"/>
      <c r="M189" s="197" t="s">
        <v>1</v>
      </c>
      <c r="N189" s="198" t="s">
        <v>45</v>
      </c>
      <c r="O189" s="72"/>
      <c r="P189" s="199">
        <f>O189*H189</f>
        <v>0</v>
      </c>
      <c r="Q189" s="199">
        <v>0</v>
      </c>
      <c r="R189" s="199">
        <f>Q189*H189</f>
        <v>0</v>
      </c>
      <c r="S189" s="199">
        <v>0</v>
      </c>
      <c r="T189" s="200">
        <f>S189*H189</f>
        <v>0</v>
      </c>
      <c r="U189" s="35"/>
      <c r="V189" s="35"/>
      <c r="W189" s="35"/>
      <c r="X189" s="35"/>
      <c r="Y189" s="35"/>
      <c r="Z189" s="35"/>
      <c r="AA189" s="35"/>
      <c r="AB189" s="35"/>
      <c r="AC189" s="35"/>
      <c r="AD189" s="35"/>
      <c r="AE189" s="35"/>
      <c r="AR189" s="201" t="s">
        <v>873</v>
      </c>
      <c r="AT189" s="201" t="s">
        <v>155</v>
      </c>
      <c r="AU189" s="201" t="s">
        <v>88</v>
      </c>
      <c r="AY189" s="18" t="s">
        <v>152</v>
      </c>
      <c r="BE189" s="202">
        <f>IF(N189="základní",J189,0)</f>
        <v>0</v>
      </c>
      <c r="BF189" s="202">
        <f>IF(N189="snížená",J189,0)</f>
        <v>0</v>
      </c>
      <c r="BG189" s="202">
        <f>IF(N189="zákl. přenesená",J189,0)</f>
        <v>0</v>
      </c>
      <c r="BH189" s="202">
        <f>IF(N189="sníž. přenesená",J189,0)</f>
        <v>0</v>
      </c>
      <c r="BI189" s="202">
        <f>IF(N189="nulová",J189,0)</f>
        <v>0</v>
      </c>
      <c r="BJ189" s="18" t="s">
        <v>88</v>
      </c>
      <c r="BK189" s="202">
        <f>ROUND(I189*H189,2)</f>
        <v>0</v>
      </c>
      <c r="BL189" s="18" t="s">
        <v>873</v>
      </c>
      <c r="BM189" s="201" t="s">
        <v>885</v>
      </c>
    </row>
    <row r="190" spans="1:47" s="2" customFormat="1" ht="19.5">
      <c r="A190" s="35"/>
      <c r="B190" s="36"/>
      <c r="C190" s="37"/>
      <c r="D190" s="205" t="s">
        <v>385</v>
      </c>
      <c r="E190" s="37"/>
      <c r="F190" s="258" t="s">
        <v>886</v>
      </c>
      <c r="G190" s="37"/>
      <c r="H190" s="37"/>
      <c r="I190" s="259"/>
      <c r="J190" s="37"/>
      <c r="K190" s="37"/>
      <c r="L190" s="40"/>
      <c r="M190" s="260"/>
      <c r="N190" s="261"/>
      <c r="O190" s="72"/>
      <c r="P190" s="72"/>
      <c r="Q190" s="72"/>
      <c r="R190" s="72"/>
      <c r="S190" s="72"/>
      <c r="T190" s="73"/>
      <c r="U190" s="35"/>
      <c r="V190" s="35"/>
      <c r="W190" s="35"/>
      <c r="X190" s="35"/>
      <c r="Y190" s="35"/>
      <c r="Z190" s="35"/>
      <c r="AA190" s="35"/>
      <c r="AB190" s="35"/>
      <c r="AC190" s="35"/>
      <c r="AD190" s="35"/>
      <c r="AE190" s="35"/>
      <c r="AT190" s="18" t="s">
        <v>385</v>
      </c>
      <c r="AU190" s="18" t="s">
        <v>88</v>
      </c>
    </row>
    <row r="191" spans="1:65" s="2" customFormat="1" ht="16.5" customHeight="1">
      <c r="A191" s="35"/>
      <c r="B191" s="36"/>
      <c r="C191" s="189" t="s">
        <v>414</v>
      </c>
      <c r="D191" s="189" t="s">
        <v>155</v>
      </c>
      <c r="E191" s="190" t="s">
        <v>887</v>
      </c>
      <c r="F191" s="191" t="s">
        <v>888</v>
      </c>
      <c r="G191" s="192" t="s">
        <v>884</v>
      </c>
      <c r="H191" s="270"/>
      <c r="I191" s="194"/>
      <c r="J191" s="195">
        <f>ROUND(I191*H191,2)</f>
        <v>0</v>
      </c>
      <c r="K191" s="196"/>
      <c r="L191" s="40"/>
      <c r="M191" s="197" t="s">
        <v>1</v>
      </c>
      <c r="N191" s="198" t="s">
        <v>45</v>
      </c>
      <c r="O191" s="72"/>
      <c r="P191" s="199">
        <f>O191*H191</f>
        <v>0</v>
      </c>
      <c r="Q191" s="199">
        <v>0</v>
      </c>
      <c r="R191" s="199">
        <f>Q191*H191</f>
        <v>0</v>
      </c>
      <c r="S191" s="199">
        <v>0</v>
      </c>
      <c r="T191" s="200">
        <f>S191*H191</f>
        <v>0</v>
      </c>
      <c r="U191" s="35"/>
      <c r="V191" s="35"/>
      <c r="W191" s="35"/>
      <c r="X191" s="35"/>
      <c r="Y191" s="35"/>
      <c r="Z191" s="35"/>
      <c r="AA191" s="35"/>
      <c r="AB191" s="35"/>
      <c r="AC191" s="35"/>
      <c r="AD191" s="35"/>
      <c r="AE191" s="35"/>
      <c r="AR191" s="201" t="s">
        <v>873</v>
      </c>
      <c r="AT191" s="201" t="s">
        <v>155</v>
      </c>
      <c r="AU191" s="201" t="s">
        <v>88</v>
      </c>
      <c r="AY191" s="18" t="s">
        <v>152</v>
      </c>
      <c r="BE191" s="202">
        <f>IF(N191="základní",J191,0)</f>
        <v>0</v>
      </c>
      <c r="BF191" s="202">
        <f>IF(N191="snížená",J191,0)</f>
        <v>0</v>
      </c>
      <c r="BG191" s="202">
        <f>IF(N191="zákl. přenesená",J191,0)</f>
        <v>0</v>
      </c>
      <c r="BH191" s="202">
        <f>IF(N191="sníž. přenesená",J191,0)</f>
        <v>0</v>
      </c>
      <c r="BI191" s="202">
        <f>IF(N191="nulová",J191,0)</f>
        <v>0</v>
      </c>
      <c r="BJ191" s="18" t="s">
        <v>88</v>
      </c>
      <c r="BK191" s="202">
        <f>ROUND(I191*H191,2)</f>
        <v>0</v>
      </c>
      <c r="BL191" s="18" t="s">
        <v>873</v>
      </c>
      <c r="BM191" s="201" t="s">
        <v>889</v>
      </c>
    </row>
    <row r="192" spans="1:47" s="2" customFormat="1" ht="19.5">
      <c r="A192" s="35"/>
      <c r="B192" s="36"/>
      <c r="C192" s="37"/>
      <c r="D192" s="205" t="s">
        <v>385</v>
      </c>
      <c r="E192" s="37"/>
      <c r="F192" s="258" t="s">
        <v>886</v>
      </c>
      <c r="G192" s="37"/>
      <c r="H192" s="37"/>
      <c r="I192" s="259"/>
      <c r="J192" s="37"/>
      <c r="K192" s="37"/>
      <c r="L192" s="40"/>
      <c r="M192" s="260"/>
      <c r="N192" s="261"/>
      <c r="O192" s="72"/>
      <c r="P192" s="72"/>
      <c r="Q192" s="72"/>
      <c r="R192" s="72"/>
      <c r="S192" s="72"/>
      <c r="T192" s="73"/>
      <c r="U192" s="35"/>
      <c r="V192" s="35"/>
      <c r="W192" s="35"/>
      <c r="X192" s="35"/>
      <c r="Y192" s="35"/>
      <c r="Z192" s="35"/>
      <c r="AA192" s="35"/>
      <c r="AB192" s="35"/>
      <c r="AC192" s="35"/>
      <c r="AD192" s="35"/>
      <c r="AE192" s="35"/>
      <c r="AT192" s="18" t="s">
        <v>385</v>
      </c>
      <c r="AU192" s="18" t="s">
        <v>88</v>
      </c>
    </row>
    <row r="193" spans="1:65" s="2" customFormat="1" ht="16.5" customHeight="1">
      <c r="A193" s="35"/>
      <c r="B193" s="36"/>
      <c r="C193" s="189" t="s">
        <v>419</v>
      </c>
      <c r="D193" s="189" t="s">
        <v>155</v>
      </c>
      <c r="E193" s="190" t="s">
        <v>890</v>
      </c>
      <c r="F193" s="191" t="s">
        <v>891</v>
      </c>
      <c r="G193" s="192" t="s">
        <v>884</v>
      </c>
      <c r="H193" s="270"/>
      <c r="I193" s="194"/>
      <c r="J193" s="195">
        <f>ROUND(I193*H193,2)</f>
        <v>0</v>
      </c>
      <c r="K193" s="196"/>
      <c r="L193" s="40"/>
      <c r="M193" s="197" t="s">
        <v>1</v>
      </c>
      <c r="N193" s="198" t="s">
        <v>45</v>
      </c>
      <c r="O193" s="72"/>
      <c r="P193" s="199">
        <f>O193*H193</f>
        <v>0</v>
      </c>
      <c r="Q193" s="199">
        <v>0</v>
      </c>
      <c r="R193" s="199">
        <f>Q193*H193</f>
        <v>0</v>
      </c>
      <c r="S193" s="199">
        <v>0</v>
      </c>
      <c r="T193" s="200">
        <f>S193*H193</f>
        <v>0</v>
      </c>
      <c r="U193" s="35"/>
      <c r="V193" s="35"/>
      <c r="W193" s="35"/>
      <c r="X193" s="35"/>
      <c r="Y193" s="35"/>
      <c r="Z193" s="35"/>
      <c r="AA193" s="35"/>
      <c r="AB193" s="35"/>
      <c r="AC193" s="35"/>
      <c r="AD193" s="35"/>
      <c r="AE193" s="35"/>
      <c r="AR193" s="201" t="s">
        <v>873</v>
      </c>
      <c r="AT193" s="201" t="s">
        <v>155</v>
      </c>
      <c r="AU193" s="201" t="s">
        <v>88</v>
      </c>
      <c r="AY193" s="18" t="s">
        <v>152</v>
      </c>
      <c r="BE193" s="202">
        <f>IF(N193="základní",J193,0)</f>
        <v>0</v>
      </c>
      <c r="BF193" s="202">
        <f>IF(N193="snížená",J193,0)</f>
        <v>0</v>
      </c>
      <c r="BG193" s="202">
        <f>IF(N193="zákl. přenesená",J193,0)</f>
        <v>0</v>
      </c>
      <c r="BH193" s="202">
        <f>IF(N193="sníž. přenesená",J193,0)</f>
        <v>0</v>
      </c>
      <c r="BI193" s="202">
        <f>IF(N193="nulová",J193,0)</f>
        <v>0</v>
      </c>
      <c r="BJ193" s="18" t="s">
        <v>88</v>
      </c>
      <c r="BK193" s="202">
        <f>ROUND(I193*H193,2)</f>
        <v>0</v>
      </c>
      <c r="BL193" s="18" t="s">
        <v>873</v>
      </c>
      <c r="BM193" s="201" t="s">
        <v>892</v>
      </c>
    </row>
    <row r="194" spans="1:47" s="2" customFormat="1" ht="29.25">
      <c r="A194" s="35"/>
      <c r="B194" s="36"/>
      <c r="C194" s="37"/>
      <c r="D194" s="205" t="s">
        <v>385</v>
      </c>
      <c r="E194" s="37"/>
      <c r="F194" s="258" t="s">
        <v>893</v>
      </c>
      <c r="G194" s="37"/>
      <c r="H194" s="37"/>
      <c r="I194" s="259"/>
      <c r="J194" s="37"/>
      <c r="K194" s="37"/>
      <c r="L194" s="40"/>
      <c r="M194" s="260"/>
      <c r="N194" s="261"/>
      <c r="O194" s="72"/>
      <c r="P194" s="72"/>
      <c r="Q194" s="72"/>
      <c r="R194" s="72"/>
      <c r="S194" s="72"/>
      <c r="T194" s="73"/>
      <c r="U194" s="35"/>
      <c r="V194" s="35"/>
      <c r="W194" s="35"/>
      <c r="X194" s="35"/>
      <c r="Y194" s="35"/>
      <c r="Z194" s="35"/>
      <c r="AA194" s="35"/>
      <c r="AB194" s="35"/>
      <c r="AC194" s="35"/>
      <c r="AD194" s="35"/>
      <c r="AE194" s="35"/>
      <c r="AT194" s="18" t="s">
        <v>385</v>
      </c>
      <c r="AU194" s="18" t="s">
        <v>88</v>
      </c>
    </row>
    <row r="195" spans="2:63" s="12" customFormat="1" ht="25.9" customHeight="1">
      <c r="B195" s="173"/>
      <c r="C195" s="174"/>
      <c r="D195" s="175" t="s">
        <v>79</v>
      </c>
      <c r="E195" s="176" t="s">
        <v>894</v>
      </c>
      <c r="F195" s="176" t="s">
        <v>101</v>
      </c>
      <c r="G195" s="174"/>
      <c r="H195" s="174"/>
      <c r="I195" s="177"/>
      <c r="J195" s="178">
        <f>BK195</f>
        <v>0</v>
      </c>
      <c r="K195" s="174"/>
      <c r="L195" s="179"/>
      <c r="M195" s="180"/>
      <c r="N195" s="181"/>
      <c r="O195" s="181"/>
      <c r="P195" s="182">
        <f>P196+P199</f>
        <v>0</v>
      </c>
      <c r="Q195" s="181"/>
      <c r="R195" s="182">
        <f>R196+R199</f>
        <v>0</v>
      </c>
      <c r="S195" s="181"/>
      <c r="T195" s="183">
        <f>T196+T199</f>
        <v>0</v>
      </c>
      <c r="AR195" s="184" t="s">
        <v>178</v>
      </c>
      <c r="AT195" s="185" t="s">
        <v>79</v>
      </c>
      <c r="AU195" s="185" t="s">
        <v>80</v>
      </c>
      <c r="AY195" s="184" t="s">
        <v>152</v>
      </c>
      <c r="BK195" s="186">
        <f>BK196+BK199</f>
        <v>0</v>
      </c>
    </row>
    <row r="196" spans="2:63" s="12" customFormat="1" ht="22.9" customHeight="1">
      <c r="B196" s="173"/>
      <c r="C196" s="174"/>
      <c r="D196" s="175" t="s">
        <v>79</v>
      </c>
      <c r="E196" s="187" t="s">
        <v>895</v>
      </c>
      <c r="F196" s="187" t="s">
        <v>896</v>
      </c>
      <c r="G196" s="174"/>
      <c r="H196" s="174"/>
      <c r="I196" s="177"/>
      <c r="J196" s="188">
        <f>BK196</f>
        <v>0</v>
      </c>
      <c r="K196" s="174"/>
      <c r="L196" s="179"/>
      <c r="M196" s="180"/>
      <c r="N196" s="181"/>
      <c r="O196" s="181"/>
      <c r="P196" s="182">
        <f>SUM(P197:P198)</f>
        <v>0</v>
      </c>
      <c r="Q196" s="181"/>
      <c r="R196" s="182">
        <f>SUM(R197:R198)</f>
        <v>0</v>
      </c>
      <c r="S196" s="181"/>
      <c r="T196" s="183">
        <f>SUM(T197:T198)</f>
        <v>0</v>
      </c>
      <c r="AR196" s="184" t="s">
        <v>178</v>
      </c>
      <c r="AT196" s="185" t="s">
        <v>79</v>
      </c>
      <c r="AU196" s="185" t="s">
        <v>88</v>
      </c>
      <c r="AY196" s="184" t="s">
        <v>152</v>
      </c>
      <c r="BK196" s="186">
        <f>SUM(BK197:BK198)</f>
        <v>0</v>
      </c>
    </row>
    <row r="197" spans="1:65" s="2" customFormat="1" ht="16.5" customHeight="1">
      <c r="A197" s="35"/>
      <c r="B197" s="36"/>
      <c r="C197" s="189" t="s">
        <v>423</v>
      </c>
      <c r="D197" s="189" t="s">
        <v>155</v>
      </c>
      <c r="E197" s="190" t="s">
        <v>897</v>
      </c>
      <c r="F197" s="191" t="s">
        <v>898</v>
      </c>
      <c r="G197" s="192" t="s">
        <v>899</v>
      </c>
      <c r="H197" s="193">
        <v>1</v>
      </c>
      <c r="I197" s="194"/>
      <c r="J197" s="195">
        <f>ROUND(I197*H197,2)</f>
        <v>0</v>
      </c>
      <c r="K197" s="196"/>
      <c r="L197" s="40"/>
      <c r="M197" s="197" t="s">
        <v>1</v>
      </c>
      <c r="N197" s="198" t="s">
        <v>45</v>
      </c>
      <c r="O197" s="72"/>
      <c r="P197" s="199">
        <f>O197*H197</f>
        <v>0</v>
      </c>
      <c r="Q197" s="199">
        <v>0</v>
      </c>
      <c r="R197" s="199">
        <f>Q197*H197</f>
        <v>0</v>
      </c>
      <c r="S197" s="199">
        <v>0</v>
      </c>
      <c r="T197" s="200">
        <f>S197*H197</f>
        <v>0</v>
      </c>
      <c r="U197" s="35"/>
      <c r="V197" s="35"/>
      <c r="W197" s="35"/>
      <c r="X197" s="35"/>
      <c r="Y197" s="35"/>
      <c r="Z197" s="35"/>
      <c r="AA197" s="35"/>
      <c r="AB197" s="35"/>
      <c r="AC197" s="35"/>
      <c r="AD197" s="35"/>
      <c r="AE197" s="35"/>
      <c r="AR197" s="201" t="s">
        <v>900</v>
      </c>
      <c r="AT197" s="201" t="s">
        <v>155</v>
      </c>
      <c r="AU197" s="201" t="s">
        <v>90</v>
      </c>
      <c r="AY197" s="18" t="s">
        <v>152</v>
      </c>
      <c r="BE197" s="202">
        <f>IF(N197="základní",J197,0)</f>
        <v>0</v>
      </c>
      <c r="BF197" s="202">
        <f>IF(N197="snížená",J197,0)</f>
        <v>0</v>
      </c>
      <c r="BG197" s="202">
        <f>IF(N197="zákl. přenesená",J197,0)</f>
        <v>0</v>
      </c>
      <c r="BH197" s="202">
        <f>IF(N197="sníž. přenesená",J197,0)</f>
        <v>0</v>
      </c>
      <c r="BI197" s="202">
        <f>IF(N197="nulová",J197,0)</f>
        <v>0</v>
      </c>
      <c r="BJ197" s="18" t="s">
        <v>88</v>
      </c>
      <c r="BK197" s="202">
        <f>ROUND(I197*H197,2)</f>
        <v>0</v>
      </c>
      <c r="BL197" s="18" t="s">
        <v>900</v>
      </c>
      <c r="BM197" s="201" t="s">
        <v>901</v>
      </c>
    </row>
    <row r="198" spans="1:47" s="2" customFormat="1" ht="29.25">
      <c r="A198" s="35"/>
      <c r="B198" s="36"/>
      <c r="C198" s="37"/>
      <c r="D198" s="205" t="s">
        <v>385</v>
      </c>
      <c r="E198" s="37"/>
      <c r="F198" s="258" t="s">
        <v>902</v>
      </c>
      <c r="G198" s="37"/>
      <c r="H198" s="37"/>
      <c r="I198" s="259"/>
      <c r="J198" s="37"/>
      <c r="K198" s="37"/>
      <c r="L198" s="40"/>
      <c r="M198" s="260"/>
      <c r="N198" s="261"/>
      <c r="O198" s="72"/>
      <c r="P198" s="72"/>
      <c r="Q198" s="72"/>
      <c r="R198" s="72"/>
      <c r="S198" s="72"/>
      <c r="T198" s="73"/>
      <c r="U198" s="35"/>
      <c r="V198" s="35"/>
      <c r="W198" s="35"/>
      <c r="X198" s="35"/>
      <c r="Y198" s="35"/>
      <c r="Z198" s="35"/>
      <c r="AA198" s="35"/>
      <c r="AB198" s="35"/>
      <c r="AC198" s="35"/>
      <c r="AD198" s="35"/>
      <c r="AE198" s="35"/>
      <c r="AT198" s="18" t="s">
        <v>385</v>
      </c>
      <c r="AU198" s="18" t="s">
        <v>90</v>
      </c>
    </row>
    <row r="199" spans="2:63" s="12" customFormat="1" ht="22.9" customHeight="1">
      <c r="B199" s="173"/>
      <c r="C199" s="174"/>
      <c r="D199" s="175" t="s">
        <v>79</v>
      </c>
      <c r="E199" s="187" t="s">
        <v>903</v>
      </c>
      <c r="F199" s="187" t="s">
        <v>904</v>
      </c>
      <c r="G199" s="174"/>
      <c r="H199" s="174"/>
      <c r="I199" s="177"/>
      <c r="J199" s="188">
        <f>BK199</f>
        <v>0</v>
      </c>
      <c r="K199" s="174"/>
      <c r="L199" s="179"/>
      <c r="M199" s="180"/>
      <c r="N199" s="181"/>
      <c r="O199" s="181"/>
      <c r="P199" s="182">
        <f>SUM(P200:P201)</f>
        <v>0</v>
      </c>
      <c r="Q199" s="181"/>
      <c r="R199" s="182">
        <f>SUM(R200:R201)</f>
        <v>0</v>
      </c>
      <c r="S199" s="181"/>
      <c r="T199" s="183">
        <f>SUM(T200:T201)</f>
        <v>0</v>
      </c>
      <c r="AR199" s="184" t="s">
        <v>178</v>
      </c>
      <c r="AT199" s="185" t="s">
        <v>79</v>
      </c>
      <c r="AU199" s="185" t="s">
        <v>88</v>
      </c>
      <c r="AY199" s="184" t="s">
        <v>152</v>
      </c>
      <c r="BK199" s="186">
        <f>SUM(BK200:BK201)</f>
        <v>0</v>
      </c>
    </row>
    <row r="200" spans="1:65" s="2" customFormat="1" ht="55.5" customHeight="1">
      <c r="A200" s="35"/>
      <c r="B200" s="36"/>
      <c r="C200" s="189" t="s">
        <v>427</v>
      </c>
      <c r="D200" s="189" t="s">
        <v>155</v>
      </c>
      <c r="E200" s="190" t="s">
        <v>905</v>
      </c>
      <c r="F200" s="191" t="s">
        <v>906</v>
      </c>
      <c r="G200" s="192" t="s">
        <v>907</v>
      </c>
      <c r="H200" s="193">
        <v>1</v>
      </c>
      <c r="I200" s="194"/>
      <c r="J200" s="195">
        <f>ROUND(I200*H200,2)</f>
        <v>0</v>
      </c>
      <c r="K200" s="196"/>
      <c r="L200" s="40"/>
      <c r="M200" s="197" t="s">
        <v>1</v>
      </c>
      <c r="N200" s="198" t="s">
        <v>45</v>
      </c>
      <c r="O200" s="72"/>
      <c r="P200" s="199">
        <f>O200*H200</f>
        <v>0</v>
      </c>
      <c r="Q200" s="199">
        <v>0</v>
      </c>
      <c r="R200" s="199">
        <f>Q200*H200</f>
        <v>0</v>
      </c>
      <c r="S200" s="199">
        <v>0</v>
      </c>
      <c r="T200" s="200">
        <f>S200*H200</f>
        <v>0</v>
      </c>
      <c r="U200" s="35"/>
      <c r="V200" s="35"/>
      <c r="W200" s="35"/>
      <c r="X200" s="35"/>
      <c r="Y200" s="35"/>
      <c r="Z200" s="35"/>
      <c r="AA200" s="35"/>
      <c r="AB200" s="35"/>
      <c r="AC200" s="35"/>
      <c r="AD200" s="35"/>
      <c r="AE200" s="35"/>
      <c r="AR200" s="201" t="s">
        <v>900</v>
      </c>
      <c r="AT200" s="201" t="s">
        <v>155</v>
      </c>
      <c r="AU200" s="201" t="s">
        <v>90</v>
      </c>
      <c r="AY200" s="18" t="s">
        <v>152</v>
      </c>
      <c r="BE200" s="202">
        <f>IF(N200="základní",J200,0)</f>
        <v>0</v>
      </c>
      <c r="BF200" s="202">
        <f>IF(N200="snížená",J200,0)</f>
        <v>0</v>
      </c>
      <c r="BG200" s="202">
        <f>IF(N200="zákl. přenesená",J200,0)</f>
        <v>0</v>
      </c>
      <c r="BH200" s="202">
        <f>IF(N200="sníž. přenesená",J200,0)</f>
        <v>0</v>
      </c>
      <c r="BI200" s="202">
        <f>IF(N200="nulová",J200,0)</f>
        <v>0</v>
      </c>
      <c r="BJ200" s="18" t="s">
        <v>88</v>
      </c>
      <c r="BK200" s="202">
        <f>ROUND(I200*H200,2)</f>
        <v>0</v>
      </c>
      <c r="BL200" s="18" t="s">
        <v>900</v>
      </c>
      <c r="BM200" s="201" t="s">
        <v>908</v>
      </c>
    </row>
    <row r="201" spans="1:47" s="2" customFormat="1" ht="39">
      <c r="A201" s="35"/>
      <c r="B201" s="36"/>
      <c r="C201" s="37"/>
      <c r="D201" s="205" t="s">
        <v>385</v>
      </c>
      <c r="E201" s="37"/>
      <c r="F201" s="258" t="s">
        <v>909</v>
      </c>
      <c r="G201" s="37"/>
      <c r="H201" s="37"/>
      <c r="I201" s="259"/>
      <c r="J201" s="37"/>
      <c r="K201" s="37"/>
      <c r="L201" s="40"/>
      <c r="M201" s="262"/>
      <c r="N201" s="263"/>
      <c r="O201" s="264"/>
      <c r="P201" s="264"/>
      <c r="Q201" s="264"/>
      <c r="R201" s="264"/>
      <c r="S201" s="264"/>
      <c r="T201" s="265"/>
      <c r="U201" s="35"/>
      <c r="V201" s="35"/>
      <c r="W201" s="35"/>
      <c r="X201" s="35"/>
      <c r="Y201" s="35"/>
      <c r="Z201" s="35"/>
      <c r="AA201" s="35"/>
      <c r="AB201" s="35"/>
      <c r="AC201" s="35"/>
      <c r="AD201" s="35"/>
      <c r="AE201" s="35"/>
      <c r="AT201" s="18" t="s">
        <v>385</v>
      </c>
      <c r="AU201" s="18" t="s">
        <v>90</v>
      </c>
    </row>
    <row r="202" spans="1:31" s="2" customFormat="1" ht="6.95" customHeight="1">
      <c r="A202" s="35"/>
      <c r="B202" s="55"/>
      <c r="C202" s="56"/>
      <c r="D202" s="56"/>
      <c r="E202" s="56"/>
      <c r="F202" s="56"/>
      <c r="G202" s="56"/>
      <c r="H202" s="56"/>
      <c r="I202" s="56"/>
      <c r="J202" s="56"/>
      <c r="K202" s="56"/>
      <c r="L202" s="40"/>
      <c r="M202" s="35"/>
      <c r="O202" s="35"/>
      <c r="P202" s="35"/>
      <c r="Q202" s="35"/>
      <c r="R202" s="35"/>
      <c r="S202" s="35"/>
      <c r="T202" s="35"/>
      <c r="U202" s="35"/>
      <c r="V202" s="35"/>
      <c r="W202" s="35"/>
      <c r="X202" s="35"/>
      <c r="Y202" s="35"/>
      <c r="Z202" s="35"/>
      <c r="AA202" s="35"/>
      <c r="AB202" s="35"/>
      <c r="AC202" s="35"/>
      <c r="AD202" s="35"/>
      <c r="AE202" s="35"/>
    </row>
  </sheetData>
  <sheetProtection algorithmName="SHA-512" hashValue="NAOWYKVbwpdYHGTj8Zk/exui9sjVUNa5ZB2QNGmPzpHSdZymFSX3S5pIE/BBNywRCrSBj6qAtnUaIU+Ax4vCjA==" saltValue="6WUQl0Evf3B/Bb9v0G/WYp2CYSpaLuvT1DPrjJrsAinYodzH/PL0JPRow16PuwY0BtuebGpqvZNG1g3hXqYrQw==" spinCount="100000" sheet="1" objects="1" scenarios="1" formatColumns="0" formatRows="0" autoFilter="0"/>
  <autoFilter ref="C125:K201"/>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c r="M2" s="326"/>
      <c r="N2" s="326"/>
      <c r="O2" s="326"/>
      <c r="P2" s="326"/>
      <c r="Q2" s="326"/>
      <c r="R2" s="326"/>
      <c r="S2" s="326"/>
      <c r="T2" s="326"/>
      <c r="U2" s="326"/>
      <c r="V2" s="326"/>
      <c r="AT2" s="18" t="s">
        <v>99</v>
      </c>
    </row>
    <row r="3" spans="2:46" s="1" customFormat="1" ht="6.95" customHeight="1">
      <c r="B3" s="110"/>
      <c r="C3" s="111"/>
      <c r="D3" s="111"/>
      <c r="E3" s="111"/>
      <c r="F3" s="111"/>
      <c r="G3" s="111"/>
      <c r="H3" s="111"/>
      <c r="I3" s="111"/>
      <c r="J3" s="111"/>
      <c r="K3" s="111"/>
      <c r="L3" s="21"/>
      <c r="AT3" s="18" t="s">
        <v>90</v>
      </c>
    </row>
    <row r="4" spans="2:46" s="1" customFormat="1" ht="24.95" customHeight="1">
      <c r="B4" s="21"/>
      <c r="D4" s="112" t="s">
        <v>107</v>
      </c>
      <c r="L4" s="21"/>
      <c r="M4" s="113" t="s">
        <v>10</v>
      </c>
      <c r="AT4" s="18" t="s">
        <v>4</v>
      </c>
    </row>
    <row r="5" spans="2:12" s="1" customFormat="1" ht="6.95" customHeight="1">
      <c r="B5" s="21"/>
      <c r="L5" s="21"/>
    </row>
    <row r="6" spans="2:12" s="1" customFormat="1" ht="12" customHeight="1">
      <c r="B6" s="21"/>
      <c r="D6" s="114" t="s">
        <v>16</v>
      </c>
      <c r="L6" s="21"/>
    </row>
    <row r="7" spans="2:12" s="1" customFormat="1" ht="16.5" customHeight="1">
      <c r="B7" s="21"/>
      <c r="E7" s="327" t="str">
        <f>'Rekapitulace stavby'!K6</f>
        <v>Změna užívání části 1.NP v objektu FSE, Moskevská 1533/54 ÚnL</v>
      </c>
      <c r="F7" s="328"/>
      <c r="G7" s="328"/>
      <c r="H7" s="328"/>
      <c r="L7" s="21"/>
    </row>
    <row r="8" spans="1:31" s="2" customFormat="1" ht="12" customHeight="1">
      <c r="A8" s="35"/>
      <c r="B8" s="40"/>
      <c r="C8" s="35"/>
      <c r="D8" s="114" t="s">
        <v>114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29" t="s">
        <v>910</v>
      </c>
      <c r="F9" s="330"/>
      <c r="G9" s="330"/>
      <c r="H9" s="33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15" t="s">
        <v>1</v>
      </c>
      <c r="G11" s="35"/>
      <c r="H11" s="35"/>
      <c r="I11" s="114" t="s">
        <v>19</v>
      </c>
      <c r="J11" s="115"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4" t="s">
        <v>20</v>
      </c>
      <c r="E12" s="35"/>
      <c r="F12" s="115" t="s">
        <v>21</v>
      </c>
      <c r="G12" s="35"/>
      <c r="H12" s="35"/>
      <c r="I12" s="114" t="s">
        <v>22</v>
      </c>
      <c r="J12" s="116" t="str">
        <f>'Rekapitulace stavby'!AN8</f>
        <v>10. 4. 2021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15" t="s">
        <v>26</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5" t="s">
        <v>27</v>
      </c>
      <c r="F15" s="35"/>
      <c r="G15" s="35"/>
      <c r="H15" s="35"/>
      <c r="I15" s="114" t="s">
        <v>28</v>
      </c>
      <c r="J15" s="115" t="s">
        <v>29</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31" t="str">
        <f>'Rekapitulace stavby'!E14</f>
        <v>Vyplň údaj</v>
      </c>
      <c r="F18" s="332"/>
      <c r="G18" s="332"/>
      <c r="H18" s="332"/>
      <c r="I18" s="114" t="s">
        <v>28</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15" t="s">
        <v>33</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5" t="s">
        <v>34</v>
      </c>
      <c r="F21" s="35"/>
      <c r="G21" s="35"/>
      <c r="H21" s="35"/>
      <c r="I21" s="114" t="s">
        <v>28</v>
      </c>
      <c r="J21" s="115" t="s">
        <v>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15" t="s">
        <v>33</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5" t="s">
        <v>34</v>
      </c>
      <c r="F24" s="35"/>
      <c r="G24" s="35"/>
      <c r="H24" s="35"/>
      <c r="I24" s="114" t="s">
        <v>28</v>
      </c>
      <c r="J24" s="115" t="s">
        <v>35</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7"/>
      <c r="B27" s="118"/>
      <c r="C27" s="117"/>
      <c r="D27" s="117"/>
      <c r="E27" s="333" t="s">
        <v>1</v>
      </c>
      <c r="F27" s="333"/>
      <c r="G27" s="333"/>
      <c r="H27" s="333"/>
      <c r="I27" s="117"/>
      <c r="J27" s="117"/>
      <c r="K27" s="117"/>
      <c r="L27" s="119"/>
      <c r="S27" s="117"/>
      <c r="T27" s="117"/>
      <c r="U27" s="117"/>
      <c r="V27" s="117"/>
      <c r="W27" s="117"/>
      <c r="X27" s="117"/>
      <c r="Y27" s="117"/>
      <c r="Z27" s="117"/>
      <c r="AA27" s="117"/>
      <c r="AB27" s="117"/>
      <c r="AC27" s="117"/>
      <c r="AD27" s="117"/>
      <c r="AE27" s="117"/>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0"/>
      <c r="E29" s="120"/>
      <c r="F29" s="120"/>
      <c r="G29" s="120"/>
      <c r="H29" s="120"/>
      <c r="I29" s="120"/>
      <c r="J29" s="120"/>
      <c r="K29" s="120"/>
      <c r="L29" s="52"/>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ROUND(J124,2)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0"/>
      <c r="E31" s="120"/>
      <c r="F31" s="120"/>
      <c r="G31" s="120"/>
      <c r="H31" s="120"/>
      <c r="I31" s="120"/>
      <c r="J31" s="120"/>
      <c r="K31" s="120"/>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3" t="s">
        <v>42</v>
      </c>
      <c r="G32" s="35"/>
      <c r="H32" s="35"/>
      <c r="I32" s="123" t="s">
        <v>41</v>
      </c>
      <c r="J32" s="123" t="s">
        <v>43</v>
      </c>
      <c r="K32" s="35"/>
      <c r="L32" s="52"/>
      <c r="S32" s="35"/>
      <c r="T32" s="35"/>
      <c r="U32" s="35"/>
      <c r="V32" s="35"/>
      <c r="W32" s="35"/>
      <c r="X32" s="35"/>
      <c r="Y32" s="35"/>
      <c r="Z32" s="35"/>
      <c r="AA32" s="35"/>
      <c r="AB32" s="35"/>
      <c r="AC32" s="35"/>
      <c r="AD32" s="35"/>
      <c r="AE32" s="35"/>
    </row>
    <row r="33" spans="1:31" s="2" customFormat="1" ht="14.45" customHeight="1">
      <c r="A33" s="35"/>
      <c r="B33" s="40"/>
      <c r="C33" s="35"/>
      <c r="D33" s="124" t="s">
        <v>44</v>
      </c>
      <c r="E33" s="114" t="s">
        <v>45</v>
      </c>
      <c r="F33" s="125">
        <f>ROUND((SUM(BE124:BE190)),2)</f>
        <v>0</v>
      </c>
      <c r="G33" s="35"/>
      <c r="H33" s="35"/>
      <c r="I33" s="126">
        <v>0.21</v>
      </c>
      <c r="J33" s="125">
        <f>ROUND(((SUM(BE124:BE190))*I33),2)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4" t="s">
        <v>46</v>
      </c>
      <c r="F34" s="125">
        <f>ROUND((SUM(BF124:BF190)),2)</f>
        <v>0</v>
      </c>
      <c r="G34" s="35"/>
      <c r="H34" s="35"/>
      <c r="I34" s="126">
        <v>0.15</v>
      </c>
      <c r="J34" s="125">
        <f>ROUND(((SUM(BF124:BF190))*I34),2)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4" t="s">
        <v>47</v>
      </c>
      <c r="F35" s="125">
        <f>ROUND((SUM(BG124:BG190)),2)</f>
        <v>0</v>
      </c>
      <c r="G35" s="35"/>
      <c r="H35" s="35"/>
      <c r="I35" s="126">
        <v>0.21</v>
      </c>
      <c r="J35" s="125">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4" t="s">
        <v>48</v>
      </c>
      <c r="F36" s="125">
        <f>ROUND((SUM(BH124:BH190)),2)</f>
        <v>0</v>
      </c>
      <c r="G36" s="35"/>
      <c r="H36" s="35"/>
      <c r="I36" s="126">
        <v>0.15</v>
      </c>
      <c r="J36" s="125">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4" t="s">
        <v>49</v>
      </c>
      <c r="F37" s="125">
        <f>ROUND((SUM(BI124:BI190)),2)</f>
        <v>0</v>
      </c>
      <c r="G37" s="35"/>
      <c r="H37" s="35"/>
      <c r="I37" s="126">
        <v>0</v>
      </c>
      <c r="J37" s="125">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4" t="s">
        <v>53</v>
      </c>
      <c r="E50" s="135"/>
      <c r="F50" s="135"/>
      <c r="G50" s="134" t="s">
        <v>54</v>
      </c>
      <c r="H50" s="135"/>
      <c r="I50" s="135"/>
      <c r="J50" s="135"/>
      <c r="K50" s="135"/>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6" t="s">
        <v>55</v>
      </c>
      <c r="E61" s="137"/>
      <c r="F61" s="138" t="s">
        <v>56</v>
      </c>
      <c r="G61" s="136" t="s">
        <v>55</v>
      </c>
      <c r="H61" s="137"/>
      <c r="I61" s="137"/>
      <c r="J61" s="139" t="s">
        <v>56</v>
      </c>
      <c r="K61" s="137"/>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4" t="s">
        <v>57</v>
      </c>
      <c r="E65" s="140"/>
      <c r="F65" s="140"/>
      <c r="G65" s="134" t="s">
        <v>58</v>
      </c>
      <c r="H65" s="140"/>
      <c r="I65" s="140"/>
      <c r="J65" s="140"/>
      <c r="K65" s="140"/>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6" t="s">
        <v>55</v>
      </c>
      <c r="E76" s="137"/>
      <c r="F76" s="138" t="s">
        <v>56</v>
      </c>
      <c r="G76" s="136" t="s">
        <v>55</v>
      </c>
      <c r="H76" s="137"/>
      <c r="I76" s="137"/>
      <c r="J76" s="139" t="s">
        <v>56</v>
      </c>
      <c r="K76" s="137"/>
      <c r="L76" s="52"/>
      <c r="S76" s="35"/>
      <c r="T76" s="35"/>
      <c r="U76" s="35"/>
      <c r="V76" s="35"/>
      <c r="W76" s="35"/>
      <c r="X76" s="35"/>
      <c r="Y76" s="35"/>
      <c r="Z76" s="35"/>
      <c r="AA76" s="35"/>
      <c r="AB76" s="35"/>
      <c r="AC76" s="35"/>
      <c r="AD76" s="35"/>
      <c r="AE76" s="35"/>
    </row>
    <row r="77" spans="1:31" s="2" customFormat="1" ht="14.45" customHeight="1">
      <c r="A77" s="35"/>
      <c r="B77" s="141"/>
      <c r="C77" s="142"/>
      <c r="D77" s="142"/>
      <c r="E77" s="142"/>
      <c r="F77" s="142"/>
      <c r="G77" s="142"/>
      <c r="H77" s="142"/>
      <c r="I77" s="142"/>
      <c r="J77" s="142"/>
      <c r="K77" s="142"/>
      <c r="L77" s="52"/>
      <c r="S77" s="35"/>
      <c r="T77" s="35"/>
      <c r="U77" s="35"/>
      <c r="V77" s="35"/>
      <c r="W77" s="35"/>
      <c r="X77" s="35"/>
      <c r="Y77" s="35"/>
      <c r="Z77" s="35"/>
      <c r="AA77" s="35"/>
      <c r="AB77" s="35"/>
      <c r="AC77" s="35"/>
      <c r="AD77" s="35"/>
      <c r="AE77" s="35"/>
    </row>
    <row r="81" spans="1:31" s="2" customFormat="1" ht="6.95" customHeight="1">
      <c r="A81" s="35"/>
      <c r="B81" s="143"/>
      <c r="C81" s="144"/>
      <c r="D81" s="144"/>
      <c r="E81" s="144"/>
      <c r="F81" s="144"/>
      <c r="G81" s="144"/>
      <c r="H81" s="144"/>
      <c r="I81" s="144"/>
      <c r="J81" s="144"/>
      <c r="K81" s="144"/>
      <c r="L81" s="52"/>
      <c r="S81" s="35"/>
      <c r="T81" s="35"/>
      <c r="U81" s="35"/>
      <c r="V81" s="35"/>
      <c r="W81" s="35"/>
      <c r="X81" s="35"/>
      <c r="Y81" s="35"/>
      <c r="Z81" s="35"/>
      <c r="AA81" s="35"/>
      <c r="AB81" s="35"/>
      <c r="AC81" s="35"/>
      <c r="AD81" s="35"/>
      <c r="AE81" s="35"/>
    </row>
    <row r="82" spans="1:31" s="2" customFormat="1" ht="24.95" customHeight="1">
      <c r="A82" s="35"/>
      <c r="B82" s="36"/>
      <c r="C82" s="24" t="s">
        <v>116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4" t="str">
        <f>E7</f>
        <v>Změna užívání části 1.NP v objektu FSE, Moskevská 1533/54 ÚnL</v>
      </c>
      <c r="F85" s="335"/>
      <c r="G85" s="335"/>
      <c r="H85" s="33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114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86" t="str">
        <f>E9</f>
        <v>TI 02 - Elktroinstalace - Slaboproud</v>
      </c>
      <c r="F87" s="336"/>
      <c r="G87" s="336"/>
      <c r="H87" s="33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Ústí nad Labem</v>
      </c>
      <c r="G89" s="37"/>
      <c r="H89" s="37"/>
      <c r="I89" s="30" t="s">
        <v>22</v>
      </c>
      <c r="J89" s="67" t="str">
        <f>IF(J12="","",J12)</f>
        <v>10. 4. 2021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UJEP</v>
      </c>
      <c r="G91" s="37"/>
      <c r="H91" s="37"/>
      <c r="I91" s="30" t="s">
        <v>32</v>
      </c>
      <c r="J91" s="33" t="str">
        <f>E21</f>
        <v>Correct BC, s.r.o.</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30" t="s">
        <v>37</v>
      </c>
      <c r="J92" s="33" t="str">
        <f>E24</f>
        <v>Correct BC, s.r.o.</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5" t="s">
        <v>117</v>
      </c>
      <c r="D94" s="146"/>
      <c r="E94" s="146"/>
      <c r="F94" s="146"/>
      <c r="G94" s="146"/>
      <c r="H94" s="146"/>
      <c r="I94" s="146"/>
      <c r="J94" s="147" t="s">
        <v>118</v>
      </c>
      <c r="K94" s="146"/>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8" t="s">
        <v>119</v>
      </c>
      <c r="D96" s="37"/>
      <c r="E96" s="37"/>
      <c r="F96" s="37"/>
      <c r="G96" s="37"/>
      <c r="H96" s="37"/>
      <c r="I96" s="37"/>
      <c r="J96" s="85">
        <f>J124</f>
        <v>0</v>
      </c>
      <c r="K96" s="37"/>
      <c r="L96" s="52"/>
      <c r="S96" s="35"/>
      <c r="T96" s="35"/>
      <c r="U96" s="35"/>
      <c r="V96" s="35"/>
      <c r="W96" s="35"/>
      <c r="X96" s="35"/>
      <c r="Y96" s="35"/>
      <c r="Z96" s="35"/>
      <c r="AA96" s="35"/>
      <c r="AB96" s="35"/>
      <c r="AC96" s="35"/>
      <c r="AD96" s="35"/>
      <c r="AE96" s="35"/>
      <c r="AU96" s="18" t="s">
        <v>120</v>
      </c>
    </row>
    <row r="97" spans="2:12" s="9" customFormat="1" ht="24.95" customHeight="1">
      <c r="B97" s="149"/>
      <c r="C97" s="150"/>
      <c r="D97" s="151" t="s">
        <v>127</v>
      </c>
      <c r="E97" s="152"/>
      <c r="F97" s="152"/>
      <c r="G97" s="152"/>
      <c r="H97" s="152"/>
      <c r="I97" s="152"/>
      <c r="J97" s="153">
        <f>J125</f>
        <v>0</v>
      </c>
      <c r="K97" s="150"/>
      <c r="L97" s="154"/>
    </row>
    <row r="98" spans="2:12" s="10" customFormat="1" ht="19.9" customHeight="1">
      <c r="B98" s="155"/>
      <c r="C98" s="156"/>
      <c r="D98" s="157" t="s">
        <v>911</v>
      </c>
      <c r="E98" s="158"/>
      <c r="F98" s="158"/>
      <c r="G98" s="158"/>
      <c r="H98" s="158"/>
      <c r="I98" s="158"/>
      <c r="J98" s="159">
        <f>J126</f>
        <v>0</v>
      </c>
      <c r="K98" s="156"/>
      <c r="L98" s="160"/>
    </row>
    <row r="99" spans="2:12" s="10" customFormat="1" ht="14.85" customHeight="1">
      <c r="B99" s="155"/>
      <c r="C99" s="156"/>
      <c r="D99" s="157" t="s">
        <v>912</v>
      </c>
      <c r="E99" s="158"/>
      <c r="F99" s="158"/>
      <c r="G99" s="158"/>
      <c r="H99" s="158"/>
      <c r="I99" s="158"/>
      <c r="J99" s="159">
        <f>J127</f>
        <v>0</v>
      </c>
      <c r="K99" s="156"/>
      <c r="L99" s="160"/>
    </row>
    <row r="100" spans="2:12" s="10" customFormat="1" ht="14.85" customHeight="1">
      <c r="B100" s="155"/>
      <c r="C100" s="156"/>
      <c r="D100" s="157" t="s">
        <v>913</v>
      </c>
      <c r="E100" s="158"/>
      <c r="F100" s="158"/>
      <c r="G100" s="158"/>
      <c r="H100" s="158"/>
      <c r="I100" s="158"/>
      <c r="J100" s="159">
        <f>J153</f>
        <v>0</v>
      </c>
      <c r="K100" s="156"/>
      <c r="L100" s="160"/>
    </row>
    <row r="101" spans="2:12" s="9" customFormat="1" ht="24.95" customHeight="1">
      <c r="B101" s="149"/>
      <c r="C101" s="150"/>
      <c r="D101" s="151" t="s">
        <v>136</v>
      </c>
      <c r="E101" s="152"/>
      <c r="F101" s="152"/>
      <c r="G101" s="152"/>
      <c r="H101" s="152"/>
      <c r="I101" s="152"/>
      <c r="J101" s="153">
        <f>J170</f>
        <v>0</v>
      </c>
      <c r="K101" s="150"/>
      <c r="L101" s="154"/>
    </row>
    <row r="102" spans="2:12" s="9" customFormat="1" ht="24.95" customHeight="1">
      <c r="B102" s="149"/>
      <c r="C102" s="150"/>
      <c r="D102" s="151" t="s">
        <v>733</v>
      </c>
      <c r="E102" s="152"/>
      <c r="F102" s="152"/>
      <c r="G102" s="152"/>
      <c r="H102" s="152"/>
      <c r="I102" s="152"/>
      <c r="J102" s="153">
        <f>J178</f>
        <v>0</v>
      </c>
      <c r="K102" s="150"/>
      <c r="L102" s="154"/>
    </row>
    <row r="103" spans="2:12" s="9" customFormat="1" ht="24.95" customHeight="1">
      <c r="B103" s="149"/>
      <c r="C103" s="150"/>
      <c r="D103" s="151" t="s">
        <v>734</v>
      </c>
      <c r="E103" s="152"/>
      <c r="F103" s="152"/>
      <c r="G103" s="152"/>
      <c r="H103" s="152"/>
      <c r="I103" s="152"/>
      <c r="J103" s="153">
        <f>J187</f>
        <v>0</v>
      </c>
      <c r="K103" s="150"/>
      <c r="L103" s="154"/>
    </row>
    <row r="104" spans="2:12" s="10" customFormat="1" ht="19.9" customHeight="1">
      <c r="B104" s="155"/>
      <c r="C104" s="156"/>
      <c r="D104" s="157" t="s">
        <v>735</v>
      </c>
      <c r="E104" s="158"/>
      <c r="F104" s="158"/>
      <c r="G104" s="158"/>
      <c r="H104" s="158"/>
      <c r="I104" s="158"/>
      <c r="J104" s="159">
        <f>J188</f>
        <v>0</v>
      </c>
      <c r="K104" s="156"/>
      <c r="L104" s="160"/>
    </row>
    <row r="105" spans="1:31" s="2" customFormat="1" ht="21.75" customHeight="1">
      <c r="A105" s="35"/>
      <c r="B105" s="36"/>
      <c r="C105" s="37"/>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55"/>
      <c r="C106" s="56"/>
      <c r="D106" s="56"/>
      <c r="E106" s="56"/>
      <c r="F106" s="56"/>
      <c r="G106" s="56"/>
      <c r="H106" s="56"/>
      <c r="I106" s="56"/>
      <c r="J106" s="56"/>
      <c r="K106" s="56"/>
      <c r="L106" s="52"/>
      <c r="S106" s="35"/>
      <c r="T106" s="35"/>
      <c r="U106" s="35"/>
      <c r="V106" s="35"/>
      <c r="W106" s="35"/>
      <c r="X106" s="35"/>
      <c r="Y106" s="35"/>
      <c r="Z106" s="35"/>
      <c r="AA106" s="35"/>
      <c r="AB106" s="35"/>
      <c r="AC106" s="35"/>
      <c r="AD106" s="35"/>
      <c r="AE106" s="35"/>
    </row>
    <row r="110" spans="1:31" s="2" customFormat="1" ht="6.95" customHeight="1">
      <c r="A110" s="35"/>
      <c r="B110" s="57"/>
      <c r="C110" s="58"/>
      <c r="D110" s="58"/>
      <c r="E110" s="58"/>
      <c r="F110" s="58"/>
      <c r="G110" s="58"/>
      <c r="H110" s="58"/>
      <c r="I110" s="58"/>
      <c r="J110" s="58"/>
      <c r="K110" s="58"/>
      <c r="L110" s="52"/>
      <c r="S110" s="35"/>
      <c r="T110" s="35"/>
      <c r="U110" s="35"/>
      <c r="V110" s="35"/>
      <c r="W110" s="35"/>
      <c r="X110" s="35"/>
      <c r="Y110" s="35"/>
      <c r="Z110" s="35"/>
      <c r="AA110" s="35"/>
      <c r="AB110" s="35"/>
      <c r="AC110" s="35"/>
      <c r="AD110" s="35"/>
      <c r="AE110" s="35"/>
    </row>
    <row r="111" spans="1:31" s="2" customFormat="1" ht="24.95" customHeight="1">
      <c r="A111" s="35"/>
      <c r="B111" s="36"/>
      <c r="C111" s="24" t="s">
        <v>137</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16</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34" t="str">
        <f>E7</f>
        <v>Změna užívání části 1.NP v objektu FSE, Moskevská 1533/54 ÚnL</v>
      </c>
      <c r="F114" s="335"/>
      <c r="G114" s="335"/>
      <c r="H114" s="335"/>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114</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286" t="str">
        <f>E9</f>
        <v>TI 02 - Elktroinstalace - Slaboproud</v>
      </c>
      <c r="F116" s="336"/>
      <c r="G116" s="336"/>
      <c r="H116" s="336"/>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F12</f>
        <v>Ústí nad Labem</v>
      </c>
      <c r="G118" s="37"/>
      <c r="H118" s="37"/>
      <c r="I118" s="30" t="s">
        <v>22</v>
      </c>
      <c r="J118" s="67" t="str">
        <f>IF(J12="","",J12)</f>
        <v>10. 4. 2021</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24</v>
      </c>
      <c r="D120" s="37"/>
      <c r="E120" s="37"/>
      <c r="F120" s="28" t="str">
        <f>E15</f>
        <v>UJEP</v>
      </c>
      <c r="G120" s="37"/>
      <c r="H120" s="37"/>
      <c r="I120" s="30" t="s">
        <v>32</v>
      </c>
      <c r="J120" s="33" t="str">
        <f>E21</f>
        <v>Correct BC, s.r.o.</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30</v>
      </c>
      <c r="D121" s="37"/>
      <c r="E121" s="37"/>
      <c r="F121" s="28" t="str">
        <f>IF(E18="","",E18)</f>
        <v>Vyplň údaj</v>
      </c>
      <c r="G121" s="37"/>
      <c r="H121" s="37"/>
      <c r="I121" s="30" t="s">
        <v>37</v>
      </c>
      <c r="J121" s="33" t="str">
        <f>E24</f>
        <v>Correct BC, s.r.o.</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1"/>
      <c r="B123" s="162"/>
      <c r="C123" s="163" t="s">
        <v>138</v>
      </c>
      <c r="D123" s="164" t="s">
        <v>65</v>
      </c>
      <c r="E123" s="164" t="s">
        <v>61</v>
      </c>
      <c r="F123" s="164" t="s">
        <v>62</v>
      </c>
      <c r="G123" s="164" t="s">
        <v>139</v>
      </c>
      <c r="H123" s="164" t="s">
        <v>140</v>
      </c>
      <c r="I123" s="164" t="s">
        <v>141</v>
      </c>
      <c r="J123" s="165" t="s">
        <v>118</v>
      </c>
      <c r="K123" s="166" t="s">
        <v>142</v>
      </c>
      <c r="L123" s="167"/>
      <c r="M123" s="76" t="s">
        <v>1</v>
      </c>
      <c r="N123" s="77" t="s">
        <v>44</v>
      </c>
      <c r="O123" s="77" t="s">
        <v>143</v>
      </c>
      <c r="P123" s="77" t="s">
        <v>144</v>
      </c>
      <c r="Q123" s="77" t="s">
        <v>145</v>
      </c>
      <c r="R123" s="77" t="s">
        <v>146</v>
      </c>
      <c r="S123" s="77" t="s">
        <v>147</v>
      </c>
      <c r="T123" s="78" t="s">
        <v>148</v>
      </c>
      <c r="U123" s="161"/>
      <c r="V123" s="161"/>
      <c r="W123" s="161"/>
      <c r="X123" s="161"/>
      <c r="Y123" s="161"/>
      <c r="Z123" s="161"/>
      <c r="AA123" s="161"/>
      <c r="AB123" s="161"/>
      <c r="AC123" s="161"/>
      <c r="AD123" s="161"/>
      <c r="AE123" s="161"/>
    </row>
    <row r="124" spans="1:63" s="2" customFormat="1" ht="22.9" customHeight="1">
      <c r="A124" s="35"/>
      <c r="B124" s="36"/>
      <c r="C124" s="83" t="s">
        <v>149</v>
      </c>
      <c r="D124" s="37"/>
      <c r="E124" s="37"/>
      <c r="F124" s="37"/>
      <c r="G124" s="37"/>
      <c r="H124" s="37"/>
      <c r="I124" s="37"/>
      <c r="J124" s="168">
        <f>BK124</f>
        <v>0</v>
      </c>
      <c r="K124" s="37"/>
      <c r="L124" s="40"/>
      <c r="M124" s="79"/>
      <c r="N124" s="169"/>
      <c r="O124" s="80"/>
      <c r="P124" s="170">
        <f>P125+P170+P178+P187</f>
        <v>0</v>
      </c>
      <c r="Q124" s="80"/>
      <c r="R124" s="170">
        <f>R125+R170+R178+R187</f>
        <v>0</v>
      </c>
      <c r="S124" s="80"/>
      <c r="T124" s="171">
        <f>T125+T170+T178+T187</f>
        <v>0</v>
      </c>
      <c r="U124" s="35"/>
      <c r="V124" s="35"/>
      <c r="W124" s="35"/>
      <c r="X124" s="35"/>
      <c r="Y124" s="35"/>
      <c r="Z124" s="35"/>
      <c r="AA124" s="35"/>
      <c r="AB124" s="35"/>
      <c r="AC124" s="35"/>
      <c r="AD124" s="35"/>
      <c r="AE124" s="35"/>
      <c r="AT124" s="18" t="s">
        <v>79</v>
      </c>
      <c r="AU124" s="18" t="s">
        <v>120</v>
      </c>
      <c r="BK124" s="172">
        <f>BK125+BK170+BK178+BK187</f>
        <v>0</v>
      </c>
    </row>
    <row r="125" spans="2:63" s="12" customFormat="1" ht="25.9" customHeight="1">
      <c r="B125" s="173"/>
      <c r="C125" s="174"/>
      <c r="D125" s="175" t="s">
        <v>79</v>
      </c>
      <c r="E125" s="176" t="s">
        <v>300</v>
      </c>
      <c r="F125" s="176" t="s">
        <v>301</v>
      </c>
      <c r="G125" s="174"/>
      <c r="H125" s="174"/>
      <c r="I125" s="177"/>
      <c r="J125" s="178">
        <f>BK125</f>
        <v>0</v>
      </c>
      <c r="K125" s="174"/>
      <c r="L125" s="179"/>
      <c r="M125" s="180"/>
      <c r="N125" s="181"/>
      <c r="O125" s="181"/>
      <c r="P125" s="182">
        <f>P126</f>
        <v>0</v>
      </c>
      <c r="Q125" s="181"/>
      <c r="R125" s="182">
        <f>R126</f>
        <v>0</v>
      </c>
      <c r="S125" s="181"/>
      <c r="T125" s="183">
        <f>T126</f>
        <v>0</v>
      </c>
      <c r="AR125" s="184" t="s">
        <v>90</v>
      </c>
      <c r="AT125" s="185" t="s">
        <v>79</v>
      </c>
      <c r="AU125" s="185" t="s">
        <v>80</v>
      </c>
      <c r="AY125" s="184" t="s">
        <v>152</v>
      </c>
      <c r="BK125" s="186">
        <f>BK126</f>
        <v>0</v>
      </c>
    </row>
    <row r="126" spans="2:63" s="12" customFormat="1" ht="22.9" customHeight="1">
      <c r="B126" s="173"/>
      <c r="C126" s="174"/>
      <c r="D126" s="175" t="s">
        <v>79</v>
      </c>
      <c r="E126" s="187" t="s">
        <v>914</v>
      </c>
      <c r="F126" s="187" t="s">
        <v>915</v>
      </c>
      <c r="G126" s="174"/>
      <c r="H126" s="174"/>
      <c r="I126" s="177"/>
      <c r="J126" s="188">
        <f>BK126</f>
        <v>0</v>
      </c>
      <c r="K126" s="174"/>
      <c r="L126" s="179"/>
      <c r="M126" s="180"/>
      <c r="N126" s="181"/>
      <c r="O126" s="181"/>
      <c r="P126" s="182">
        <f>P127+P153</f>
        <v>0</v>
      </c>
      <c r="Q126" s="181"/>
      <c r="R126" s="182">
        <f>R127+R153</f>
        <v>0</v>
      </c>
      <c r="S126" s="181"/>
      <c r="T126" s="183">
        <f>T127+T153</f>
        <v>0</v>
      </c>
      <c r="AR126" s="184" t="s">
        <v>90</v>
      </c>
      <c r="AT126" s="185" t="s">
        <v>79</v>
      </c>
      <c r="AU126" s="185" t="s">
        <v>88</v>
      </c>
      <c r="AY126" s="184" t="s">
        <v>152</v>
      </c>
      <c r="BK126" s="186">
        <f>BK127+BK153</f>
        <v>0</v>
      </c>
    </row>
    <row r="127" spans="2:63" s="12" customFormat="1" ht="20.85" customHeight="1">
      <c r="B127" s="173"/>
      <c r="C127" s="174"/>
      <c r="D127" s="175" t="s">
        <v>79</v>
      </c>
      <c r="E127" s="187" t="s">
        <v>372</v>
      </c>
      <c r="F127" s="187" t="s">
        <v>916</v>
      </c>
      <c r="G127" s="174"/>
      <c r="H127" s="174"/>
      <c r="I127" s="177"/>
      <c r="J127" s="188">
        <f>BK127</f>
        <v>0</v>
      </c>
      <c r="K127" s="174"/>
      <c r="L127" s="179"/>
      <c r="M127" s="180"/>
      <c r="N127" s="181"/>
      <c r="O127" s="181"/>
      <c r="P127" s="182">
        <f>SUM(P128:P152)</f>
        <v>0</v>
      </c>
      <c r="Q127" s="181"/>
      <c r="R127" s="182">
        <f>SUM(R128:R152)</f>
        <v>0</v>
      </c>
      <c r="S127" s="181"/>
      <c r="T127" s="183">
        <f>SUM(T128:T152)</f>
        <v>0</v>
      </c>
      <c r="AR127" s="184" t="s">
        <v>88</v>
      </c>
      <c r="AT127" s="185" t="s">
        <v>79</v>
      </c>
      <c r="AU127" s="185" t="s">
        <v>90</v>
      </c>
      <c r="AY127" s="184" t="s">
        <v>152</v>
      </c>
      <c r="BK127" s="186">
        <f>SUM(BK128:BK152)</f>
        <v>0</v>
      </c>
    </row>
    <row r="128" spans="1:65" s="2" customFormat="1" ht="16.5" customHeight="1">
      <c r="A128" s="35"/>
      <c r="B128" s="36"/>
      <c r="C128" s="189" t="s">
        <v>88</v>
      </c>
      <c r="D128" s="189" t="s">
        <v>155</v>
      </c>
      <c r="E128" s="190" t="s">
        <v>917</v>
      </c>
      <c r="F128" s="191" t="s">
        <v>918</v>
      </c>
      <c r="G128" s="192" t="s">
        <v>739</v>
      </c>
      <c r="H128" s="193">
        <v>1</v>
      </c>
      <c r="I128" s="194"/>
      <c r="J128" s="195">
        <f aca="true" t="shared" si="0" ref="J128:J152">ROUND(I128*H128,2)</f>
        <v>0</v>
      </c>
      <c r="K128" s="196"/>
      <c r="L128" s="40"/>
      <c r="M128" s="197" t="s">
        <v>1</v>
      </c>
      <c r="N128" s="198" t="s">
        <v>45</v>
      </c>
      <c r="O128" s="72"/>
      <c r="P128" s="199">
        <f aca="true" t="shared" si="1" ref="P128:P152">O128*H128</f>
        <v>0</v>
      </c>
      <c r="Q128" s="199">
        <v>0</v>
      </c>
      <c r="R128" s="199">
        <f aca="true" t="shared" si="2" ref="R128:R152">Q128*H128</f>
        <v>0</v>
      </c>
      <c r="S128" s="199">
        <v>0</v>
      </c>
      <c r="T128" s="200">
        <f aca="true" t="shared" si="3" ref="T128:T152">S128*H128</f>
        <v>0</v>
      </c>
      <c r="U128" s="35"/>
      <c r="V128" s="35"/>
      <c r="W128" s="35"/>
      <c r="X128" s="35"/>
      <c r="Y128" s="35"/>
      <c r="Z128" s="35"/>
      <c r="AA128" s="35"/>
      <c r="AB128" s="35"/>
      <c r="AC128" s="35"/>
      <c r="AD128" s="35"/>
      <c r="AE128" s="35"/>
      <c r="AR128" s="201" t="s">
        <v>159</v>
      </c>
      <c r="AT128" s="201" t="s">
        <v>155</v>
      </c>
      <c r="AU128" s="201" t="s">
        <v>153</v>
      </c>
      <c r="AY128" s="18" t="s">
        <v>152</v>
      </c>
      <c r="BE128" s="202">
        <f aca="true" t="shared" si="4" ref="BE128:BE152">IF(N128="základní",J128,0)</f>
        <v>0</v>
      </c>
      <c r="BF128" s="202">
        <f aca="true" t="shared" si="5" ref="BF128:BF152">IF(N128="snížená",J128,0)</f>
        <v>0</v>
      </c>
      <c r="BG128" s="202">
        <f aca="true" t="shared" si="6" ref="BG128:BG152">IF(N128="zákl. přenesená",J128,0)</f>
        <v>0</v>
      </c>
      <c r="BH128" s="202">
        <f aca="true" t="shared" si="7" ref="BH128:BH152">IF(N128="sníž. přenesená",J128,0)</f>
        <v>0</v>
      </c>
      <c r="BI128" s="202">
        <f aca="true" t="shared" si="8" ref="BI128:BI152">IF(N128="nulová",J128,0)</f>
        <v>0</v>
      </c>
      <c r="BJ128" s="18" t="s">
        <v>88</v>
      </c>
      <c r="BK128" s="202">
        <f aca="true" t="shared" si="9" ref="BK128:BK152">ROUND(I128*H128,2)</f>
        <v>0</v>
      </c>
      <c r="BL128" s="18" t="s">
        <v>159</v>
      </c>
      <c r="BM128" s="201" t="s">
        <v>919</v>
      </c>
    </row>
    <row r="129" spans="1:65" s="2" customFormat="1" ht="16.5" customHeight="1">
      <c r="A129" s="35"/>
      <c r="B129" s="36"/>
      <c r="C129" s="189" t="s">
        <v>90</v>
      </c>
      <c r="D129" s="189" t="s">
        <v>155</v>
      </c>
      <c r="E129" s="190" t="s">
        <v>920</v>
      </c>
      <c r="F129" s="191" t="s">
        <v>921</v>
      </c>
      <c r="G129" s="192" t="s">
        <v>321</v>
      </c>
      <c r="H129" s="193">
        <v>1200</v>
      </c>
      <c r="I129" s="194"/>
      <c r="J129" s="195">
        <f t="shared" si="0"/>
        <v>0</v>
      </c>
      <c r="K129" s="196"/>
      <c r="L129" s="40"/>
      <c r="M129" s="197" t="s">
        <v>1</v>
      </c>
      <c r="N129" s="198" t="s">
        <v>45</v>
      </c>
      <c r="O129" s="72"/>
      <c r="P129" s="199">
        <f t="shared" si="1"/>
        <v>0</v>
      </c>
      <c r="Q129" s="199">
        <v>0</v>
      </c>
      <c r="R129" s="199">
        <f t="shared" si="2"/>
        <v>0</v>
      </c>
      <c r="S129" s="199">
        <v>0</v>
      </c>
      <c r="T129" s="200">
        <f t="shared" si="3"/>
        <v>0</v>
      </c>
      <c r="U129" s="35"/>
      <c r="V129" s="35"/>
      <c r="W129" s="35"/>
      <c r="X129" s="35"/>
      <c r="Y129" s="35"/>
      <c r="Z129" s="35"/>
      <c r="AA129" s="35"/>
      <c r="AB129" s="35"/>
      <c r="AC129" s="35"/>
      <c r="AD129" s="35"/>
      <c r="AE129" s="35"/>
      <c r="AR129" s="201" t="s">
        <v>159</v>
      </c>
      <c r="AT129" s="201" t="s">
        <v>155</v>
      </c>
      <c r="AU129" s="201" t="s">
        <v>153</v>
      </c>
      <c r="AY129" s="18" t="s">
        <v>152</v>
      </c>
      <c r="BE129" s="202">
        <f t="shared" si="4"/>
        <v>0</v>
      </c>
      <c r="BF129" s="202">
        <f t="shared" si="5"/>
        <v>0</v>
      </c>
      <c r="BG129" s="202">
        <f t="shared" si="6"/>
        <v>0</v>
      </c>
      <c r="BH129" s="202">
        <f t="shared" si="7"/>
        <v>0</v>
      </c>
      <c r="BI129" s="202">
        <f t="shared" si="8"/>
        <v>0</v>
      </c>
      <c r="BJ129" s="18" t="s">
        <v>88</v>
      </c>
      <c r="BK129" s="202">
        <f t="shared" si="9"/>
        <v>0</v>
      </c>
      <c r="BL129" s="18" t="s">
        <v>159</v>
      </c>
      <c r="BM129" s="201" t="s">
        <v>922</v>
      </c>
    </row>
    <row r="130" spans="1:65" s="2" customFormat="1" ht="16.5" customHeight="1">
      <c r="A130" s="35"/>
      <c r="B130" s="36"/>
      <c r="C130" s="189" t="s">
        <v>153</v>
      </c>
      <c r="D130" s="189" t="s">
        <v>155</v>
      </c>
      <c r="E130" s="190" t="s">
        <v>923</v>
      </c>
      <c r="F130" s="191" t="s">
        <v>924</v>
      </c>
      <c r="G130" s="192" t="s">
        <v>739</v>
      </c>
      <c r="H130" s="193">
        <v>3</v>
      </c>
      <c r="I130" s="194"/>
      <c r="J130" s="195">
        <f t="shared" si="0"/>
        <v>0</v>
      </c>
      <c r="K130" s="196"/>
      <c r="L130" s="40"/>
      <c r="M130" s="197" t="s">
        <v>1</v>
      </c>
      <c r="N130" s="198" t="s">
        <v>45</v>
      </c>
      <c r="O130" s="72"/>
      <c r="P130" s="199">
        <f t="shared" si="1"/>
        <v>0</v>
      </c>
      <c r="Q130" s="199">
        <v>0</v>
      </c>
      <c r="R130" s="199">
        <f t="shared" si="2"/>
        <v>0</v>
      </c>
      <c r="S130" s="199">
        <v>0</v>
      </c>
      <c r="T130" s="200">
        <f t="shared" si="3"/>
        <v>0</v>
      </c>
      <c r="U130" s="35"/>
      <c r="V130" s="35"/>
      <c r="W130" s="35"/>
      <c r="X130" s="35"/>
      <c r="Y130" s="35"/>
      <c r="Z130" s="35"/>
      <c r="AA130" s="35"/>
      <c r="AB130" s="35"/>
      <c r="AC130" s="35"/>
      <c r="AD130" s="35"/>
      <c r="AE130" s="35"/>
      <c r="AR130" s="201" t="s">
        <v>159</v>
      </c>
      <c r="AT130" s="201" t="s">
        <v>155</v>
      </c>
      <c r="AU130" s="201" t="s">
        <v>153</v>
      </c>
      <c r="AY130" s="18" t="s">
        <v>152</v>
      </c>
      <c r="BE130" s="202">
        <f t="shared" si="4"/>
        <v>0</v>
      </c>
      <c r="BF130" s="202">
        <f t="shared" si="5"/>
        <v>0</v>
      </c>
      <c r="BG130" s="202">
        <f t="shared" si="6"/>
        <v>0</v>
      </c>
      <c r="BH130" s="202">
        <f t="shared" si="7"/>
        <v>0</v>
      </c>
      <c r="BI130" s="202">
        <f t="shared" si="8"/>
        <v>0</v>
      </c>
      <c r="BJ130" s="18" t="s">
        <v>88</v>
      </c>
      <c r="BK130" s="202">
        <f t="shared" si="9"/>
        <v>0</v>
      </c>
      <c r="BL130" s="18" t="s">
        <v>159</v>
      </c>
      <c r="BM130" s="201" t="s">
        <v>925</v>
      </c>
    </row>
    <row r="131" spans="1:65" s="2" customFormat="1" ht="21.75" customHeight="1">
      <c r="A131" s="35"/>
      <c r="B131" s="36"/>
      <c r="C131" s="189" t="s">
        <v>159</v>
      </c>
      <c r="D131" s="189" t="s">
        <v>155</v>
      </c>
      <c r="E131" s="190" t="s">
        <v>926</v>
      </c>
      <c r="F131" s="191" t="s">
        <v>927</v>
      </c>
      <c r="G131" s="192" t="s">
        <v>739</v>
      </c>
      <c r="H131" s="193">
        <v>21</v>
      </c>
      <c r="I131" s="194"/>
      <c r="J131" s="195">
        <f t="shared" si="0"/>
        <v>0</v>
      </c>
      <c r="K131" s="196"/>
      <c r="L131" s="40"/>
      <c r="M131" s="197" t="s">
        <v>1</v>
      </c>
      <c r="N131" s="198" t="s">
        <v>45</v>
      </c>
      <c r="O131" s="72"/>
      <c r="P131" s="199">
        <f t="shared" si="1"/>
        <v>0</v>
      </c>
      <c r="Q131" s="199">
        <v>0</v>
      </c>
      <c r="R131" s="199">
        <f t="shared" si="2"/>
        <v>0</v>
      </c>
      <c r="S131" s="199">
        <v>0</v>
      </c>
      <c r="T131" s="200">
        <f t="shared" si="3"/>
        <v>0</v>
      </c>
      <c r="U131" s="35"/>
      <c r="V131" s="35"/>
      <c r="W131" s="35"/>
      <c r="X131" s="35"/>
      <c r="Y131" s="35"/>
      <c r="Z131" s="35"/>
      <c r="AA131" s="35"/>
      <c r="AB131" s="35"/>
      <c r="AC131" s="35"/>
      <c r="AD131" s="35"/>
      <c r="AE131" s="35"/>
      <c r="AR131" s="201" t="s">
        <v>159</v>
      </c>
      <c r="AT131" s="201" t="s">
        <v>155</v>
      </c>
      <c r="AU131" s="201" t="s">
        <v>153</v>
      </c>
      <c r="AY131" s="18" t="s">
        <v>152</v>
      </c>
      <c r="BE131" s="202">
        <f t="shared" si="4"/>
        <v>0</v>
      </c>
      <c r="BF131" s="202">
        <f t="shared" si="5"/>
        <v>0</v>
      </c>
      <c r="BG131" s="202">
        <f t="shared" si="6"/>
        <v>0</v>
      </c>
      <c r="BH131" s="202">
        <f t="shared" si="7"/>
        <v>0</v>
      </c>
      <c r="BI131" s="202">
        <f t="shared" si="8"/>
        <v>0</v>
      </c>
      <c r="BJ131" s="18" t="s">
        <v>88</v>
      </c>
      <c r="BK131" s="202">
        <f t="shared" si="9"/>
        <v>0</v>
      </c>
      <c r="BL131" s="18" t="s">
        <v>159</v>
      </c>
      <c r="BM131" s="201" t="s">
        <v>928</v>
      </c>
    </row>
    <row r="132" spans="1:65" s="2" customFormat="1" ht="16.5" customHeight="1">
      <c r="A132" s="35"/>
      <c r="B132" s="36"/>
      <c r="C132" s="189" t="s">
        <v>178</v>
      </c>
      <c r="D132" s="189" t="s">
        <v>155</v>
      </c>
      <c r="E132" s="190" t="s">
        <v>929</v>
      </c>
      <c r="F132" s="191" t="s">
        <v>930</v>
      </c>
      <c r="G132" s="192" t="s">
        <v>739</v>
      </c>
      <c r="H132" s="193">
        <v>3</v>
      </c>
      <c r="I132" s="194"/>
      <c r="J132" s="195">
        <f t="shared" si="0"/>
        <v>0</v>
      </c>
      <c r="K132" s="196"/>
      <c r="L132" s="40"/>
      <c r="M132" s="197" t="s">
        <v>1</v>
      </c>
      <c r="N132" s="198" t="s">
        <v>45</v>
      </c>
      <c r="O132" s="72"/>
      <c r="P132" s="199">
        <f t="shared" si="1"/>
        <v>0</v>
      </c>
      <c r="Q132" s="199">
        <v>0</v>
      </c>
      <c r="R132" s="199">
        <f t="shared" si="2"/>
        <v>0</v>
      </c>
      <c r="S132" s="199">
        <v>0</v>
      </c>
      <c r="T132" s="200">
        <f t="shared" si="3"/>
        <v>0</v>
      </c>
      <c r="U132" s="35"/>
      <c r="V132" s="35"/>
      <c r="W132" s="35"/>
      <c r="X132" s="35"/>
      <c r="Y132" s="35"/>
      <c r="Z132" s="35"/>
      <c r="AA132" s="35"/>
      <c r="AB132" s="35"/>
      <c r="AC132" s="35"/>
      <c r="AD132" s="35"/>
      <c r="AE132" s="35"/>
      <c r="AR132" s="201" t="s">
        <v>159</v>
      </c>
      <c r="AT132" s="201" t="s">
        <v>155</v>
      </c>
      <c r="AU132" s="201" t="s">
        <v>153</v>
      </c>
      <c r="AY132" s="18" t="s">
        <v>152</v>
      </c>
      <c r="BE132" s="202">
        <f t="shared" si="4"/>
        <v>0</v>
      </c>
      <c r="BF132" s="202">
        <f t="shared" si="5"/>
        <v>0</v>
      </c>
      <c r="BG132" s="202">
        <f t="shared" si="6"/>
        <v>0</v>
      </c>
      <c r="BH132" s="202">
        <f t="shared" si="7"/>
        <v>0</v>
      </c>
      <c r="BI132" s="202">
        <f t="shared" si="8"/>
        <v>0</v>
      </c>
      <c r="BJ132" s="18" t="s">
        <v>88</v>
      </c>
      <c r="BK132" s="202">
        <f t="shared" si="9"/>
        <v>0</v>
      </c>
      <c r="BL132" s="18" t="s">
        <v>159</v>
      </c>
      <c r="BM132" s="201" t="s">
        <v>931</v>
      </c>
    </row>
    <row r="133" spans="1:65" s="2" customFormat="1" ht="16.5" customHeight="1">
      <c r="A133" s="35"/>
      <c r="B133" s="36"/>
      <c r="C133" s="189" t="s">
        <v>184</v>
      </c>
      <c r="D133" s="189" t="s">
        <v>155</v>
      </c>
      <c r="E133" s="190" t="s">
        <v>932</v>
      </c>
      <c r="F133" s="191" t="s">
        <v>933</v>
      </c>
      <c r="G133" s="192" t="s">
        <v>739</v>
      </c>
      <c r="H133" s="193">
        <v>2</v>
      </c>
      <c r="I133" s="194"/>
      <c r="J133" s="195">
        <f t="shared" si="0"/>
        <v>0</v>
      </c>
      <c r="K133" s="196"/>
      <c r="L133" s="40"/>
      <c r="M133" s="197" t="s">
        <v>1</v>
      </c>
      <c r="N133" s="198" t="s">
        <v>45</v>
      </c>
      <c r="O133" s="72"/>
      <c r="P133" s="199">
        <f t="shared" si="1"/>
        <v>0</v>
      </c>
      <c r="Q133" s="199">
        <v>0</v>
      </c>
      <c r="R133" s="199">
        <f t="shared" si="2"/>
        <v>0</v>
      </c>
      <c r="S133" s="199">
        <v>0</v>
      </c>
      <c r="T133" s="200">
        <f t="shared" si="3"/>
        <v>0</v>
      </c>
      <c r="U133" s="35"/>
      <c r="V133" s="35"/>
      <c r="W133" s="35"/>
      <c r="X133" s="35"/>
      <c r="Y133" s="35"/>
      <c r="Z133" s="35"/>
      <c r="AA133" s="35"/>
      <c r="AB133" s="35"/>
      <c r="AC133" s="35"/>
      <c r="AD133" s="35"/>
      <c r="AE133" s="35"/>
      <c r="AR133" s="201" t="s">
        <v>159</v>
      </c>
      <c r="AT133" s="201" t="s">
        <v>155</v>
      </c>
      <c r="AU133" s="201" t="s">
        <v>153</v>
      </c>
      <c r="AY133" s="18" t="s">
        <v>152</v>
      </c>
      <c r="BE133" s="202">
        <f t="shared" si="4"/>
        <v>0</v>
      </c>
      <c r="BF133" s="202">
        <f t="shared" si="5"/>
        <v>0</v>
      </c>
      <c r="BG133" s="202">
        <f t="shared" si="6"/>
        <v>0</v>
      </c>
      <c r="BH133" s="202">
        <f t="shared" si="7"/>
        <v>0</v>
      </c>
      <c r="BI133" s="202">
        <f t="shared" si="8"/>
        <v>0</v>
      </c>
      <c r="BJ133" s="18" t="s">
        <v>88</v>
      </c>
      <c r="BK133" s="202">
        <f t="shared" si="9"/>
        <v>0</v>
      </c>
      <c r="BL133" s="18" t="s">
        <v>159</v>
      </c>
      <c r="BM133" s="201" t="s">
        <v>934</v>
      </c>
    </row>
    <row r="134" spans="1:65" s="2" customFormat="1" ht="16.5" customHeight="1">
      <c r="A134" s="35"/>
      <c r="B134" s="36"/>
      <c r="C134" s="189" t="s">
        <v>191</v>
      </c>
      <c r="D134" s="189" t="s">
        <v>155</v>
      </c>
      <c r="E134" s="190" t="s">
        <v>935</v>
      </c>
      <c r="F134" s="191" t="s">
        <v>936</v>
      </c>
      <c r="G134" s="192" t="s">
        <v>739</v>
      </c>
      <c r="H134" s="193">
        <v>40</v>
      </c>
      <c r="I134" s="194"/>
      <c r="J134" s="195">
        <f t="shared" si="0"/>
        <v>0</v>
      </c>
      <c r="K134" s="196"/>
      <c r="L134" s="40"/>
      <c r="M134" s="197" t="s">
        <v>1</v>
      </c>
      <c r="N134" s="198" t="s">
        <v>45</v>
      </c>
      <c r="O134" s="72"/>
      <c r="P134" s="199">
        <f t="shared" si="1"/>
        <v>0</v>
      </c>
      <c r="Q134" s="199">
        <v>0</v>
      </c>
      <c r="R134" s="199">
        <f t="shared" si="2"/>
        <v>0</v>
      </c>
      <c r="S134" s="199">
        <v>0</v>
      </c>
      <c r="T134" s="200">
        <f t="shared" si="3"/>
        <v>0</v>
      </c>
      <c r="U134" s="35"/>
      <c r="V134" s="35"/>
      <c r="W134" s="35"/>
      <c r="X134" s="35"/>
      <c r="Y134" s="35"/>
      <c r="Z134" s="35"/>
      <c r="AA134" s="35"/>
      <c r="AB134" s="35"/>
      <c r="AC134" s="35"/>
      <c r="AD134" s="35"/>
      <c r="AE134" s="35"/>
      <c r="AR134" s="201" t="s">
        <v>159</v>
      </c>
      <c r="AT134" s="201" t="s">
        <v>155</v>
      </c>
      <c r="AU134" s="201" t="s">
        <v>153</v>
      </c>
      <c r="AY134" s="18" t="s">
        <v>152</v>
      </c>
      <c r="BE134" s="202">
        <f t="shared" si="4"/>
        <v>0</v>
      </c>
      <c r="BF134" s="202">
        <f t="shared" si="5"/>
        <v>0</v>
      </c>
      <c r="BG134" s="202">
        <f t="shared" si="6"/>
        <v>0</v>
      </c>
      <c r="BH134" s="202">
        <f t="shared" si="7"/>
        <v>0</v>
      </c>
      <c r="BI134" s="202">
        <f t="shared" si="8"/>
        <v>0</v>
      </c>
      <c r="BJ134" s="18" t="s">
        <v>88</v>
      </c>
      <c r="BK134" s="202">
        <f t="shared" si="9"/>
        <v>0</v>
      </c>
      <c r="BL134" s="18" t="s">
        <v>159</v>
      </c>
      <c r="BM134" s="201" t="s">
        <v>937</v>
      </c>
    </row>
    <row r="135" spans="1:65" s="2" customFormat="1" ht="16.5" customHeight="1">
      <c r="A135" s="35"/>
      <c r="B135" s="36"/>
      <c r="C135" s="189" t="s">
        <v>197</v>
      </c>
      <c r="D135" s="189" t="s">
        <v>155</v>
      </c>
      <c r="E135" s="190" t="s">
        <v>938</v>
      </c>
      <c r="F135" s="191" t="s">
        <v>939</v>
      </c>
      <c r="G135" s="192" t="s">
        <v>739</v>
      </c>
      <c r="H135" s="193">
        <v>3</v>
      </c>
      <c r="I135" s="194"/>
      <c r="J135" s="195">
        <f t="shared" si="0"/>
        <v>0</v>
      </c>
      <c r="K135" s="196"/>
      <c r="L135" s="40"/>
      <c r="M135" s="197" t="s">
        <v>1</v>
      </c>
      <c r="N135" s="198" t="s">
        <v>45</v>
      </c>
      <c r="O135" s="72"/>
      <c r="P135" s="199">
        <f t="shared" si="1"/>
        <v>0</v>
      </c>
      <c r="Q135" s="199">
        <v>0</v>
      </c>
      <c r="R135" s="199">
        <f t="shared" si="2"/>
        <v>0</v>
      </c>
      <c r="S135" s="199">
        <v>0</v>
      </c>
      <c r="T135" s="200">
        <f t="shared" si="3"/>
        <v>0</v>
      </c>
      <c r="U135" s="35"/>
      <c r="V135" s="35"/>
      <c r="W135" s="35"/>
      <c r="X135" s="35"/>
      <c r="Y135" s="35"/>
      <c r="Z135" s="35"/>
      <c r="AA135" s="35"/>
      <c r="AB135" s="35"/>
      <c r="AC135" s="35"/>
      <c r="AD135" s="35"/>
      <c r="AE135" s="35"/>
      <c r="AR135" s="201" t="s">
        <v>159</v>
      </c>
      <c r="AT135" s="201" t="s">
        <v>155</v>
      </c>
      <c r="AU135" s="201" t="s">
        <v>153</v>
      </c>
      <c r="AY135" s="18" t="s">
        <v>152</v>
      </c>
      <c r="BE135" s="202">
        <f t="shared" si="4"/>
        <v>0</v>
      </c>
      <c r="BF135" s="202">
        <f t="shared" si="5"/>
        <v>0</v>
      </c>
      <c r="BG135" s="202">
        <f t="shared" si="6"/>
        <v>0</v>
      </c>
      <c r="BH135" s="202">
        <f t="shared" si="7"/>
        <v>0</v>
      </c>
      <c r="BI135" s="202">
        <f t="shared" si="8"/>
        <v>0</v>
      </c>
      <c r="BJ135" s="18" t="s">
        <v>88</v>
      </c>
      <c r="BK135" s="202">
        <f t="shared" si="9"/>
        <v>0</v>
      </c>
      <c r="BL135" s="18" t="s">
        <v>159</v>
      </c>
      <c r="BM135" s="201" t="s">
        <v>940</v>
      </c>
    </row>
    <row r="136" spans="1:65" s="2" customFormat="1" ht="16.5" customHeight="1">
      <c r="A136" s="35"/>
      <c r="B136" s="36"/>
      <c r="C136" s="189" t="s">
        <v>210</v>
      </c>
      <c r="D136" s="189" t="s">
        <v>155</v>
      </c>
      <c r="E136" s="190" t="s">
        <v>941</v>
      </c>
      <c r="F136" s="191" t="s">
        <v>942</v>
      </c>
      <c r="G136" s="192" t="s">
        <v>739</v>
      </c>
      <c r="H136" s="193">
        <v>1</v>
      </c>
      <c r="I136" s="194"/>
      <c r="J136" s="195">
        <f t="shared" si="0"/>
        <v>0</v>
      </c>
      <c r="K136" s="196"/>
      <c r="L136" s="40"/>
      <c r="M136" s="197" t="s">
        <v>1</v>
      </c>
      <c r="N136" s="198" t="s">
        <v>45</v>
      </c>
      <c r="O136" s="72"/>
      <c r="P136" s="199">
        <f t="shared" si="1"/>
        <v>0</v>
      </c>
      <c r="Q136" s="199">
        <v>0</v>
      </c>
      <c r="R136" s="199">
        <f t="shared" si="2"/>
        <v>0</v>
      </c>
      <c r="S136" s="199">
        <v>0</v>
      </c>
      <c r="T136" s="200">
        <f t="shared" si="3"/>
        <v>0</v>
      </c>
      <c r="U136" s="35"/>
      <c r="V136" s="35"/>
      <c r="W136" s="35"/>
      <c r="X136" s="35"/>
      <c r="Y136" s="35"/>
      <c r="Z136" s="35"/>
      <c r="AA136" s="35"/>
      <c r="AB136" s="35"/>
      <c r="AC136" s="35"/>
      <c r="AD136" s="35"/>
      <c r="AE136" s="35"/>
      <c r="AR136" s="201" t="s">
        <v>159</v>
      </c>
      <c r="AT136" s="201" t="s">
        <v>155</v>
      </c>
      <c r="AU136" s="201" t="s">
        <v>153</v>
      </c>
      <c r="AY136" s="18" t="s">
        <v>152</v>
      </c>
      <c r="BE136" s="202">
        <f t="shared" si="4"/>
        <v>0</v>
      </c>
      <c r="BF136" s="202">
        <f t="shared" si="5"/>
        <v>0</v>
      </c>
      <c r="BG136" s="202">
        <f t="shared" si="6"/>
        <v>0</v>
      </c>
      <c r="BH136" s="202">
        <f t="shared" si="7"/>
        <v>0</v>
      </c>
      <c r="BI136" s="202">
        <f t="shared" si="8"/>
        <v>0</v>
      </c>
      <c r="BJ136" s="18" t="s">
        <v>88</v>
      </c>
      <c r="BK136" s="202">
        <f t="shared" si="9"/>
        <v>0</v>
      </c>
      <c r="BL136" s="18" t="s">
        <v>159</v>
      </c>
      <c r="BM136" s="201" t="s">
        <v>943</v>
      </c>
    </row>
    <row r="137" spans="1:65" s="2" customFormat="1" ht="16.5" customHeight="1">
      <c r="A137" s="35"/>
      <c r="B137" s="36"/>
      <c r="C137" s="189" t="s">
        <v>214</v>
      </c>
      <c r="D137" s="189" t="s">
        <v>155</v>
      </c>
      <c r="E137" s="190" t="s">
        <v>944</v>
      </c>
      <c r="F137" s="191" t="s">
        <v>945</v>
      </c>
      <c r="G137" s="192" t="s">
        <v>739</v>
      </c>
      <c r="H137" s="193">
        <v>49</v>
      </c>
      <c r="I137" s="194"/>
      <c r="J137" s="195">
        <f t="shared" si="0"/>
        <v>0</v>
      </c>
      <c r="K137" s="196"/>
      <c r="L137" s="40"/>
      <c r="M137" s="197" t="s">
        <v>1</v>
      </c>
      <c r="N137" s="198" t="s">
        <v>45</v>
      </c>
      <c r="O137" s="72"/>
      <c r="P137" s="199">
        <f t="shared" si="1"/>
        <v>0</v>
      </c>
      <c r="Q137" s="199">
        <v>0</v>
      </c>
      <c r="R137" s="199">
        <f t="shared" si="2"/>
        <v>0</v>
      </c>
      <c r="S137" s="199">
        <v>0</v>
      </c>
      <c r="T137" s="200">
        <f t="shared" si="3"/>
        <v>0</v>
      </c>
      <c r="U137" s="35"/>
      <c r="V137" s="35"/>
      <c r="W137" s="35"/>
      <c r="X137" s="35"/>
      <c r="Y137" s="35"/>
      <c r="Z137" s="35"/>
      <c r="AA137" s="35"/>
      <c r="AB137" s="35"/>
      <c r="AC137" s="35"/>
      <c r="AD137" s="35"/>
      <c r="AE137" s="35"/>
      <c r="AR137" s="201" t="s">
        <v>159</v>
      </c>
      <c r="AT137" s="201" t="s">
        <v>155</v>
      </c>
      <c r="AU137" s="201" t="s">
        <v>153</v>
      </c>
      <c r="AY137" s="18" t="s">
        <v>152</v>
      </c>
      <c r="BE137" s="202">
        <f t="shared" si="4"/>
        <v>0</v>
      </c>
      <c r="BF137" s="202">
        <f t="shared" si="5"/>
        <v>0</v>
      </c>
      <c r="BG137" s="202">
        <f t="shared" si="6"/>
        <v>0</v>
      </c>
      <c r="BH137" s="202">
        <f t="shared" si="7"/>
        <v>0</v>
      </c>
      <c r="BI137" s="202">
        <f t="shared" si="8"/>
        <v>0</v>
      </c>
      <c r="BJ137" s="18" t="s">
        <v>88</v>
      </c>
      <c r="BK137" s="202">
        <f t="shared" si="9"/>
        <v>0</v>
      </c>
      <c r="BL137" s="18" t="s">
        <v>159</v>
      </c>
      <c r="BM137" s="201" t="s">
        <v>946</v>
      </c>
    </row>
    <row r="138" spans="1:65" s="2" customFormat="1" ht="16.5" customHeight="1">
      <c r="A138" s="35"/>
      <c r="B138" s="36"/>
      <c r="C138" s="189" t="s">
        <v>219</v>
      </c>
      <c r="D138" s="189" t="s">
        <v>155</v>
      </c>
      <c r="E138" s="190" t="s">
        <v>947</v>
      </c>
      <c r="F138" s="191" t="s">
        <v>948</v>
      </c>
      <c r="G138" s="192" t="s">
        <v>739</v>
      </c>
      <c r="H138" s="193">
        <v>49</v>
      </c>
      <c r="I138" s="194"/>
      <c r="J138" s="195">
        <f t="shared" si="0"/>
        <v>0</v>
      </c>
      <c r="K138" s="196"/>
      <c r="L138" s="40"/>
      <c r="M138" s="197" t="s">
        <v>1</v>
      </c>
      <c r="N138" s="198" t="s">
        <v>45</v>
      </c>
      <c r="O138" s="72"/>
      <c r="P138" s="199">
        <f t="shared" si="1"/>
        <v>0</v>
      </c>
      <c r="Q138" s="199">
        <v>0</v>
      </c>
      <c r="R138" s="199">
        <f t="shared" si="2"/>
        <v>0</v>
      </c>
      <c r="S138" s="199">
        <v>0</v>
      </c>
      <c r="T138" s="200">
        <f t="shared" si="3"/>
        <v>0</v>
      </c>
      <c r="U138" s="35"/>
      <c r="V138" s="35"/>
      <c r="W138" s="35"/>
      <c r="X138" s="35"/>
      <c r="Y138" s="35"/>
      <c r="Z138" s="35"/>
      <c r="AA138" s="35"/>
      <c r="AB138" s="35"/>
      <c r="AC138" s="35"/>
      <c r="AD138" s="35"/>
      <c r="AE138" s="35"/>
      <c r="AR138" s="201" t="s">
        <v>159</v>
      </c>
      <c r="AT138" s="201" t="s">
        <v>155</v>
      </c>
      <c r="AU138" s="201" t="s">
        <v>153</v>
      </c>
      <c r="AY138" s="18" t="s">
        <v>152</v>
      </c>
      <c r="BE138" s="202">
        <f t="shared" si="4"/>
        <v>0</v>
      </c>
      <c r="BF138" s="202">
        <f t="shared" si="5"/>
        <v>0</v>
      </c>
      <c r="BG138" s="202">
        <f t="shared" si="6"/>
        <v>0</v>
      </c>
      <c r="BH138" s="202">
        <f t="shared" si="7"/>
        <v>0</v>
      </c>
      <c r="BI138" s="202">
        <f t="shared" si="8"/>
        <v>0</v>
      </c>
      <c r="BJ138" s="18" t="s">
        <v>88</v>
      </c>
      <c r="BK138" s="202">
        <f t="shared" si="9"/>
        <v>0</v>
      </c>
      <c r="BL138" s="18" t="s">
        <v>159</v>
      </c>
      <c r="BM138" s="201" t="s">
        <v>949</v>
      </c>
    </row>
    <row r="139" spans="1:65" s="2" customFormat="1" ht="16.5" customHeight="1">
      <c r="A139" s="35"/>
      <c r="B139" s="36"/>
      <c r="C139" s="189" t="s">
        <v>224</v>
      </c>
      <c r="D139" s="189" t="s">
        <v>155</v>
      </c>
      <c r="E139" s="190" t="s">
        <v>950</v>
      </c>
      <c r="F139" s="191" t="s">
        <v>951</v>
      </c>
      <c r="G139" s="192" t="s">
        <v>739</v>
      </c>
      <c r="H139" s="193">
        <v>2</v>
      </c>
      <c r="I139" s="194"/>
      <c r="J139" s="195">
        <f t="shared" si="0"/>
        <v>0</v>
      </c>
      <c r="K139" s="196"/>
      <c r="L139" s="40"/>
      <c r="M139" s="197" t="s">
        <v>1</v>
      </c>
      <c r="N139" s="198" t="s">
        <v>45</v>
      </c>
      <c r="O139" s="72"/>
      <c r="P139" s="199">
        <f t="shared" si="1"/>
        <v>0</v>
      </c>
      <c r="Q139" s="199">
        <v>0</v>
      </c>
      <c r="R139" s="199">
        <f t="shared" si="2"/>
        <v>0</v>
      </c>
      <c r="S139" s="199">
        <v>0</v>
      </c>
      <c r="T139" s="200">
        <f t="shared" si="3"/>
        <v>0</v>
      </c>
      <c r="U139" s="35"/>
      <c r="V139" s="35"/>
      <c r="W139" s="35"/>
      <c r="X139" s="35"/>
      <c r="Y139" s="35"/>
      <c r="Z139" s="35"/>
      <c r="AA139" s="35"/>
      <c r="AB139" s="35"/>
      <c r="AC139" s="35"/>
      <c r="AD139" s="35"/>
      <c r="AE139" s="35"/>
      <c r="AR139" s="201" t="s">
        <v>159</v>
      </c>
      <c r="AT139" s="201" t="s">
        <v>155</v>
      </c>
      <c r="AU139" s="201" t="s">
        <v>153</v>
      </c>
      <c r="AY139" s="18" t="s">
        <v>152</v>
      </c>
      <c r="BE139" s="202">
        <f t="shared" si="4"/>
        <v>0</v>
      </c>
      <c r="BF139" s="202">
        <f t="shared" si="5"/>
        <v>0</v>
      </c>
      <c r="BG139" s="202">
        <f t="shared" si="6"/>
        <v>0</v>
      </c>
      <c r="BH139" s="202">
        <f t="shared" si="7"/>
        <v>0</v>
      </c>
      <c r="BI139" s="202">
        <f t="shared" si="8"/>
        <v>0</v>
      </c>
      <c r="BJ139" s="18" t="s">
        <v>88</v>
      </c>
      <c r="BK139" s="202">
        <f t="shared" si="9"/>
        <v>0</v>
      </c>
      <c r="BL139" s="18" t="s">
        <v>159</v>
      </c>
      <c r="BM139" s="201" t="s">
        <v>952</v>
      </c>
    </row>
    <row r="140" spans="1:65" s="2" customFormat="1" ht="16.5" customHeight="1">
      <c r="A140" s="35"/>
      <c r="B140" s="36"/>
      <c r="C140" s="189" t="s">
        <v>229</v>
      </c>
      <c r="D140" s="189" t="s">
        <v>155</v>
      </c>
      <c r="E140" s="190" t="s">
        <v>953</v>
      </c>
      <c r="F140" s="191" t="s">
        <v>954</v>
      </c>
      <c r="G140" s="192" t="s">
        <v>739</v>
      </c>
      <c r="H140" s="193">
        <v>1</v>
      </c>
      <c r="I140" s="194"/>
      <c r="J140" s="195">
        <f t="shared" si="0"/>
        <v>0</v>
      </c>
      <c r="K140" s="196"/>
      <c r="L140" s="40"/>
      <c r="M140" s="197" t="s">
        <v>1</v>
      </c>
      <c r="N140" s="198" t="s">
        <v>45</v>
      </c>
      <c r="O140" s="72"/>
      <c r="P140" s="199">
        <f t="shared" si="1"/>
        <v>0</v>
      </c>
      <c r="Q140" s="199">
        <v>0</v>
      </c>
      <c r="R140" s="199">
        <f t="shared" si="2"/>
        <v>0</v>
      </c>
      <c r="S140" s="199">
        <v>0</v>
      </c>
      <c r="T140" s="200">
        <f t="shared" si="3"/>
        <v>0</v>
      </c>
      <c r="U140" s="35"/>
      <c r="V140" s="35"/>
      <c r="W140" s="35"/>
      <c r="X140" s="35"/>
      <c r="Y140" s="35"/>
      <c r="Z140" s="35"/>
      <c r="AA140" s="35"/>
      <c r="AB140" s="35"/>
      <c r="AC140" s="35"/>
      <c r="AD140" s="35"/>
      <c r="AE140" s="35"/>
      <c r="AR140" s="201" t="s">
        <v>159</v>
      </c>
      <c r="AT140" s="201" t="s">
        <v>155</v>
      </c>
      <c r="AU140" s="201" t="s">
        <v>153</v>
      </c>
      <c r="AY140" s="18" t="s">
        <v>152</v>
      </c>
      <c r="BE140" s="202">
        <f t="shared" si="4"/>
        <v>0</v>
      </c>
      <c r="BF140" s="202">
        <f t="shared" si="5"/>
        <v>0</v>
      </c>
      <c r="BG140" s="202">
        <f t="shared" si="6"/>
        <v>0</v>
      </c>
      <c r="BH140" s="202">
        <f t="shared" si="7"/>
        <v>0</v>
      </c>
      <c r="BI140" s="202">
        <f t="shared" si="8"/>
        <v>0</v>
      </c>
      <c r="BJ140" s="18" t="s">
        <v>88</v>
      </c>
      <c r="BK140" s="202">
        <f t="shared" si="9"/>
        <v>0</v>
      </c>
      <c r="BL140" s="18" t="s">
        <v>159</v>
      </c>
      <c r="BM140" s="201" t="s">
        <v>955</v>
      </c>
    </row>
    <row r="141" spans="1:65" s="2" customFormat="1" ht="44.25" customHeight="1">
      <c r="A141" s="35"/>
      <c r="B141" s="36"/>
      <c r="C141" s="189" t="s">
        <v>233</v>
      </c>
      <c r="D141" s="189" t="s">
        <v>155</v>
      </c>
      <c r="E141" s="190" t="s">
        <v>956</v>
      </c>
      <c r="F141" s="191" t="s">
        <v>957</v>
      </c>
      <c r="G141" s="192" t="s">
        <v>739</v>
      </c>
      <c r="H141" s="193">
        <v>1</v>
      </c>
      <c r="I141" s="194"/>
      <c r="J141" s="195">
        <f t="shared" si="0"/>
        <v>0</v>
      </c>
      <c r="K141" s="196"/>
      <c r="L141" s="40"/>
      <c r="M141" s="197" t="s">
        <v>1</v>
      </c>
      <c r="N141" s="198" t="s">
        <v>45</v>
      </c>
      <c r="O141" s="72"/>
      <c r="P141" s="199">
        <f t="shared" si="1"/>
        <v>0</v>
      </c>
      <c r="Q141" s="199">
        <v>0</v>
      </c>
      <c r="R141" s="199">
        <f t="shared" si="2"/>
        <v>0</v>
      </c>
      <c r="S141" s="199">
        <v>0</v>
      </c>
      <c r="T141" s="200">
        <f t="shared" si="3"/>
        <v>0</v>
      </c>
      <c r="U141" s="35"/>
      <c r="V141" s="35"/>
      <c r="W141" s="35"/>
      <c r="X141" s="35"/>
      <c r="Y141" s="35"/>
      <c r="Z141" s="35"/>
      <c r="AA141" s="35"/>
      <c r="AB141" s="35"/>
      <c r="AC141" s="35"/>
      <c r="AD141" s="35"/>
      <c r="AE141" s="35"/>
      <c r="AR141" s="201" t="s">
        <v>159</v>
      </c>
      <c r="AT141" s="201" t="s">
        <v>155</v>
      </c>
      <c r="AU141" s="201" t="s">
        <v>153</v>
      </c>
      <c r="AY141" s="18" t="s">
        <v>152</v>
      </c>
      <c r="BE141" s="202">
        <f t="shared" si="4"/>
        <v>0</v>
      </c>
      <c r="BF141" s="202">
        <f t="shared" si="5"/>
        <v>0</v>
      </c>
      <c r="BG141" s="202">
        <f t="shared" si="6"/>
        <v>0</v>
      </c>
      <c r="BH141" s="202">
        <f t="shared" si="7"/>
        <v>0</v>
      </c>
      <c r="BI141" s="202">
        <f t="shared" si="8"/>
        <v>0</v>
      </c>
      <c r="BJ141" s="18" t="s">
        <v>88</v>
      </c>
      <c r="BK141" s="202">
        <f t="shared" si="9"/>
        <v>0</v>
      </c>
      <c r="BL141" s="18" t="s">
        <v>159</v>
      </c>
      <c r="BM141" s="201" t="s">
        <v>958</v>
      </c>
    </row>
    <row r="142" spans="1:65" s="2" customFormat="1" ht="90" customHeight="1">
      <c r="A142" s="35"/>
      <c r="B142" s="36"/>
      <c r="C142" s="189" t="s">
        <v>8</v>
      </c>
      <c r="D142" s="189" t="s">
        <v>155</v>
      </c>
      <c r="E142" s="190" t="s">
        <v>959</v>
      </c>
      <c r="F142" s="191" t="s">
        <v>960</v>
      </c>
      <c r="G142" s="192" t="s">
        <v>739</v>
      </c>
      <c r="H142" s="193">
        <v>2</v>
      </c>
      <c r="I142" s="194"/>
      <c r="J142" s="195">
        <f t="shared" si="0"/>
        <v>0</v>
      </c>
      <c r="K142" s="196"/>
      <c r="L142" s="40"/>
      <c r="M142" s="197" t="s">
        <v>1</v>
      </c>
      <c r="N142" s="198" t="s">
        <v>45</v>
      </c>
      <c r="O142" s="72"/>
      <c r="P142" s="199">
        <f t="shared" si="1"/>
        <v>0</v>
      </c>
      <c r="Q142" s="199">
        <v>0</v>
      </c>
      <c r="R142" s="199">
        <f t="shared" si="2"/>
        <v>0</v>
      </c>
      <c r="S142" s="199">
        <v>0</v>
      </c>
      <c r="T142" s="200">
        <f t="shared" si="3"/>
        <v>0</v>
      </c>
      <c r="U142" s="35"/>
      <c r="V142" s="35"/>
      <c r="W142" s="35"/>
      <c r="X142" s="35"/>
      <c r="Y142" s="35"/>
      <c r="Z142" s="35"/>
      <c r="AA142" s="35"/>
      <c r="AB142" s="35"/>
      <c r="AC142" s="35"/>
      <c r="AD142" s="35"/>
      <c r="AE142" s="35"/>
      <c r="AR142" s="201" t="s">
        <v>159</v>
      </c>
      <c r="AT142" s="201" t="s">
        <v>155</v>
      </c>
      <c r="AU142" s="201" t="s">
        <v>153</v>
      </c>
      <c r="AY142" s="18" t="s">
        <v>152</v>
      </c>
      <c r="BE142" s="202">
        <f t="shared" si="4"/>
        <v>0</v>
      </c>
      <c r="BF142" s="202">
        <f t="shared" si="5"/>
        <v>0</v>
      </c>
      <c r="BG142" s="202">
        <f t="shared" si="6"/>
        <v>0</v>
      </c>
      <c r="BH142" s="202">
        <f t="shared" si="7"/>
        <v>0</v>
      </c>
      <c r="BI142" s="202">
        <f t="shared" si="8"/>
        <v>0</v>
      </c>
      <c r="BJ142" s="18" t="s">
        <v>88</v>
      </c>
      <c r="BK142" s="202">
        <f t="shared" si="9"/>
        <v>0</v>
      </c>
      <c r="BL142" s="18" t="s">
        <v>159</v>
      </c>
      <c r="BM142" s="201" t="s">
        <v>961</v>
      </c>
    </row>
    <row r="143" spans="1:65" s="2" customFormat="1" ht="16.5" customHeight="1">
      <c r="A143" s="35"/>
      <c r="B143" s="36"/>
      <c r="C143" s="189" t="s">
        <v>242</v>
      </c>
      <c r="D143" s="189" t="s">
        <v>155</v>
      </c>
      <c r="E143" s="190" t="s">
        <v>962</v>
      </c>
      <c r="F143" s="191" t="s">
        <v>963</v>
      </c>
      <c r="G143" s="192" t="s">
        <v>739</v>
      </c>
      <c r="H143" s="193">
        <v>1</v>
      </c>
      <c r="I143" s="194"/>
      <c r="J143" s="195">
        <f t="shared" si="0"/>
        <v>0</v>
      </c>
      <c r="K143" s="196"/>
      <c r="L143" s="40"/>
      <c r="M143" s="197" t="s">
        <v>1</v>
      </c>
      <c r="N143" s="198" t="s">
        <v>45</v>
      </c>
      <c r="O143" s="72"/>
      <c r="P143" s="199">
        <f t="shared" si="1"/>
        <v>0</v>
      </c>
      <c r="Q143" s="199">
        <v>0</v>
      </c>
      <c r="R143" s="199">
        <f t="shared" si="2"/>
        <v>0</v>
      </c>
      <c r="S143" s="199">
        <v>0</v>
      </c>
      <c r="T143" s="200">
        <f t="shared" si="3"/>
        <v>0</v>
      </c>
      <c r="U143" s="35"/>
      <c r="V143" s="35"/>
      <c r="W143" s="35"/>
      <c r="X143" s="35"/>
      <c r="Y143" s="35"/>
      <c r="Z143" s="35"/>
      <c r="AA143" s="35"/>
      <c r="AB143" s="35"/>
      <c r="AC143" s="35"/>
      <c r="AD143" s="35"/>
      <c r="AE143" s="35"/>
      <c r="AR143" s="201" t="s">
        <v>159</v>
      </c>
      <c r="AT143" s="201" t="s">
        <v>155</v>
      </c>
      <c r="AU143" s="201" t="s">
        <v>153</v>
      </c>
      <c r="AY143" s="18" t="s">
        <v>152</v>
      </c>
      <c r="BE143" s="202">
        <f t="shared" si="4"/>
        <v>0</v>
      </c>
      <c r="BF143" s="202">
        <f t="shared" si="5"/>
        <v>0</v>
      </c>
      <c r="BG143" s="202">
        <f t="shared" si="6"/>
        <v>0</v>
      </c>
      <c r="BH143" s="202">
        <f t="shared" si="7"/>
        <v>0</v>
      </c>
      <c r="BI143" s="202">
        <f t="shared" si="8"/>
        <v>0</v>
      </c>
      <c r="BJ143" s="18" t="s">
        <v>88</v>
      </c>
      <c r="BK143" s="202">
        <f t="shared" si="9"/>
        <v>0</v>
      </c>
      <c r="BL143" s="18" t="s">
        <v>159</v>
      </c>
      <c r="BM143" s="201" t="s">
        <v>964</v>
      </c>
    </row>
    <row r="144" spans="1:65" s="2" customFormat="1" ht="21.75" customHeight="1">
      <c r="A144" s="35"/>
      <c r="B144" s="36"/>
      <c r="C144" s="189" t="s">
        <v>251</v>
      </c>
      <c r="D144" s="189" t="s">
        <v>155</v>
      </c>
      <c r="E144" s="190" t="s">
        <v>965</v>
      </c>
      <c r="F144" s="191" t="s">
        <v>966</v>
      </c>
      <c r="G144" s="192" t="s">
        <v>739</v>
      </c>
      <c r="H144" s="193">
        <v>49</v>
      </c>
      <c r="I144" s="194"/>
      <c r="J144" s="195">
        <f t="shared" si="0"/>
        <v>0</v>
      </c>
      <c r="K144" s="196"/>
      <c r="L144" s="40"/>
      <c r="M144" s="197" t="s">
        <v>1</v>
      </c>
      <c r="N144" s="198" t="s">
        <v>45</v>
      </c>
      <c r="O144" s="72"/>
      <c r="P144" s="199">
        <f t="shared" si="1"/>
        <v>0</v>
      </c>
      <c r="Q144" s="199">
        <v>0</v>
      </c>
      <c r="R144" s="199">
        <f t="shared" si="2"/>
        <v>0</v>
      </c>
      <c r="S144" s="199">
        <v>0</v>
      </c>
      <c r="T144" s="200">
        <f t="shared" si="3"/>
        <v>0</v>
      </c>
      <c r="U144" s="35"/>
      <c r="V144" s="35"/>
      <c r="W144" s="35"/>
      <c r="X144" s="35"/>
      <c r="Y144" s="35"/>
      <c r="Z144" s="35"/>
      <c r="AA144" s="35"/>
      <c r="AB144" s="35"/>
      <c r="AC144" s="35"/>
      <c r="AD144" s="35"/>
      <c r="AE144" s="35"/>
      <c r="AR144" s="201" t="s">
        <v>159</v>
      </c>
      <c r="AT144" s="201" t="s">
        <v>155</v>
      </c>
      <c r="AU144" s="201" t="s">
        <v>153</v>
      </c>
      <c r="AY144" s="18" t="s">
        <v>152</v>
      </c>
      <c r="BE144" s="202">
        <f t="shared" si="4"/>
        <v>0</v>
      </c>
      <c r="BF144" s="202">
        <f t="shared" si="5"/>
        <v>0</v>
      </c>
      <c r="BG144" s="202">
        <f t="shared" si="6"/>
        <v>0</v>
      </c>
      <c r="BH144" s="202">
        <f t="shared" si="7"/>
        <v>0</v>
      </c>
      <c r="BI144" s="202">
        <f t="shared" si="8"/>
        <v>0</v>
      </c>
      <c r="BJ144" s="18" t="s">
        <v>88</v>
      </c>
      <c r="BK144" s="202">
        <f t="shared" si="9"/>
        <v>0</v>
      </c>
      <c r="BL144" s="18" t="s">
        <v>159</v>
      </c>
      <c r="BM144" s="201" t="s">
        <v>967</v>
      </c>
    </row>
    <row r="145" spans="1:65" s="2" customFormat="1" ht="16.5" customHeight="1">
      <c r="A145" s="35"/>
      <c r="B145" s="36"/>
      <c r="C145" s="189" t="s">
        <v>258</v>
      </c>
      <c r="D145" s="189" t="s">
        <v>155</v>
      </c>
      <c r="E145" s="190" t="s">
        <v>968</v>
      </c>
      <c r="F145" s="191" t="s">
        <v>969</v>
      </c>
      <c r="G145" s="192" t="s">
        <v>739</v>
      </c>
      <c r="H145" s="193">
        <v>1</v>
      </c>
      <c r="I145" s="194"/>
      <c r="J145" s="195">
        <f t="shared" si="0"/>
        <v>0</v>
      </c>
      <c r="K145" s="196"/>
      <c r="L145" s="40"/>
      <c r="M145" s="197" t="s">
        <v>1</v>
      </c>
      <c r="N145" s="198" t="s">
        <v>45</v>
      </c>
      <c r="O145" s="72"/>
      <c r="P145" s="199">
        <f t="shared" si="1"/>
        <v>0</v>
      </c>
      <c r="Q145" s="199">
        <v>0</v>
      </c>
      <c r="R145" s="199">
        <f t="shared" si="2"/>
        <v>0</v>
      </c>
      <c r="S145" s="199">
        <v>0</v>
      </c>
      <c r="T145" s="200">
        <f t="shared" si="3"/>
        <v>0</v>
      </c>
      <c r="U145" s="35"/>
      <c r="V145" s="35"/>
      <c r="W145" s="35"/>
      <c r="X145" s="35"/>
      <c r="Y145" s="35"/>
      <c r="Z145" s="35"/>
      <c r="AA145" s="35"/>
      <c r="AB145" s="35"/>
      <c r="AC145" s="35"/>
      <c r="AD145" s="35"/>
      <c r="AE145" s="35"/>
      <c r="AR145" s="201" t="s">
        <v>159</v>
      </c>
      <c r="AT145" s="201" t="s">
        <v>155</v>
      </c>
      <c r="AU145" s="201" t="s">
        <v>153</v>
      </c>
      <c r="AY145" s="18" t="s">
        <v>152</v>
      </c>
      <c r="BE145" s="202">
        <f t="shared" si="4"/>
        <v>0</v>
      </c>
      <c r="BF145" s="202">
        <f t="shared" si="5"/>
        <v>0</v>
      </c>
      <c r="BG145" s="202">
        <f t="shared" si="6"/>
        <v>0</v>
      </c>
      <c r="BH145" s="202">
        <f t="shared" si="7"/>
        <v>0</v>
      </c>
      <c r="BI145" s="202">
        <f t="shared" si="8"/>
        <v>0</v>
      </c>
      <c r="BJ145" s="18" t="s">
        <v>88</v>
      </c>
      <c r="BK145" s="202">
        <f t="shared" si="9"/>
        <v>0</v>
      </c>
      <c r="BL145" s="18" t="s">
        <v>159</v>
      </c>
      <c r="BM145" s="201" t="s">
        <v>970</v>
      </c>
    </row>
    <row r="146" spans="1:65" s="2" customFormat="1" ht="16.5" customHeight="1">
      <c r="A146" s="35"/>
      <c r="B146" s="36"/>
      <c r="C146" s="247" t="s">
        <v>263</v>
      </c>
      <c r="D146" s="247" t="s">
        <v>237</v>
      </c>
      <c r="E146" s="248" t="s">
        <v>971</v>
      </c>
      <c r="F146" s="249" t="s">
        <v>972</v>
      </c>
      <c r="G146" s="250" t="s">
        <v>884</v>
      </c>
      <c r="H146" s="271"/>
      <c r="I146" s="252"/>
      <c r="J146" s="253">
        <f t="shared" si="0"/>
        <v>0</v>
      </c>
      <c r="K146" s="254"/>
      <c r="L146" s="255"/>
      <c r="M146" s="256" t="s">
        <v>1</v>
      </c>
      <c r="N146" s="257" t="s">
        <v>45</v>
      </c>
      <c r="O146" s="72"/>
      <c r="P146" s="199">
        <f t="shared" si="1"/>
        <v>0</v>
      </c>
      <c r="Q146" s="199">
        <v>0</v>
      </c>
      <c r="R146" s="199">
        <f t="shared" si="2"/>
        <v>0</v>
      </c>
      <c r="S146" s="199">
        <v>0</v>
      </c>
      <c r="T146" s="200">
        <f t="shared" si="3"/>
        <v>0</v>
      </c>
      <c r="U146" s="35"/>
      <c r="V146" s="35"/>
      <c r="W146" s="35"/>
      <c r="X146" s="35"/>
      <c r="Y146" s="35"/>
      <c r="Z146" s="35"/>
      <c r="AA146" s="35"/>
      <c r="AB146" s="35"/>
      <c r="AC146" s="35"/>
      <c r="AD146" s="35"/>
      <c r="AE146" s="35"/>
      <c r="AR146" s="201" t="s">
        <v>197</v>
      </c>
      <c r="AT146" s="201" t="s">
        <v>237</v>
      </c>
      <c r="AU146" s="201" t="s">
        <v>153</v>
      </c>
      <c r="AY146" s="18" t="s">
        <v>152</v>
      </c>
      <c r="BE146" s="202">
        <f t="shared" si="4"/>
        <v>0</v>
      </c>
      <c r="BF146" s="202">
        <f t="shared" si="5"/>
        <v>0</v>
      </c>
      <c r="BG146" s="202">
        <f t="shared" si="6"/>
        <v>0</v>
      </c>
      <c r="BH146" s="202">
        <f t="shared" si="7"/>
        <v>0</v>
      </c>
      <c r="BI146" s="202">
        <f t="shared" si="8"/>
        <v>0</v>
      </c>
      <c r="BJ146" s="18" t="s">
        <v>88</v>
      </c>
      <c r="BK146" s="202">
        <f t="shared" si="9"/>
        <v>0</v>
      </c>
      <c r="BL146" s="18" t="s">
        <v>159</v>
      </c>
      <c r="BM146" s="201" t="s">
        <v>973</v>
      </c>
    </row>
    <row r="147" spans="1:65" s="2" customFormat="1" ht="16.5" customHeight="1">
      <c r="A147" s="35"/>
      <c r="B147" s="36"/>
      <c r="C147" s="189" t="s">
        <v>268</v>
      </c>
      <c r="D147" s="189" t="s">
        <v>155</v>
      </c>
      <c r="E147" s="190" t="s">
        <v>974</v>
      </c>
      <c r="F147" s="191" t="s">
        <v>975</v>
      </c>
      <c r="G147" s="192" t="s">
        <v>739</v>
      </c>
      <c r="H147" s="193">
        <v>1</v>
      </c>
      <c r="I147" s="194"/>
      <c r="J147" s="195">
        <f t="shared" si="0"/>
        <v>0</v>
      </c>
      <c r="K147" s="196"/>
      <c r="L147" s="40"/>
      <c r="M147" s="197" t="s">
        <v>1</v>
      </c>
      <c r="N147" s="198" t="s">
        <v>45</v>
      </c>
      <c r="O147" s="72"/>
      <c r="P147" s="199">
        <f t="shared" si="1"/>
        <v>0</v>
      </c>
      <c r="Q147" s="199">
        <v>0</v>
      </c>
      <c r="R147" s="199">
        <f t="shared" si="2"/>
        <v>0</v>
      </c>
      <c r="S147" s="199">
        <v>0</v>
      </c>
      <c r="T147" s="200">
        <f t="shared" si="3"/>
        <v>0</v>
      </c>
      <c r="U147" s="35"/>
      <c r="V147" s="35"/>
      <c r="W147" s="35"/>
      <c r="X147" s="35"/>
      <c r="Y147" s="35"/>
      <c r="Z147" s="35"/>
      <c r="AA147" s="35"/>
      <c r="AB147" s="35"/>
      <c r="AC147" s="35"/>
      <c r="AD147" s="35"/>
      <c r="AE147" s="35"/>
      <c r="AR147" s="201" t="s">
        <v>159</v>
      </c>
      <c r="AT147" s="201" t="s">
        <v>155</v>
      </c>
      <c r="AU147" s="201" t="s">
        <v>153</v>
      </c>
      <c r="AY147" s="18" t="s">
        <v>152</v>
      </c>
      <c r="BE147" s="202">
        <f t="shared" si="4"/>
        <v>0</v>
      </c>
      <c r="BF147" s="202">
        <f t="shared" si="5"/>
        <v>0</v>
      </c>
      <c r="BG147" s="202">
        <f t="shared" si="6"/>
        <v>0</v>
      </c>
      <c r="BH147" s="202">
        <f t="shared" si="7"/>
        <v>0</v>
      </c>
      <c r="BI147" s="202">
        <f t="shared" si="8"/>
        <v>0</v>
      </c>
      <c r="BJ147" s="18" t="s">
        <v>88</v>
      </c>
      <c r="BK147" s="202">
        <f t="shared" si="9"/>
        <v>0</v>
      </c>
      <c r="BL147" s="18" t="s">
        <v>159</v>
      </c>
      <c r="BM147" s="201" t="s">
        <v>976</v>
      </c>
    </row>
    <row r="148" spans="1:65" s="2" customFormat="1" ht="21.75" customHeight="1">
      <c r="A148" s="35"/>
      <c r="B148" s="36"/>
      <c r="C148" s="189" t="s">
        <v>7</v>
      </c>
      <c r="D148" s="189" t="s">
        <v>155</v>
      </c>
      <c r="E148" s="190" t="s">
        <v>977</v>
      </c>
      <c r="F148" s="191" t="s">
        <v>978</v>
      </c>
      <c r="G148" s="192" t="s">
        <v>739</v>
      </c>
      <c r="H148" s="193">
        <v>1</v>
      </c>
      <c r="I148" s="194"/>
      <c r="J148" s="195">
        <f t="shared" si="0"/>
        <v>0</v>
      </c>
      <c r="K148" s="196"/>
      <c r="L148" s="40"/>
      <c r="M148" s="197" t="s">
        <v>1</v>
      </c>
      <c r="N148" s="198" t="s">
        <v>45</v>
      </c>
      <c r="O148" s="72"/>
      <c r="P148" s="199">
        <f t="shared" si="1"/>
        <v>0</v>
      </c>
      <c r="Q148" s="199">
        <v>0</v>
      </c>
      <c r="R148" s="199">
        <f t="shared" si="2"/>
        <v>0</v>
      </c>
      <c r="S148" s="199">
        <v>0</v>
      </c>
      <c r="T148" s="200">
        <f t="shared" si="3"/>
        <v>0</v>
      </c>
      <c r="U148" s="35"/>
      <c r="V148" s="35"/>
      <c r="W148" s="35"/>
      <c r="X148" s="35"/>
      <c r="Y148" s="35"/>
      <c r="Z148" s="35"/>
      <c r="AA148" s="35"/>
      <c r="AB148" s="35"/>
      <c r="AC148" s="35"/>
      <c r="AD148" s="35"/>
      <c r="AE148" s="35"/>
      <c r="AR148" s="201" t="s">
        <v>159</v>
      </c>
      <c r="AT148" s="201" t="s">
        <v>155</v>
      </c>
      <c r="AU148" s="201" t="s">
        <v>153</v>
      </c>
      <c r="AY148" s="18" t="s">
        <v>152</v>
      </c>
      <c r="BE148" s="202">
        <f t="shared" si="4"/>
        <v>0</v>
      </c>
      <c r="BF148" s="202">
        <f t="shared" si="5"/>
        <v>0</v>
      </c>
      <c r="BG148" s="202">
        <f t="shared" si="6"/>
        <v>0</v>
      </c>
      <c r="BH148" s="202">
        <f t="shared" si="7"/>
        <v>0</v>
      </c>
      <c r="BI148" s="202">
        <f t="shared" si="8"/>
        <v>0</v>
      </c>
      <c r="BJ148" s="18" t="s">
        <v>88</v>
      </c>
      <c r="BK148" s="202">
        <f t="shared" si="9"/>
        <v>0</v>
      </c>
      <c r="BL148" s="18" t="s">
        <v>159</v>
      </c>
      <c r="BM148" s="201" t="s">
        <v>979</v>
      </c>
    </row>
    <row r="149" spans="1:65" s="2" customFormat="1" ht="37.9" customHeight="1">
      <c r="A149" s="35"/>
      <c r="B149" s="36"/>
      <c r="C149" s="189" t="s">
        <v>276</v>
      </c>
      <c r="D149" s="189" t="s">
        <v>155</v>
      </c>
      <c r="E149" s="190" t="s">
        <v>980</v>
      </c>
      <c r="F149" s="191" t="s">
        <v>981</v>
      </c>
      <c r="G149" s="192" t="s">
        <v>739</v>
      </c>
      <c r="H149" s="193">
        <v>1</v>
      </c>
      <c r="I149" s="194"/>
      <c r="J149" s="195">
        <f t="shared" si="0"/>
        <v>0</v>
      </c>
      <c r="K149" s="196"/>
      <c r="L149" s="40"/>
      <c r="M149" s="197" t="s">
        <v>1</v>
      </c>
      <c r="N149" s="198" t="s">
        <v>45</v>
      </c>
      <c r="O149" s="72"/>
      <c r="P149" s="199">
        <f t="shared" si="1"/>
        <v>0</v>
      </c>
      <c r="Q149" s="199">
        <v>0</v>
      </c>
      <c r="R149" s="199">
        <f t="shared" si="2"/>
        <v>0</v>
      </c>
      <c r="S149" s="199">
        <v>0</v>
      </c>
      <c r="T149" s="200">
        <f t="shared" si="3"/>
        <v>0</v>
      </c>
      <c r="U149" s="35"/>
      <c r="V149" s="35"/>
      <c r="W149" s="35"/>
      <c r="X149" s="35"/>
      <c r="Y149" s="35"/>
      <c r="Z149" s="35"/>
      <c r="AA149" s="35"/>
      <c r="AB149" s="35"/>
      <c r="AC149" s="35"/>
      <c r="AD149" s="35"/>
      <c r="AE149" s="35"/>
      <c r="AR149" s="201" t="s">
        <v>159</v>
      </c>
      <c r="AT149" s="201" t="s">
        <v>155</v>
      </c>
      <c r="AU149" s="201" t="s">
        <v>153</v>
      </c>
      <c r="AY149" s="18" t="s">
        <v>152</v>
      </c>
      <c r="BE149" s="202">
        <f t="shared" si="4"/>
        <v>0</v>
      </c>
      <c r="BF149" s="202">
        <f t="shared" si="5"/>
        <v>0</v>
      </c>
      <c r="BG149" s="202">
        <f t="shared" si="6"/>
        <v>0</v>
      </c>
      <c r="BH149" s="202">
        <f t="shared" si="7"/>
        <v>0</v>
      </c>
      <c r="BI149" s="202">
        <f t="shared" si="8"/>
        <v>0</v>
      </c>
      <c r="BJ149" s="18" t="s">
        <v>88</v>
      </c>
      <c r="BK149" s="202">
        <f t="shared" si="9"/>
        <v>0</v>
      </c>
      <c r="BL149" s="18" t="s">
        <v>159</v>
      </c>
      <c r="BM149" s="201" t="s">
        <v>982</v>
      </c>
    </row>
    <row r="150" spans="1:65" s="2" customFormat="1" ht="16.5" customHeight="1">
      <c r="A150" s="35"/>
      <c r="B150" s="36"/>
      <c r="C150" s="189" t="s">
        <v>281</v>
      </c>
      <c r="D150" s="189" t="s">
        <v>155</v>
      </c>
      <c r="E150" s="190" t="s">
        <v>983</v>
      </c>
      <c r="F150" s="191" t="s">
        <v>984</v>
      </c>
      <c r="G150" s="192" t="s">
        <v>321</v>
      </c>
      <c r="H150" s="193">
        <v>20</v>
      </c>
      <c r="I150" s="194"/>
      <c r="J150" s="195">
        <f t="shared" si="0"/>
        <v>0</v>
      </c>
      <c r="K150" s="196"/>
      <c r="L150" s="40"/>
      <c r="M150" s="197" t="s">
        <v>1</v>
      </c>
      <c r="N150" s="198" t="s">
        <v>45</v>
      </c>
      <c r="O150" s="72"/>
      <c r="P150" s="199">
        <f t="shared" si="1"/>
        <v>0</v>
      </c>
      <c r="Q150" s="199">
        <v>0</v>
      </c>
      <c r="R150" s="199">
        <f t="shared" si="2"/>
        <v>0</v>
      </c>
      <c r="S150" s="199">
        <v>0</v>
      </c>
      <c r="T150" s="200">
        <f t="shared" si="3"/>
        <v>0</v>
      </c>
      <c r="U150" s="35"/>
      <c r="V150" s="35"/>
      <c r="W150" s="35"/>
      <c r="X150" s="35"/>
      <c r="Y150" s="35"/>
      <c r="Z150" s="35"/>
      <c r="AA150" s="35"/>
      <c r="AB150" s="35"/>
      <c r="AC150" s="35"/>
      <c r="AD150" s="35"/>
      <c r="AE150" s="35"/>
      <c r="AR150" s="201" t="s">
        <v>159</v>
      </c>
      <c r="AT150" s="201" t="s">
        <v>155</v>
      </c>
      <c r="AU150" s="201" t="s">
        <v>153</v>
      </c>
      <c r="AY150" s="18" t="s">
        <v>152</v>
      </c>
      <c r="BE150" s="202">
        <f t="shared" si="4"/>
        <v>0</v>
      </c>
      <c r="BF150" s="202">
        <f t="shared" si="5"/>
        <v>0</v>
      </c>
      <c r="BG150" s="202">
        <f t="shared" si="6"/>
        <v>0</v>
      </c>
      <c r="BH150" s="202">
        <f t="shared" si="7"/>
        <v>0</v>
      </c>
      <c r="BI150" s="202">
        <f t="shared" si="8"/>
        <v>0</v>
      </c>
      <c r="BJ150" s="18" t="s">
        <v>88</v>
      </c>
      <c r="BK150" s="202">
        <f t="shared" si="9"/>
        <v>0</v>
      </c>
      <c r="BL150" s="18" t="s">
        <v>159</v>
      </c>
      <c r="BM150" s="201" t="s">
        <v>985</v>
      </c>
    </row>
    <row r="151" spans="1:65" s="2" customFormat="1" ht="16.5" customHeight="1">
      <c r="A151" s="35"/>
      <c r="B151" s="36"/>
      <c r="C151" s="189" t="s">
        <v>286</v>
      </c>
      <c r="D151" s="189" t="s">
        <v>155</v>
      </c>
      <c r="E151" s="190" t="s">
        <v>986</v>
      </c>
      <c r="F151" s="191" t="s">
        <v>987</v>
      </c>
      <c r="G151" s="192" t="s">
        <v>321</v>
      </c>
      <c r="H151" s="193">
        <v>40</v>
      </c>
      <c r="I151" s="194"/>
      <c r="J151" s="195">
        <f t="shared" si="0"/>
        <v>0</v>
      </c>
      <c r="K151" s="196"/>
      <c r="L151" s="40"/>
      <c r="M151" s="197" t="s">
        <v>1</v>
      </c>
      <c r="N151" s="198" t="s">
        <v>45</v>
      </c>
      <c r="O151" s="72"/>
      <c r="P151" s="199">
        <f t="shared" si="1"/>
        <v>0</v>
      </c>
      <c r="Q151" s="199">
        <v>0</v>
      </c>
      <c r="R151" s="199">
        <f t="shared" si="2"/>
        <v>0</v>
      </c>
      <c r="S151" s="199">
        <v>0</v>
      </c>
      <c r="T151" s="200">
        <f t="shared" si="3"/>
        <v>0</v>
      </c>
      <c r="U151" s="35"/>
      <c r="V151" s="35"/>
      <c r="W151" s="35"/>
      <c r="X151" s="35"/>
      <c r="Y151" s="35"/>
      <c r="Z151" s="35"/>
      <c r="AA151" s="35"/>
      <c r="AB151" s="35"/>
      <c r="AC151" s="35"/>
      <c r="AD151" s="35"/>
      <c r="AE151" s="35"/>
      <c r="AR151" s="201" t="s">
        <v>159</v>
      </c>
      <c r="AT151" s="201" t="s">
        <v>155</v>
      </c>
      <c r="AU151" s="201" t="s">
        <v>153</v>
      </c>
      <c r="AY151" s="18" t="s">
        <v>152</v>
      </c>
      <c r="BE151" s="202">
        <f t="shared" si="4"/>
        <v>0</v>
      </c>
      <c r="BF151" s="202">
        <f t="shared" si="5"/>
        <v>0</v>
      </c>
      <c r="BG151" s="202">
        <f t="shared" si="6"/>
        <v>0</v>
      </c>
      <c r="BH151" s="202">
        <f t="shared" si="7"/>
        <v>0</v>
      </c>
      <c r="BI151" s="202">
        <f t="shared" si="8"/>
        <v>0</v>
      </c>
      <c r="BJ151" s="18" t="s">
        <v>88</v>
      </c>
      <c r="BK151" s="202">
        <f t="shared" si="9"/>
        <v>0</v>
      </c>
      <c r="BL151" s="18" t="s">
        <v>159</v>
      </c>
      <c r="BM151" s="201" t="s">
        <v>988</v>
      </c>
    </row>
    <row r="152" spans="1:65" s="2" customFormat="1" ht="16.5" customHeight="1">
      <c r="A152" s="35"/>
      <c r="B152" s="36"/>
      <c r="C152" s="189" t="s">
        <v>292</v>
      </c>
      <c r="D152" s="189" t="s">
        <v>155</v>
      </c>
      <c r="E152" s="190" t="s">
        <v>989</v>
      </c>
      <c r="F152" s="191" t="s">
        <v>990</v>
      </c>
      <c r="G152" s="192" t="s">
        <v>739</v>
      </c>
      <c r="H152" s="193">
        <v>1</v>
      </c>
      <c r="I152" s="194"/>
      <c r="J152" s="195">
        <f t="shared" si="0"/>
        <v>0</v>
      </c>
      <c r="K152" s="196"/>
      <c r="L152" s="40"/>
      <c r="M152" s="197" t="s">
        <v>1</v>
      </c>
      <c r="N152" s="198" t="s">
        <v>45</v>
      </c>
      <c r="O152" s="72"/>
      <c r="P152" s="199">
        <f t="shared" si="1"/>
        <v>0</v>
      </c>
      <c r="Q152" s="199">
        <v>0</v>
      </c>
      <c r="R152" s="199">
        <f t="shared" si="2"/>
        <v>0</v>
      </c>
      <c r="S152" s="199">
        <v>0</v>
      </c>
      <c r="T152" s="200">
        <f t="shared" si="3"/>
        <v>0</v>
      </c>
      <c r="U152" s="35"/>
      <c r="V152" s="35"/>
      <c r="W152" s="35"/>
      <c r="X152" s="35"/>
      <c r="Y152" s="35"/>
      <c r="Z152" s="35"/>
      <c r="AA152" s="35"/>
      <c r="AB152" s="35"/>
      <c r="AC152" s="35"/>
      <c r="AD152" s="35"/>
      <c r="AE152" s="35"/>
      <c r="AR152" s="201" t="s">
        <v>159</v>
      </c>
      <c r="AT152" s="201" t="s">
        <v>155</v>
      </c>
      <c r="AU152" s="201" t="s">
        <v>153</v>
      </c>
      <c r="AY152" s="18" t="s">
        <v>152</v>
      </c>
      <c r="BE152" s="202">
        <f t="shared" si="4"/>
        <v>0</v>
      </c>
      <c r="BF152" s="202">
        <f t="shared" si="5"/>
        <v>0</v>
      </c>
      <c r="BG152" s="202">
        <f t="shared" si="6"/>
        <v>0</v>
      </c>
      <c r="BH152" s="202">
        <f t="shared" si="7"/>
        <v>0</v>
      </c>
      <c r="BI152" s="202">
        <f t="shared" si="8"/>
        <v>0</v>
      </c>
      <c r="BJ152" s="18" t="s">
        <v>88</v>
      </c>
      <c r="BK152" s="202">
        <f t="shared" si="9"/>
        <v>0</v>
      </c>
      <c r="BL152" s="18" t="s">
        <v>159</v>
      </c>
      <c r="BM152" s="201" t="s">
        <v>991</v>
      </c>
    </row>
    <row r="153" spans="2:63" s="12" customFormat="1" ht="20.85" customHeight="1">
      <c r="B153" s="173"/>
      <c r="C153" s="174"/>
      <c r="D153" s="175" t="s">
        <v>79</v>
      </c>
      <c r="E153" s="187" t="s">
        <v>992</v>
      </c>
      <c r="F153" s="187" t="s">
        <v>993</v>
      </c>
      <c r="G153" s="174"/>
      <c r="H153" s="174"/>
      <c r="I153" s="177"/>
      <c r="J153" s="188">
        <f>BK153</f>
        <v>0</v>
      </c>
      <c r="K153" s="174"/>
      <c r="L153" s="179"/>
      <c r="M153" s="180"/>
      <c r="N153" s="181"/>
      <c r="O153" s="181"/>
      <c r="P153" s="182">
        <f>SUM(P154:P169)</f>
        <v>0</v>
      </c>
      <c r="Q153" s="181"/>
      <c r="R153" s="182">
        <f>SUM(R154:R169)</f>
        <v>0</v>
      </c>
      <c r="S153" s="181"/>
      <c r="T153" s="183">
        <f>SUM(T154:T169)</f>
        <v>0</v>
      </c>
      <c r="AR153" s="184" t="s">
        <v>88</v>
      </c>
      <c r="AT153" s="185" t="s">
        <v>79</v>
      </c>
      <c r="AU153" s="185" t="s">
        <v>90</v>
      </c>
      <c r="AY153" s="184" t="s">
        <v>152</v>
      </c>
      <c r="BK153" s="186">
        <f>SUM(BK154:BK169)</f>
        <v>0</v>
      </c>
    </row>
    <row r="154" spans="1:65" s="2" customFormat="1" ht="16.5" customHeight="1">
      <c r="A154" s="35"/>
      <c r="B154" s="36"/>
      <c r="C154" s="189" t="s">
        <v>296</v>
      </c>
      <c r="D154" s="189" t="s">
        <v>155</v>
      </c>
      <c r="E154" s="190" t="s">
        <v>994</v>
      </c>
      <c r="F154" s="191" t="s">
        <v>995</v>
      </c>
      <c r="G154" s="192" t="s">
        <v>321</v>
      </c>
      <c r="H154" s="193">
        <v>40</v>
      </c>
      <c r="I154" s="194"/>
      <c r="J154" s="195">
        <f aca="true" t="shared" si="10" ref="J154:J169">ROUND(I154*H154,2)</f>
        <v>0</v>
      </c>
      <c r="K154" s="196"/>
      <c r="L154" s="40"/>
      <c r="M154" s="197" t="s">
        <v>1</v>
      </c>
      <c r="N154" s="198" t="s">
        <v>45</v>
      </c>
      <c r="O154" s="72"/>
      <c r="P154" s="199">
        <f aca="true" t="shared" si="11" ref="P154:P169">O154*H154</f>
        <v>0</v>
      </c>
      <c r="Q154" s="199">
        <v>0</v>
      </c>
      <c r="R154" s="199">
        <f aca="true" t="shared" si="12" ref="R154:R169">Q154*H154</f>
        <v>0</v>
      </c>
      <c r="S154" s="199">
        <v>0</v>
      </c>
      <c r="T154" s="200">
        <f aca="true" t="shared" si="13" ref="T154:T169">S154*H154</f>
        <v>0</v>
      </c>
      <c r="U154" s="35"/>
      <c r="V154" s="35"/>
      <c r="W154" s="35"/>
      <c r="X154" s="35"/>
      <c r="Y154" s="35"/>
      <c r="Z154" s="35"/>
      <c r="AA154" s="35"/>
      <c r="AB154" s="35"/>
      <c r="AC154" s="35"/>
      <c r="AD154" s="35"/>
      <c r="AE154" s="35"/>
      <c r="AR154" s="201" t="s">
        <v>159</v>
      </c>
      <c r="AT154" s="201" t="s">
        <v>155</v>
      </c>
      <c r="AU154" s="201" t="s">
        <v>153</v>
      </c>
      <c r="AY154" s="18" t="s">
        <v>152</v>
      </c>
      <c r="BE154" s="202">
        <f aca="true" t="shared" si="14" ref="BE154:BE169">IF(N154="základní",J154,0)</f>
        <v>0</v>
      </c>
      <c r="BF154" s="202">
        <f aca="true" t="shared" si="15" ref="BF154:BF169">IF(N154="snížená",J154,0)</f>
        <v>0</v>
      </c>
      <c r="BG154" s="202">
        <f aca="true" t="shared" si="16" ref="BG154:BG169">IF(N154="zákl. přenesená",J154,0)</f>
        <v>0</v>
      </c>
      <c r="BH154" s="202">
        <f aca="true" t="shared" si="17" ref="BH154:BH169">IF(N154="sníž. přenesená",J154,0)</f>
        <v>0</v>
      </c>
      <c r="BI154" s="202">
        <f aca="true" t="shared" si="18" ref="BI154:BI169">IF(N154="nulová",J154,0)</f>
        <v>0</v>
      </c>
      <c r="BJ154" s="18" t="s">
        <v>88</v>
      </c>
      <c r="BK154" s="202">
        <f aca="true" t="shared" si="19" ref="BK154:BK169">ROUND(I154*H154,2)</f>
        <v>0</v>
      </c>
      <c r="BL154" s="18" t="s">
        <v>159</v>
      </c>
      <c r="BM154" s="201" t="s">
        <v>996</v>
      </c>
    </row>
    <row r="155" spans="1:65" s="2" customFormat="1" ht="16.5" customHeight="1">
      <c r="A155" s="35"/>
      <c r="B155" s="36"/>
      <c r="C155" s="189" t="s">
        <v>304</v>
      </c>
      <c r="D155" s="189" t="s">
        <v>155</v>
      </c>
      <c r="E155" s="190" t="s">
        <v>997</v>
      </c>
      <c r="F155" s="191" t="s">
        <v>998</v>
      </c>
      <c r="G155" s="192" t="s">
        <v>321</v>
      </c>
      <c r="H155" s="193">
        <v>60</v>
      </c>
      <c r="I155" s="194"/>
      <c r="J155" s="195">
        <f t="shared" si="10"/>
        <v>0</v>
      </c>
      <c r="K155" s="196"/>
      <c r="L155" s="40"/>
      <c r="M155" s="197" t="s">
        <v>1</v>
      </c>
      <c r="N155" s="198" t="s">
        <v>45</v>
      </c>
      <c r="O155" s="72"/>
      <c r="P155" s="199">
        <f t="shared" si="11"/>
        <v>0</v>
      </c>
      <c r="Q155" s="199">
        <v>0</v>
      </c>
      <c r="R155" s="199">
        <f t="shared" si="12"/>
        <v>0</v>
      </c>
      <c r="S155" s="199">
        <v>0</v>
      </c>
      <c r="T155" s="200">
        <f t="shared" si="13"/>
        <v>0</v>
      </c>
      <c r="U155" s="35"/>
      <c r="V155" s="35"/>
      <c r="W155" s="35"/>
      <c r="X155" s="35"/>
      <c r="Y155" s="35"/>
      <c r="Z155" s="35"/>
      <c r="AA155" s="35"/>
      <c r="AB155" s="35"/>
      <c r="AC155" s="35"/>
      <c r="AD155" s="35"/>
      <c r="AE155" s="35"/>
      <c r="AR155" s="201" t="s">
        <v>159</v>
      </c>
      <c r="AT155" s="201" t="s">
        <v>155</v>
      </c>
      <c r="AU155" s="201" t="s">
        <v>153</v>
      </c>
      <c r="AY155" s="18" t="s">
        <v>152</v>
      </c>
      <c r="BE155" s="202">
        <f t="shared" si="14"/>
        <v>0</v>
      </c>
      <c r="BF155" s="202">
        <f t="shared" si="15"/>
        <v>0</v>
      </c>
      <c r="BG155" s="202">
        <f t="shared" si="16"/>
        <v>0</v>
      </c>
      <c r="BH155" s="202">
        <f t="shared" si="17"/>
        <v>0</v>
      </c>
      <c r="BI155" s="202">
        <f t="shared" si="18"/>
        <v>0</v>
      </c>
      <c r="BJ155" s="18" t="s">
        <v>88</v>
      </c>
      <c r="BK155" s="202">
        <f t="shared" si="19"/>
        <v>0</v>
      </c>
      <c r="BL155" s="18" t="s">
        <v>159</v>
      </c>
      <c r="BM155" s="201" t="s">
        <v>999</v>
      </c>
    </row>
    <row r="156" spans="1:65" s="2" customFormat="1" ht="16.5" customHeight="1">
      <c r="A156" s="35"/>
      <c r="B156" s="36"/>
      <c r="C156" s="189" t="s">
        <v>312</v>
      </c>
      <c r="D156" s="189" t="s">
        <v>155</v>
      </c>
      <c r="E156" s="190" t="s">
        <v>1000</v>
      </c>
      <c r="F156" s="191" t="s">
        <v>1001</v>
      </c>
      <c r="G156" s="192" t="s">
        <v>321</v>
      </c>
      <c r="H156" s="193">
        <v>40</v>
      </c>
      <c r="I156" s="194"/>
      <c r="J156" s="195">
        <f t="shared" si="10"/>
        <v>0</v>
      </c>
      <c r="K156" s="196"/>
      <c r="L156" s="40"/>
      <c r="M156" s="197" t="s">
        <v>1</v>
      </c>
      <c r="N156" s="198" t="s">
        <v>45</v>
      </c>
      <c r="O156" s="72"/>
      <c r="P156" s="199">
        <f t="shared" si="11"/>
        <v>0</v>
      </c>
      <c r="Q156" s="199">
        <v>0</v>
      </c>
      <c r="R156" s="199">
        <f t="shared" si="12"/>
        <v>0</v>
      </c>
      <c r="S156" s="199">
        <v>0</v>
      </c>
      <c r="T156" s="200">
        <f t="shared" si="13"/>
        <v>0</v>
      </c>
      <c r="U156" s="35"/>
      <c r="V156" s="35"/>
      <c r="W156" s="35"/>
      <c r="X156" s="35"/>
      <c r="Y156" s="35"/>
      <c r="Z156" s="35"/>
      <c r="AA156" s="35"/>
      <c r="AB156" s="35"/>
      <c r="AC156" s="35"/>
      <c r="AD156" s="35"/>
      <c r="AE156" s="35"/>
      <c r="AR156" s="201" t="s">
        <v>159</v>
      </c>
      <c r="AT156" s="201" t="s">
        <v>155</v>
      </c>
      <c r="AU156" s="201" t="s">
        <v>153</v>
      </c>
      <c r="AY156" s="18" t="s">
        <v>152</v>
      </c>
      <c r="BE156" s="202">
        <f t="shared" si="14"/>
        <v>0</v>
      </c>
      <c r="BF156" s="202">
        <f t="shared" si="15"/>
        <v>0</v>
      </c>
      <c r="BG156" s="202">
        <f t="shared" si="16"/>
        <v>0</v>
      </c>
      <c r="BH156" s="202">
        <f t="shared" si="17"/>
        <v>0</v>
      </c>
      <c r="BI156" s="202">
        <f t="shared" si="18"/>
        <v>0</v>
      </c>
      <c r="BJ156" s="18" t="s">
        <v>88</v>
      </c>
      <c r="BK156" s="202">
        <f t="shared" si="19"/>
        <v>0</v>
      </c>
      <c r="BL156" s="18" t="s">
        <v>159</v>
      </c>
      <c r="BM156" s="201" t="s">
        <v>1002</v>
      </c>
    </row>
    <row r="157" spans="1:65" s="2" customFormat="1" ht="16.5" customHeight="1">
      <c r="A157" s="35"/>
      <c r="B157" s="36"/>
      <c r="C157" s="189" t="s">
        <v>318</v>
      </c>
      <c r="D157" s="189" t="s">
        <v>155</v>
      </c>
      <c r="E157" s="190" t="s">
        <v>1003</v>
      </c>
      <c r="F157" s="191" t="s">
        <v>1004</v>
      </c>
      <c r="G157" s="192" t="s">
        <v>321</v>
      </c>
      <c r="H157" s="193">
        <v>100</v>
      </c>
      <c r="I157" s="194"/>
      <c r="J157" s="195">
        <f t="shared" si="10"/>
        <v>0</v>
      </c>
      <c r="K157" s="196"/>
      <c r="L157" s="40"/>
      <c r="M157" s="197" t="s">
        <v>1</v>
      </c>
      <c r="N157" s="198" t="s">
        <v>45</v>
      </c>
      <c r="O157" s="72"/>
      <c r="P157" s="199">
        <f t="shared" si="11"/>
        <v>0</v>
      </c>
      <c r="Q157" s="199">
        <v>0</v>
      </c>
      <c r="R157" s="199">
        <f t="shared" si="12"/>
        <v>0</v>
      </c>
      <c r="S157" s="199">
        <v>0</v>
      </c>
      <c r="T157" s="200">
        <f t="shared" si="13"/>
        <v>0</v>
      </c>
      <c r="U157" s="35"/>
      <c r="V157" s="35"/>
      <c r="W157" s="35"/>
      <c r="X157" s="35"/>
      <c r="Y157" s="35"/>
      <c r="Z157" s="35"/>
      <c r="AA157" s="35"/>
      <c r="AB157" s="35"/>
      <c r="AC157" s="35"/>
      <c r="AD157" s="35"/>
      <c r="AE157" s="35"/>
      <c r="AR157" s="201" t="s">
        <v>159</v>
      </c>
      <c r="AT157" s="201" t="s">
        <v>155</v>
      </c>
      <c r="AU157" s="201" t="s">
        <v>153</v>
      </c>
      <c r="AY157" s="18" t="s">
        <v>152</v>
      </c>
      <c r="BE157" s="202">
        <f t="shared" si="14"/>
        <v>0</v>
      </c>
      <c r="BF157" s="202">
        <f t="shared" si="15"/>
        <v>0</v>
      </c>
      <c r="BG157" s="202">
        <f t="shared" si="16"/>
        <v>0</v>
      </c>
      <c r="BH157" s="202">
        <f t="shared" si="17"/>
        <v>0</v>
      </c>
      <c r="BI157" s="202">
        <f t="shared" si="18"/>
        <v>0</v>
      </c>
      <c r="BJ157" s="18" t="s">
        <v>88</v>
      </c>
      <c r="BK157" s="202">
        <f t="shared" si="19"/>
        <v>0</v>
      </c>
      <c r="BL157" s="18" t="s">
        <v>159</v>
      </c>
      <c r="BM157" s="201" t="s">
        <v>1005</v>
      </c>
    </row>
    <row r="158" spans="1:65" s="2" customFormat="1" ht="16.5" customHeight="1">
      <c r="A158" s="35"/>
      <c r="B158" s="36"/>
      <c r="C158" s="189" t="s">
        <v>324</v>
      </c>
      <c r="D158" s="189" t="s">
        <v>155</v>
      </c>
      <c r="E158" s="190" t="s">
        <v>1006</v>
      </c>
      <c r="F158" s="191" t="s">
        <v>1007</v>
      </c>
      <c r="G158" s="192" t="s">
        <v>739</v>
      </c>
      <c r="H158" s="193">
        <v>200</v>
      </c>
      <c r="I158" s="194"/>
      <c r="J158" s="195">
        <f t="shared" si="10"/>
        <v>0</v>
      </c>
      <c r="K158" s="196"/>
      <c r="L158" s="40"/>
      <c r="M158" s="197" t="s">
        <v>1</v>
      </c>
      <c r="N158" s="198" t="s">
        <v>45</v>
      </c>
      <c r="O158" s="72"/>
      <c r="P158" s="199">
        <f t="shared" si="11"/>
        <v>0</v>
      </c>
      <c r="Q158" s="199">
        <v>0</v>
      </c>
      <c r="R158" s="199">
        <f t="shared" si="12"/>
        <v>0</v>
      </c>
      <c r="S158" s="199">
        <v>0</v>
      </c>
      <c r="T158" s="200">
        <f t="shared" si="13"/>
        <v>0</v>
      </c>
      <c r="U158" s="35"/>
      <c r="V158" s="35"/>
      <c r="W158" s="35"/>
      <c r="X158" s="35"/>
      <c r="Y158" s="35"/>
      <c r="Z158" s="35"/>
      <c r="AA158" s="35"/>
      <c r="AB158" s="35"/>
      <c r="AC158" s="35"/>
      <c r="AD158" s="35"/>
      <c r="AE158" s="35"/>
      <c r="AR158" s="201" t="s">
        <v>159</v>
      </c>
      <c r="AT158" s="201" t="s">
        <v>155</v>
      </c>
      <c r="AU158" s="201" t="s">
        <v>153</v>
      </c>
      <c r="AY158" s="18" t="s">
        <v>152</v>
      </c>
      <c r="BE158" s="202">
        <f t="shared" si="14"/>
        <v>0</v>
      </c>
      <c r="BF158" s="202">
        <f t="shared" si="15"/>
        <v>0</v>
      </c>
      <c r="BG158" s="202">
        <f t="shared" si="16"/>
        <v>0</v>
      </c>
      <c r="BH158" s="202">
        <f t="shared" si="17"/>
        <v>0</v>
      </c>
      <c r="BI158" s="202">
        <f t="shared" si="18"/>
        <v>0</v>
      </c>
      <c r="BJ158" s="18" t="s">
        <v>88</v>
      </c>
      <c r="BK158" s="202">
        <f t="shared" si="19"/>
        <v>0</v>
      </c>
      <c r="BL158" s="18" t="s">
        <v>159</v>
      </c>
      <c r="BM158" s="201" t="s">
        <v>1008</v>
      </c>
    </row>
    <row r="159" spans="1:65" s="2" customFormat="1" ht="16.5" customHeight="1">
      <c r="A159" s="35"/>
      <c r="B159" s="36"/>
      <c r="C159" s="189" t="s">
        <v>330</v>
      </c>
      <c r="D159" s="189" t="s">
        <v>155</v>
      </c>
      <c r="E159" s="190" t="s">
        <v>1009</v>
      </c>
      <c r="F159" s="191" t="s">
        <v>1010</v>
      </c>
      <c r="G159" s="192" t="s">
        <v>321</v>
      </c>
      <c r="H159" s="193">
        <v>20</v>
      </c>
      <c r="I159" s="194"/>
      <c r="J159" s="195">
        <f t="shared" si="10"/>
        <v>0</v>
      </c>
      <c r="K159" s="196"/>
      <c r="L159" s="40"/>
      <c r="M159" s="197" t="s">
        <v>1</v>
      </c>
      <c r="N159" s="198" t="s">
        <v>45</v>
      </c>
      <c r="O159" s="72"/>
      <c r="P159" s="199">
        <f t="shared" si="11"/>
        <v>0</v>
      </c>
      <c r="Q159" s="199">
        <v>0</v>
      </c>
      <c r="R159" s="199">
        <f t="shared" si="12"/>
        <v>0</v>
      </c>
      <c r="S159" s="199">
        <v>0</v>
      </c>
      <c r="T159" s="200">
        <f t="shared" si="13"/>
        <v>0</v>
      </c>
      <c r="U159" s="35"/>
      <c r="V159" s="35"/>
      <c r="W159" s="35"/>
      <c r="X159" s="35"/>
      <c r="Y159" s="35"/>
      <c r="Z159" s="35"/>
      <c r="AA159" s="35"/>
      <c r="AB159" s="35"/>
      <c r="AC159" s="35"/>
      <c r="AD159" s="35"/>
      <c r="AE159" s="35"/>
      <c r="AR159" s="201" t="s">
        <v>159</v>
      </c>
      <c r="AT159" s="201" t="s">
        <v>155</v>
      </c>
      <c r="AU159" s="201" t="s">
        <v>153</v>
      </c>
      <c r="AY159" s="18" t="s">
        <v>152</v>
      </c>
      <c r="BE159" s="202">
        <f t="shared" si="14"/>
        <v>0</v>
      </c>
      <c r="BF159" s="202">
        <f t="shared" si="15"/>
        <v>0</v>
      </c>
      <c r="BG159" s="202">
        <f t="shared" si="16"/>
        <v>0</v>
      </c>
      <c r="BH159" s="202">
        <f t="shared" si="17"/>
        <v>0</v>
      </c>
      <c r="BI159" s="202">
        <f t="shared" si="18"/>
        <v>0</v>
      </c>
      <c r="BJ159" s="18" t="s">
        <v>88</v>
      </c>
      <c r="BK159" s="202">
        <f t="shared" si="19"/>
        <v>0</v>
      </c>
      <c r="BL159" s="18" t="s">
        <v>159</v>
      </c>
      <c r="BM159" s="201" t="s">
        <v>1011</v>
      </c>
    </row>
    <row r="160" spans="1:65" s="2" customFormat="1" ht="16.5" customHeight="1">
      <c r="A160" s="35"/>
      <c r="B160" s="36"/>
      <c r="C160" s="189" t="s">
        <v>334</v>
      </c>
      <c r="D160" s="189" t="s">
        <v>155</v>
      </c>
      <c r="E160" s="190" t="s">
        <v>1012</v>
      </c>
      <c r="F160" s="191" t="s">
        <v>1013</v>
      </c>
      <c r="G160" s="192" t="s">
        <v>739</v>
      </c>
      <c r="H160" s="193">
        <v>25</v>
      </c>
      <c r="I160" s="194"/>
      <c r="J160" s="195">
        <f t="shared" si="10"/>
        <v>0</v>
      </c>
      <c r="K160" s="196"/>
      <c r="L160" s="40"/>
      <c r="M160" s="197" t="s">
        <v>1</v>
      </c>
      <c r="N160" s="198" t="s">
        <v>45</v>
      </c>
      <c r="O160" s="72"/>
      <c r="P160" s="199">
        <f t="shared" si="11"/>
        <v>0</v>
      </c>
      <c r="Q160" s="199">
        <v>0</v>
      </c>
      <c r="R160" s="199">
        <f t="shared" si="12"/>
        <v>0</v>
      </c>
      <c r="S160" s="199">
        <v>0</v>
      </c>
      <c r="T160" s="200">
        <f t="shared" si="13"/>
        <v>0</v>
      </c>
      <c r="U160" s="35"/>
      <c r="V160" s="35"/>
      <c r="W160" s="35"/>
      <c r="X160" s="35"/>
      <c r="Y160" s="35"/>
      <c r="Z160" s="35"/>
      <c r="AA160" s="35"/>
      <c r="AB160" s="35"/>
      <c r="AC160" s="35"/>
      <c r="AD160" s="35"/>
      <c r="AE160" s="35"/>
      <c r="AR160" s="201" t="s">
        <v>159</v>
      </c>
      <c r="AT160" s="201" t="s">
        <v>155</v>
      </c>
      <c r="AU160" s="201" t="s">
        <v>153</v>
      </c>
      <c r="AY160" s="18" t="s">
        <v>152</v>
      </c>
      <c r="BE160" s="202">
        <f t="shared" si="14"/>
        <v>0</v>
      </c>
      <c r="BF160" s="202">
        <f t="shared" si="15"/>
        <v>0</v>
      </c>
      <c r="BG160" s="202">
        <f t="shared" si="16"/>
        <v>0</v>
      </c>
      <c r="BH160" s="202">
        <f t="shared" si="17"/>
        <v>0</v>
      </c>
      <c r="BI160" s="202">
        <f t="shared" si="18"/>
        <v>0</v>
      </c>
      <c r="BJ160" s="18" t="s">
        <v>88</v>
      </c>
      <c r="BK160" s="202">
        <f t="shared" si="19"/>
        <v>0</v>
      </c>
      <c r="BL160" s="18" t="s">
        <v>159</v>
      </c>
      <c r="BM160" s="201" t="s">
        <v>1014</v>
      </c>
    </row>
    <row r="161" spans="1:65" s="2" customFormat="1" ht="16.5" customHeight="1">
      <c r="A161" s="35"/>
      <c r="B161" s="36"/>
      <c r="C161" s="189" t="s">
        <v>338</v>
      </c>
      <c r="D161" s="189" t="s">
        <v>155</v>
      </c>
      <c r="E161" s="190" t="s">
        <v>1015</v>
      </c>
      <c r="F161" s="191" t="s">
        <v>1016</v>
      </c>
      <c r="G161" s="192" t="s">
        <v>739</v>
      </c>
      <c r="H161" s="193">
        <v>12</v>
      </c>
      <c r="I161" s="194"/>
      <c r="J161" s="195">
        <f t="shared" si="10"/>
        <v>0</v>
      </c>
      <c r="K161" s="196"/>
      <c r="L161" s="40"/>
      <c r="M161" s="197" t="s">
        <v>1</v>
      </c>
      <c r="N161" s="198" t="s">
        <v>45</v>
      </c>
      <c r="O161" s="72"/>
      <c r="P161" s="199">
        <f t="shared" si="11"/>
        <v>0</v>
      </c>
      <c r="Q161" s="199">
        <v>0</v>
      </c>
      <c r="R161" s="199">
        <f t="shared" si="12"/>
        <v>0</v>
      </c>
      <c r="S161" s="199">
        <v>0</v>
      </c>
      <c r="T161" s="200">
        <f t="shared" si="13"/>
        <v>0</v>
      </c>
      <c r="U161" s="35"/>
      <c r="V161" s="35"/>
      <c r="W161" s="35"/>
      <c r="X161" s="35"/>
      <c r="Y161" s="35"/>
      <c r="Z161" s="35"/>
      <c r="AA161" s="35"/>
      <c r="AB161" s="35"/>
      <c r="AC161" s="35"/>
      <c r="AD161" s="35"/>
      <c r="AE161" s="35"/>
      <c r="AR161" s="201" t="s">
        <v>159</v>
      </c>
      <c r="AT161" s="201" t="s">
        <v>155</v>
      </c>
      <c r="AU161" s="201" t="s">
        <v>153</v>
      </c>
      <c r="AY161" s="18" t="s">
        <v>152</v>
      </c>
      <c r="BE161" s="202">
        <f t="shared" si="14"/>
        <v>0</v>
      </c>
      <c r="BF161" s="202">
        <f t="shared" si="15"/>
        <v>0</v>
      </c>
      <c r="BG161" s="202">
        <f t="shared" si="16"/>
        <v>0</v>
      </c>
      <c r="BH161" s="202">
        <f t="shared" si="17"/>
        <v>0</v>
      </c>
      <c r="BI161" s="202">
        <f t="shared" si="18"/>
        <v>0</v>
      </c>
      <c r="BJ161" s="18" t="s">
        <v>88</v>
      </c>
      <c r="BK161" s="202">
        <f t="shared" si="19"/>
        <v>0</v>
      </c>
      <c r="BL161" s="18" t="s">
        <v>159</v>
      </c>
      <c r="BM161" s="201" t="s">
        <v>1017</v>
      </c>
    </row>
    <row r="162" spans="1:65" s="2" customFormat="1" ht="16.5" customHeight="1">
      <c r="A162" s="35"/>
      <c r="B162" s="36"/>
      <c r="C162" s="189" t="s">
        <v>346</v>
      </c>
      <c r="D162" s="189" t="s">
        <v>155</v>
      </c>
      <c r="E162" s="190" t="s">
        <v>1018</v>
      </c>
      <c r="F162" s="191" t="s">
        <v>1019</v>
      </c>
      <c r="G162" s="192" t="s">
        <v>739</v>
      </c>
      <c r="H162" s="193">
        <v>200</v>
      </c>
      <c r="I162" s="194"/>
      <c r="J162" s="195">
        <f t="shared" si="10"/>
        <v>0</v>
      </c>
      <c r="K162" s="196"/>
      <c r="L162" s="40"/>
      <c r="M162" s="197" t="s">
        <v>1</v>
      </c>
      <c r="N162" s="198" t="s">
        <v>45</v>
      </c>
      <c r="O162" s="72"/>
      <c r="P162" s="199">
        <f t="shared" si="11"/>
        <v>0</v>
      </c>
      <c r="Q162" s="199">
        <v>0</v>
      </c>
      <c r="R162" s="199">
        <f t="shared" si="12"/>
        <v>0</v>
      </c>
      <c r="S162" s="199">
        <v>0</v>
      </c>
      <c r="T162" s="200">
        <f t="shared" si="13"/>
        <v>0</v>
      </c>
      <c r="U162" s="35"/>
      <c r="V162" s="35"/>
      <c r="W162" s="35"/>
      <c r="X162" s="35"/>
      <c r="Y162" s="35"/>
      <c r="Z162" s="35"/>
      <c r="AA162" s="35"/>
      <c r="AB162" s="35"/>
      <c r="AC162" s="35"/>
      <c r="AD162" s="35"/>
      <c r="AE162" s="35"/>
      <c r="AR162" s="201" t="s">
        <v>159</v>
      </c>
      <c r="AT162" s="201" t="s">
        <v>155</v>
      </c>
      <c r="AU162" s="201" t="s">
        <v>153</v>
      </c>
      <c r="AY162" s="18" t="s">
        <v>152</v>
      </c>
      <c r="BE162" s="202">
        <f t="shared" si="14"/>
        <v>0</v>
      </c>
      <c r="BF162" s="202">
        <f t="shared" si="15"/>
        <v>0</v>
      </c>
      <c r="BG162" s="202">
        <f t="shared" si="16"/>
        <v>0</v>
      </c>
      <c r="BH162" s="202">
        <f t="shared" si="17"/>
        <v>0</v>
      </c>
      <c r="BI162" s="202">
        <f t="shared" si="18"/>
        <v>0</v>
      </c>
      <c r="BJ162" s="18" t="s">
        <v>88</v>
      </c>
      <c r="BK162" s="202">
        <f t="shared" si="19"/>
        <v>0</v>
      </c>
      <c r="BL162" s="18" t="s">
        <v>159</v>
      </c>
      <c r="BM162" s="201" t="s">
        <v>1020</v>
      </c>
    </row>
    <row r="163" spans="1:65" s="2" customFormat="1" ht="16.5" customHeight="1">
      <c r="A163" s="35"/>
      <c r="B163" s="36"/>
      <c r="C163" s="189" t="s">
        <v>350</v>
      </c>
      <c r="D163" s="189" t="s">
        <v>155</v>
      </c>
      <c r="E163" s="190" t="s">
        <v>1021</v>
      </c>
      <c r="F163" s="191" t="s">
        <v>1022</v>
      </c>
      <c r="G163" s="192" t="s">
        <v>739</v>
      </c>
      <c r="H163" s="193">
        <v>200</v>
      </c>
      <c r="I163" s="194"/>
      <c r="J163" s="195">
        <f t="shared" si="10"/>
        <v>0</v>
      </c>
      <c r="K163" s="196"/>
      <c r="L163" s="40"/>
      <c r="M163" s="197" t="s">
        <v>1</v>
      </c>
      <c r="N163" s="198" t="s">
        <v>45</v>
      </c>
      <c r="O163" s="72"/>
      <c r="P163" s="199">
        <f t="shared" si="11"/>
        <v>0</v>
      </c>
      <c r="Q163" s="199">
        <v>0</v>
      </c>
      <c r="R163" s="199">
        <f t="shared" si="12"/>
        <v>0</v>
      </c>
      <c r="S163" s="199">
        <v>0</v>
      </c>
      <c r="T163" s="200">
        <f t="shared" si="13"/>
        <v>0</v>
      </c>
      <c r="U163" s="35"/>
      <c r="V163" s="35"/>
      <c r="W163" s="35"/>
      <c r="X163" s="35"/>
      <c r="Y163" s="35"/>
      <c r="Z163" s="35"/>
      <c r="AA163" s="35"/>
      <c r="AB163" s="35"/>
      <c r="AC163" s="35"/>
      <c r="AD163" s="35"/>
      <c r="AE163" s="35"/>
      <c r="AR163" s="201" t="s">
        <v>159</v>
      </c>
      <c r="AT163" s="201" t="s">
        <v>155</v>
      </c>
      <c r="AU163" s="201" t="s">
        <v>153</v>
      </c>
      <c r="AY163" s="18" t="s">
        <v>152</v>
      </c>
      <c r="BE163" s="202">
        <f t="shared" si="14"/>
        <v>0</v>
      </c>
      <c r="BF163" s="202">
        <f t="shared" si="15"/>
        <v>0</v>
      </c>
      <c r="BG163" s="202">
        <f t="shared" si="16"/>
        <v>0</v>
      </c>
      <c r="BH163" s="202">
        <f t="shared" si="17"/>
        <v>0</v>
      </c>
      <c r="BI163" s="202">
        <f t="shared" si="18"/>
        <v>0</v>
      </c>
      <c r="BJ163" s="18" t="s">
        <v>88</v>
      </c>
      <c r="BK163" s="202">
        <f t="shared" si="19"/>
        <v>0</v>
      </c>
      <c r="BL163" s="18" t="s">
        <v>159</v>
      </c>
      <c r="BM163" s="201" t="s">
        <v>1023</v>
      </c>
    </row>
    <row r="164" spans="1:65" s="2" customFormat="1" ht="16.5" customHeight="1">
      <c r="A164" s="35"/>
      <c r="B164" s="36"/>
      <c r="C164" s="247" t="s">
        <v>354</v>
      </c>
      <c r="D164" s="247" t="s">
        <v>237</v>
      </c>
      <c r="E164" s="248" t="s">
        <v>1024</v>
      </c>
      <c r="F164" s="249" t="s">
        <v>1025</v>
      </c>
      <c r="G164" s="250" t="s">
        <v>739</v>
      </c>
      <c r="H164" s="251">
        <v>50</v>
      </c>
      <c r="I164" s="252"/>
      <c r="J164" s="253">
        <f t="shared" si="10"/>
        <v>0</v>
      </c>
      <c r="K164" s="254"/>
      <c r="L164" s="255"/>
      <c r="M164" s="256" t="s">
        <v>1</v>
      </c>
      <c r="N164" s="257" t="s">
        <v>45</v>
      </c>
      <c r="O164" s="72"/>
      <c r="P164" s="199">
        <f t="shared" si="11"/>
        <v>0</v>
      </c>
      <c r="Q164" s="199">
        <v>0</v>
      </c>
      <c r="R164" s="199">
        <f t="shared" si="12"/>
        <v>0</v>
      </c>
      <c r="S164" s="199">
        <v>0</v>
      </c>
      <c r="T164" s="200">
        <f t="shared" si="13"/>
        <v>0</v>
      </c>
      <c r="U164" s="35"/>
      <c r="V164" s="35"/>
      <c r="W164" s="35"/>
      <c r="X164" s="35"/>
      <c r="Y164" s="35"/>
      <c r="Z164" s="35"/>
      <c r="AA164" s="35"/>
      <c r="AB164" s="35"/>
      <c r="AC164" s="35"/>
      <c r="AD164" s="35"/>
      <c r="AE164" s="35"/>
      <c r="AR164" s="201" t="s">
        <v>197</v>
      </c>
      <c r="AT164" s="201" t="s">
        <v>237</v>
      </c>
      <c r="AU164" s="201" t="s">
        <v>153</v>
      </c>
      <c r="AY164" s="18" t="s">
        <v>152</v>
      </c>
      <c r="BE164" s="202">
        <f t="shared" si="14"/>
        <v>0</v>
      </c>
      <c r="BF164" s="202">
        <f t="shared" si="15"/>
        <v>0</v>
      </c>
      <c r="BG164" s="202">
        <f t="shared" si="16"/>
        <v>0</v>
      </c>
      <c r="BH164" s="202">
        <f t="shared" si="17"/>
        <v>0</v>
      </c>
      <c r="BI164" s="202">
        <f t="shared" si="18"/>
        <v>0</v>
      </c>
      <c r="BJ164" s="18" t="s">
        <v>88</v>
      </c>
      <c r="BK164" s="202">
        <f t="shared" si="19"/>
        <v>0</v>
      </c>
      <c r="BL164" s="18" t="s">
        <v>159</v>
      </c>
      <c r="BM164" s="201" t="s">
        <v>1026</v>
      </c>
    </row>
    <row r="165" spans="1:65" s="2" customFormat="1" ht="16.5" customHeight="1">
      <c r="A165" s="35"/>
      <c r="B165" s="36"/>
      <c r="C165" s="247" t="s">
        <v>358</v>
      </c>
      <c r="D165" s="247" t="s">
        <v>237</v>
      </c>
      <c r="E165" s="248" t="s">
        <v>1027</v>
      </c>
      <c r="F165" s="249" t="s">
        <v>1028</v>
      </c>
      <c r="G165" s="250" t="s">
        <v>739</v>
      </c>
      <c r="H165" s="251">
        <v>50</v>
      </c>
      <c r="I165" s="252"/>
      <c r="J165" s="253">
        <f t="shared" si="10"/>
        <v>0</v>
      </c>
      <c r="K165" s="254"/>
      <c r="L165" s="255"/>
      <c r="M165" s="256" t="s">
        <v>1</v>
      </c>
      <c r="N165" s="257" t="s">
        <v>45</v>
      </c>
      <c r="O165" s="72"/>
      <c r="P165" s="199">
        <f t="shared" si="11"/>
        <v>0</v>
      </c>
      <c r="Q165" s="199">
        <v>0</v>
      </c>
      <c r="R165" s="199">
        <f t="shared" si="12"/>
        <v>0</v>
      </c>
      <c r="S165" s="199">
        <v>0</v>
      </c>
      <c r="T165" s="200">
        <f t="shared" si="13"/>
        <v>0</v>
      </c>
      <c r="U165" s="35"/>
      <c r="V165" s="35"/>
      <c r="W165" s="35"/>
      <c r="X165" s="35"/>
      <c r="Y165" s="35"/>
      <c r="Z165" s="35"/>
      <c r="AA165" s="35"/>
      <c r="AB165" s="35"/>
      <c r="AC165" s="35"/>
      <c r="AD165" s="35"/>
      <c r="AE165" s="35"/>
      <c r="AR165" s="201" t="s">
        <v>197</v>
      </c>
      <c r="AT165" s="201" t="s">
        <v>237</v>
      </c>
      <c r="AU165" s="201" t="s">
        <v>153</v>
      </c>
      <c r="AY165" s="18" t="s">
        <v>152</v>
      </c>
      <c r="BE165" s="202">
        <f t="shared" si="14"/>
        <v>0</v>
      </c>
      <c r="BF165" s="202">
        <f t="shared" si="15"/>
        <v>0</v>
      </c>
      <c r="BG165" s="202">
        <f t="shared" si="16"/>
        <v>0</v>
      </c>
      <c r="BH165" s="202">
        <f t="shared" si="17"/>
        <v>0</v>
      </c>
      <c r="BI165" s="202">
        <f t="shared" si="18"/>
        <v>0</v>
      </c>
      <c r="BJ165" s="18" t="s">
        <v>88</v>
      </c>
      <c r="BK165" s="202">
        <f t="shared" si="19"/>
        <v>0</v>
      </c>
      <c r="BL165" s="18" t="s">
        <v>159</v>
      </c>
      <c r="BM165" s="201" t="s">
        <v>1029</v>
      </c>
    </row>
    <row r="166" spans="1:65" s="2" customFormat="1" ht="16.5" customHeight="1">
      <c r="A166" s="35"/>
      <c r="B166" s="36"/>
      <c r="C166" s="189" t="s">
        <v>362</v>
      </c>
      <c r="D166" s="189" t="s">
        <v>155</v>
      </c>
      <c r="E166" s="190" t="s">
        <v>1030</v>
      </c>
      <c r="F166" s="191" t="s">
        <v>1031</v>
      </c>
      <c r="G166" s="192" t="s">
        <v>321</v>
      </c>
      <c r="H166" s="193">
        <v>180</v>
      </c>
      <c r="I166" s="194"/>
      <c r="J166" s="195">
        <f t="shared" si="10"/>
        <v>0</v>
      </c>
      <c r="K166" s="196"/>
      <c r="L166" s="40"/>
      <c r="M166" s="197" t="s">
        <v>1</v>
      </c>
      <c r="N166" s="198" t="s">
        <v>45</v>
      </c>
      <c r="O166" s="72"/>
      <c r="P166" s="199">
        <f t="shared" si="11"/>
        <v>0</v>
      </c>
      <c r="Q166" s="199">
        <v>0</v>
      </c>
      <c r="R166" s="199">
        <f t="shared" si="12"/>
        <v>0</v>
      </c>
      <c r="S166" s="199">
        <v>0</v>
      </c>
      <c r="T166" s="200">
        <f t="shared" si="13"/>
        <v>0</v>
      </c>
      <c r="U166" s="35"/>
      <c r="V166" s="35"/>
      <c r="W166" s="35"/>
      <c r="X166" s="35"/>
      <c r="Y166" s="35"/>
      <c r="Z166" s="35"/>
      <c r="AA166" s="35"/>
      <c r="AB166" s="35"/>
      <c r="AC166" s="35"/>
      <c r="AD166" s="35"/>
      <c r="AE166" s="35"/>
      <c r="AR166" s="201" t="s">
        <v>159</v>
      </c>
      <c r="AT166" s="201" t="s">
        <v>155</v>
      </c>
      <c r="AU166" s="201" t="s">
        <v>153</v>
      </c>
      <c r="AY166" s="18" t="s">
        <v>152</v>
      </c>
      <c r="BE166" s="202">
        <f t="shared" si="14"/>
        <v>0</v>
      </c>
      <c r="BF166" s="202">
        <f t="shared" si="15"/>
        <v>0</v>
      </c>
      <c r="BG166" s="202">
        <f t="shared" si="16"/>
        <v>0</v>
      </c>
      <c r="BH166" s="202">
        <f t="shared" si="17"/>
        <v>0</v>
      </c>
      <c r="BI166" s="202">
        <f t="shared" si="18"/>
        <v>0</v>
      </c>
      <c r="BJ166" s="18" t="s">
        <v>88</v>
      </c>
      <c r="BK166" s="202">
        <f t="shared" si="19"/>
        <v>0</v>
      </c>
      <c r="BL166" s="18" t="s">
        <v>159</v>
      </c>
      <c r="BM166" s="201" t="s">
        <v>1032</v>
      </c>
    </row>
    <row r="167" spans="1:65" s="2" customFormat="1" ht="16.5" customHeight="1">
      <c r="A167" s="35"/>
      <c r="B167" s="36"/>
      <c r="C167" s="189" t="s">
        <v>368</v>
      </c>
      <c r="D167" s="189" t="s">
        <v>155</v>
      </c>
      <c r="E167" s="190" t="s">
        <v>1033</v>
      </c>
      <c r="F167" s="191" t="s">
        <v>1034</v>
      </c>
      <c r="G167" s="192" t="s">
        <v>739</v>
      </c>
      <c r="H167" s="193">
        <v>12</v>
      </c>
      <c r="I167" s="194"/>
      <c r="J167" s="195">
        <f t="shared" si="10"/>
        <v>0</v>
      </c>
      <c r="K167" s="196"/>
      <c r="L167" s="40"/>
      <c r="M167" s="197" t="s">
        <v>1</v>
      </c>
      <c r="N167" s="198" t="s">
        <v>45</v>
      </c>
      <c r="O167" s="72"/>
      <c r="P167" s="199">
        <f t="shared" si="11"/>
        <v>0</v>
      </c>
      <c r="Q167" s="199">
        <v>0</v>
      </c>
      <c r="R167" s="199">
        <f t="shared" si="12"/>
        <v>0</v>
      </c>
      <c r="S167" s="199">
        <v>0</v>
      </c>
      <c r="T167" s="200">
        <f t="shared" si="13"/>
        <v>0</v>
      </c>
      <c r="U167" s="35"/>
      <c r="V167" s="35"/>
      <c r="W167" s="35"/>
      <c r="X167" s="35"/>
      <c r="Y167" s="35"/>
      <c r="Z167" s="35"/>
      <c r="AA167" s="35"/>
      <c r="AB167" s="35"/>
      <c r="AC167" s="35"/>
      <c r="AD167" s="35"/>
      <c r="AE167" s="35"/>
      <c r="AR167" s="201" t="s">
        <v>159</v>
      </c>
      <c r="AT167" s="201" t="s">
        <v>155</v>
      </c>
      <c r="AU167" s="201" t="s">
        <v>153</v>
      </c>
      <c r="AY167" s="18" t="s">
        <v>152</v>
      </c>
      <c r="BE167" s="202">
        <f t="shared" si="14"/>
        <v>0</v>
      </c>
      <c r="BF167" s="202">
        <f t="shared" si="15"/>
        <v>0</v>
      </c>
      <c r="BG167" s="202">
        <f t="shared" si="16"/>
        <v>0</v>
      </c>
      <c r="BH167" s="202">
        <f t="shared" si="17"/>
        <v>0</v>
      </c>
      <c r="BI167" s="202">
        <f t="shared" si="18"/>
        <v>0</v>
      </c>
      <c r="BJ167" s="18" t="s">
        <v>88</v>
      </c>
      <c r="BK167" s="202">
        <f t="shared" si="19"/>
        <v>0</v>
      </c>
      <c r="BL167" s="18" t="s">
        <v>159</v>
      </c>
      <c r="BM167" s="201" t="s">
        <v>1035</v>
      </c>
    </row>
    <row r="168" spans="1:65" s="2" customFormat="1" ht="16.5" customHeight="1">
      <c r="A168" s="35"/>
      <c r="B168" s="36"/>
      <c r="C168" s="247" t="s">
        <v>104</v>
      </c>
      <c r="D168" s="247" t="s">
        <v>237</v>
      </c>
      <c r="E168" s="248" t="s">
        <v>1036</v>
      </c>
      <c r="F168" s="249" t="s">
        <v>1037</v>
      </c>
      <c r="G168" s="250" t="s">
        <v>739</v>
      </c>
      <c r="H168" s="251">
        <v>100</v>
      </c>
      <c r="I168" s="252"/>
      <c r="J168" s="253">
        <f t="shared" si="10"/>
        <v>0</v>
      </c>
      <c r="K168" s="254"/>
      <c r="L168" s="255"/>
      <c r="M168" s="256" t="s">
        <v>1</v>
      </c>
      <c r="N168" s="257" t="s">
        <v>45</v>
      </c>
      <c r="O168" s="72"/>
      <c r="P168" s="199">
        <f t="shared" si="11"/>
        <v>0</v>
      </c>
      <c r="Q168" s="199">
        <v>0</v>
      </c>
      <c r="R168" s="199">
        <f t="shared" si="12"/>
        <v>0</v>
      </c>
      <c r="S168" s="199">
        <v>0</v>
      </c>
      <c r="T168" s="200">
        <f t="shared" si="13"/>
        <v>0</v>
      </c>
      <c r="U168" s="35"/>
      <c r="V168" s="35"/>
      <c r="W168" s="35"/>
      <c r="X168" s="35"/>
      <c r="Y168" s="35"/>
      <c r="Z168" s="35"/>
      <c r="AA168" s="35"/>
      <c r="AB168" s="35"/>
      <c r="AC168" s="35"/>
      <c r="AD168" s="35"/>
      <c r="AE168" s="35"/>
      <c r="AR168" s="201" t="s">
        <v>197</v>
      </c>
      <c r="AT168" s="201" t="s">
        <v>237</v>
      </c>
      <c r="AU168" s="201" t="s">
        <v>153</v>
      </c>
      <c r="AY168" s="18" t="s">
        <v>152</v>
      </c>
      <c r="BE168" s="202">
        <f t="shared" si="14"/>
        <v>0</v>
      </c>
      <c r="BF168" s="202">
        <f t="shared" si="15"/>
        <v>0</v>
      </c>
      <c r="BG168" s="202">
        <f t="shared" si="16"/>
        <v>0</v>
      </c>
      <c r="BH168" s="202">
        <f t="shared" si="17"/>
        <v>0</v>
      </c>
      <c r="BI168" s="202">
        <f t="shared" si="18"/>
        <v>0</v>
      </c>
      <c r="BJ168" s="18" t="s">
        <v>88</v>
      </c>
      <c r="BK168" s="202">
        <f t="shared" si="19"/>
        <v>0</v>
      </c>
      <c r="BL168" s="18" t="s">
        <v>159</v>
      </c>
      <c r="BM168" s="201" t="s">
        <v>1038</v>
      </c>
    </row>
    <row r="169" spans="1:65" s="2" customFormat="1" ht="16.5" customHeight="1">
      <c r="A169" s="35"/>
      <c r="B169" s="36"/>
      <c r="C169" s="247" t="s">
        <v>377</v>
      </c>
      <c r="D169" s="247" t="s">
        <v>237</v>
      </c>
      <c r="E169" s="248" t="s">
        <v>1039</v>
      </c>
      <c r="F169" s="249" t="s">
        <v>972</v>
      </c>
      <c r="G169" s="250" t="s">
        <v>884</v>
      </c>
      <c r="H169" s="271"/>
      <c r="I169" s="252"/>
      <c r="J169" s="253">
        <f t="shared" si="10"/>
        <v>0</v>
      </c>
      <c r="K169" s="254"/>
      <c r="L169" s="255"/>
      <c r="M169" s="256" t="s">
        <v>1</v>
      </c>
      <c r="N169" s="257" t="s">
        <v>45</v>
      </c>
      <c r="O169" s="72"/>
      <c r="P169" s="199">
        <f t="shared" si="11"/>
        <v>0</v>
      </c>
      <c r="Q169" s="199">
        <v>0</v>
      </c>
      <c r="R169" s="199">
        <f t="shared" si="12"/>
        <v>0</v>
      </c>
      <c r="S169" s="199">
        <v>0</v>
      </c>
      <c r="T169" s="200">
        <f t="shared" si="13"/>
        <v>0</v>
      </c>
      <c r="U169" s="35"/>
      <c r="V169" s="35"/>
      <c r="W169" s="35"/>
      <c r="X169" s="35"/>
      <c r="Y169" s="35"/>
      <c r="Z169" s="35"/>
      <c r="AA169" s="35"/>
      <c r="AB169" s="35"/>
      <c r="AC169" s="35"/>
      <c r="AD169" s="35"/>
      <c r="AE169" s="35"/>
      <c r="AR169" s="201" t="s">
        <v>197</v>
      </c>
      <c r="AT169" s="201" t="s">
        <v>237</v>
      </c>
      <c r="AU169" s="201" t="s">
        <v>153</v>
      </c>
      <c r="AY169" s="18" t="s">
        <v>152</v>
      </c>
      <c r="BE169" s="202">
        <f t="shared" si="14"/>
        <v>0</v>
      </c>
      <c r="BF169" s="202">
        <f t="shared" si="15"/>
        <v>0</v>
      </c>
      <c r="BG169" s="202">
        <f t="shared" si="16"/>
        <v>0</v>
      </c>
      <c r="BH169" s="202">
        <f t="shared" si="17"/>
        <v>0</v>
      </c>
      <c r="BI169" s="202">
        <f t="shared" si="18"/>
        <v>0</v>
      </c>
      <c r="BJ169" s="18" t="s">
        <v>88</v>
      </c>
      <c r="BK169" s="202">
        <f t="shared" si="19"/>
        <v>0</v>
      </c>
      <c r="BL169" s="18" t="s">
        <v>159</v>
      </c>
      <c r="BM169" s="201" t="s">
        <v>1040</v>
      </c>
    </row>
    <row r="170" spans="2:63" s="12" customFormat="1" ht="25.9" customHeight="1">
      <c r="B170" s="173"/>
      <c r="C170" s="174"/>
      <c r="D170" s="175" t="s">
        <v>79</v>
      </c>
      <c r="E170" s="176" t="s">
        <v>641</v>
      </c>
      <c r="F170" s="176" t="s">
        <v>642</v>
      </c>
      <c r="G170" s="174"/>
      <c r="H170" s="174"/>
      <c r="I170" s="177"/>
      <c r="J170" s="178">
        <f>BK170</f>
        <v>0</v>
      </c>
      <c r="K170" s="174"/>
      <c r="L170" s="179"/>
      <c r="M170" s="180"/>
      <c r="N170" s="181"/>
      <c r="O170" s="181"/>
      <c r="P170" s="182">
        <f>SUM(P171:P177)</f>
        <v>0</v>
      </c>
      <c r="Q170" s="181"/>
      <c r="R170" s="182">
        <f>SUM(R171:R177)</f>
        <v>0</v>
      </c>
      <c r="S170" s="181"/>
      <c r="T170" s="183">
        <f>SUM(T171:T177)</f>
        <v>0</v>
      </c>
      <c r="AR170" s="184" t="s">
        <v>159</v>
      </c>
      <c r="AT170" s="185" t="s">
        <v>79</v>
      </c>
      <c r="AU170" s="185" t="s">
        <v>80</v>
      </c>
      <c r="AY170" s="184" t="s">
        <v>152</v>
      </c>
      <c r="BK170" s="186">
        <f>SUM(BK171:BK177)</f>
        <v>0</v>
      </c>
    </row>
    <row r="171" spans="1:65" s="2" customFormat="1" ht="16.5" customHeight="1">
      <c r="A171" s="35"/>
      <c r="B171" s="36"/>
      <c r="C171" s="189" t="s">
        <v>381</v>
      </c>
      <c r="D171" s="189" t="s">
        <v>155</v>
      </c>
      <c r="E171" s="190" t="s">
        <v>864</v>
      </c>
      <c r="F171" s="191" t="s">
        <v>865</v>
      </c>
      <c r="G171" s="192" t="s">
        <v>646</v>
      </c>
      <c r="H171" s="193">
        <v>20</v>
      </c>
      <c r="I171" s="194"/>
      <c r="J171" s="195">
        <f>ROUND(I171*H171,2)</f>
        <v>0</v>
      </c>
      <c r="K171" s="196"/>
      <c r="L171" s="40"/>
      <c r="M171" s="197" t="s">
        <v>1</v>
      </c>
      <c r="N171" s="198" t="s">
        <v>45</v>
      </c>
      <c r="O171" s="72"/>
      <c r="P171" s="199">
        <f>O171*H171</f>
        <v>0</v>
      </c>
      <c r="Q171" s="199">
        <v>0</v>
      </c>
      <c r="R171" s="199">
        <f>Q171*H171</f>
        <v>0</v>
      </c>
      <c r="S171" s="199">
        <v>0</v>
      </c>
      <c r="T171" s="200">
        <f>S171*H171</f>
        <v>0</v>
      </c>
      <c r="U171" s="35"/>
      <c r="V171" s="35"/>
      <c r="W171" s="35"/>
      <c r="X171" s="35"/>
      <c r="Y171" s="35"/>
      <c r="Z171" s="35"/>
      <c r="AA171" s="35"/>
      <c r="AB171" s="35"/>
      <c r="AC171" s="35"/>
      <c r="AD171" s="35"/>
      <c r="AE171" s="35"/>
      <c r="AR171" s="201" t="s">
        <v>647</v>
      </c>
      <c r="AT171" s="201" t="s">
        <v>155</v>
      </c>
      <c r="AU171" s="201" t="s">
        <v>88</v>
      </c>
      <c r="AY171" s="18" t="s">
        <v>152</v>
      </c>
      <c r="BE171" s="202">
        <f>IF(N171="základní",J171,0)</f>
        <v>0</v>
      </c>
      <c r="BF171" s="202">
        <f>IF(N171="snížená",J171,0)</f>
        <v>0</v>
      </c>
      <c r="BG171" s="202">
        <f>IF(N171="zákl. přenesená",J171,0)</f>
        <v>0</v>
      </c>
      <c r="BH171" s="202">
        <f>IF(N171="sníž. přenesená",J171,0)</f>
        <v>0</v>
      </c>
      <c r="BI171" s="202">
        <f>IF(N171="nulová",J171,0)</f>
        <v>0</v>
      </c>
      <c r="BJ171" s="18" t="s">
        <v>88</v>
      </c>
      <c r="BK171" s="202">
        <f>ROUND(I171*H171,2)</f>
        <v>0</v>
      </c>
      <c r="BL171" s="18" t="s">
        <v>647</v>
      </c>
      <c r="BM171" s="201" t="s">
        <v>1041</v>
      </c>
    </row>
    <row r="172" spans="1:65" s="2" customFormat="1" ht="24.2" customHeight="1">
      <c r="A172" s="35"/>
      <c r="B172" s="36"/>
      <c r="C172" s="189" t="s">
        <v>387</v>
      </c>
      <c r="D172" s="189" t="s">
        <v>155</v>
      </c>
      <c r="E172" s="190" t="s">
        <v>1042</v>
      </c>
      <c r="F172" s="191" t="s">
        <v>1043</v>
      </c>
      <c r="G172" s="192" t="s">
        <v>646</v>
      </c>
      <c r="H172" s="193">
        <v>8</v>
      </c>
      <c r="I172" s="194"/>
      <c r="J172" s="195">
        <f>ROUND(I172*H172,2)</f>
        <v>0</v>
      </c>
      <c r="K172" s="196"/>
      <c r="L172" s="40"/>
      <c r="M172" s="197" t="s">
        <v>1</v>
      </c>
      <c r="N172" s="198" t="s">
        <v>45</v>
      </c>
      <c r="O172" s="72"/>
      <c r="P172" s="199">
        <f>O172*H172</f>
        <v>0</v>
      </c>
      <c r="Q172" s="199">
        <v>0</v>
      </c>
      <c r="R172" s="199">
        <f>Q172*H172</f>
        <v>0</v>
      </c>
      <c r="S172" s="199">
        <v>0</v>
      </c>
      <c r="T172" s="200">
        <f>S172*H172</f>
        <v>0</v>
      </c>
      <c r="U172" s="35"/>
      <c r="V172" s="35"/>
      <c r="W172" s="35"/>
      <c r="X172" s="35"/>
      <c r="Y172" s="35"/>
      <c r="Z172" s="35"/>
      <c r="AA172" s="35"/>
      <c r="AB172" s="35"/>
      <c r="AC172" s="35"/>
      <c r="AD172" s="35"/>
      <c r="AE172" s="35"/>
      <c r="AR172" s="201" t="s">
        <v>647</v>
      </c>
      <c r="AT172" s="201" t="s">
        <v>155</v>
      </c>
      <c r="AU172" s="201" t="s">
        <v>88</v>
      </c>
      <c r="AY172" s="18" t="s">
        <v>152</v>
      </c>
      <c r="BE172" s="202">
        <f>IF(N172="základní",J172,0)</f>
        <v>0</v>
      </c>
      <c r="BF172" s="202">
        <f>IF(N172="snížená",J172,0)</f>
        <v>0</v>
      </c>
      <c r="BG172" s="202">
        <f>IF(N172="zákl. přenesená",J172,0)</f>
        <v>0</v>
      </c>
      <c r="BH172" s="202">
        <f>IF(N172="sníž. přenesená",J172,0)</f>
        <v>0</v>
      </c>
      <c r="BI172" s="202">
        <f>IF(N172="nulová",J172,0)</f>
        <v>0</v>
      </c>
      <c r="BJ172" s="18" t="s">
        <v>88</v>
      </c>
      <c r="BK172" s="202">
        <f>ROUND(I172*H172,2)</f>
        <v>0</v>
      </c>
      <c r="BL172" s="18" t="s">
        <v>647</v>
      </c>
      <c r="BM172" s="201" t="s">
        <v>1044</v>
      </c>
    </row>
    <row r="173" spans="1:47" s="2" customFormat="1" ht="39">
      <c r="A173" s="35"/>
      <c r="B173" s="36"/>
      <c r="C173" s="37"/>
      <c r="D173" s="205" t="s">
        <v>385</v>
      </c>
      <c r="E173" s="37"/>
      <c r="F173" s="258" t="s">
        <v>1045</v>
      </c>
      <c r="G173" s="37"/>
      <c r="H173" s="37"/>
      <c r="I173" s="259"/>
      <c r="J173" s="37"/>
      <c r="K173" s="37"/>
      <c r="L173" s="40"/>
      <c r="M173" s="260"/>
      <c r="N173" s="261"/>
      <c r="O173" s="72"/>
      <c r="P173" s="72"/>
      <c r="Q173" s="72"/>
      <c r="R173" s="72"/>
      <c r="S173" s="72"/>
      <c r="T173" s="73"/>
      <c r="U173" s="35"/>
      <c r="V173" s="35"/>
      <c r="W173" s="35"/>
      <c r="X173" s="35"/>
      <c r="Y173" s="35"/>
      <c r="Z173" s="35"/>
      <c r="AA173" s="35"/>
      <c r="AB173" s="35"/>
      <c r="AC173" s="35"/>
      <c r="AD173" s="35"/>
      <c r="AE173" s="35"/>
      <c r="AT173" s="18" t="s">
        <v>385</v>
      </c>
      <c r="AU173" s="18" t="s">
        <v>88</v>
      </c>
    </row>
    <row r="174" spans="1:65" s="2" customFormat="1" ht="37.9" customHeight="1">
      <c r="A174" s="35"/>
      <c r="B174" s="36"/>
      <c r="C174" s="189" t="s">
        <v>392</v>
      </c>
      <c r="D174" s="189" t="s">
        <v>155</v>
      </c>
      <c r="E174" s="190" t="s">
        <v>1046</v>
      </c>
      <c r="F174" s="191" t="s">
        <v>1047</v>
      </c>
      <c r="G174" s="192" t="s">
        <v>646</v>
      </c>
      <c r="H174" s="193">
        <v>12</v>
      </c>
      <c r="I174" s="194"/>
      <c r="J174" s="195">
        <f>ROUND(I174*H174,2)</f>
        <v>0</v>
      </c>
      <c r="K174" s="196"/>
      <c r="L174" s="40"/>
      <c r="M174" s="197" t="s">
        <v>1</v>
      </c>
      <c r="N174" s="198" t="s">
        <v>45</v>
      </c>
      <c r="O174" s="72"/>
      <c r="P174" s="199">
        <f>O174*H174</f>
        <v>0</v>
      </c>
      <c r="Q174" s="199">
        <v>0</v>
      </c>
      <c r="R174" s="199">
        <f>Q174*H174</f>
        <v>0</v>
      </c>
      <c r="S174" s="199">
        <v>0</v>
      </c>
      <c r="T174" s="200">
        <f>S174*H174</f>
        <v>0</v>
      </c>
      <c r="U174" s="35"/>
      <c r="V174" s="35"/>
      <c r="W174" s="35"/>
      <c r="X174" s="35"/>
      <c r="Y174" s="35"/>
      <c r="Z174" s="35"/>
      <c r="AA174" s="35"/>
      <c r="AB174" s="35"/>
      <c r="AC174" s="35"/>
      <c r="AD174" s="35"/>
      <c r="AE174" s="35"/>
      <c r="AR174" s="201" t="s">
        <v>647</v>
      </c>
      <c r="AT174" s="201" t="s">
        <v>155</v>
      </c>
      <c r="AU174" s="201" t="s">
        <v>88</v>
      </c>
      <c r="AY174" s="18" t="s">
        <v>152</v>
      </c>
      <c r="BE174" s="202">
        <f>IF(N174="základní",J174,0)</f>
        <v>0</v>
      </c>
      <c r="BF174" s="202">
        <f>IF(N174="snížená",J174,0)</f>
        <v>0</v>
      </c>
      <c r="BG174" s="202">
        <f>IF(N174="zákl. přenesená",J174,0)</f>
        <v>0</v>
      </c>
      <c r="BH174" s="202">
        <f>IF(N174="sníž. přenesená",J174,0)</f>
        <v>0</v>
      </c>
      <c r="BI174" s="202">
        <f>IF(N174="nulová",J174,0)</f>
        <v>0</v>
      </c>
      <c r="BJ174" s="18" t="s">
        <v>88</v>
      </c>
      <c r="BK174" s="202">
        <f>ROUND(I174*H174,2)</f>
        <v>0</v>
      </c>
      <c r="BL174" s="18" t="s">
        <v>647</v>
      </c>
      <c r="BM174" s="201" t="s">
        <v>1048</v>
      </c>
    </row>
    <row r="175" spans="1:47" s="2" customFormat="1" ht="39">
      <c r="A175" s="35"/>
      <c r="B175" s="36"/>
      <c r="C175" s="37"/>
      <c r="D175" s="205" t="s">
        <v>385</v>
      </c>
      <c r="E175" s="37"/>
      <c r="F175" s="258" t="s">
        <v>1045</v>
      </c>
      <c r="G175" s="37"/>
      <c r="H175" s="37"/>
      <c r="I175" s="259"/>
      <c r="J175" s="37"/>
      <c r="K175" s="37"/>
      <c r="L175" s="40"/>
      <c r="M175" s="260"/>
      <c r="N175" s="261"/>
      <c r="O175" s="72"/>
      <c r="P175" s="72"/>
      <c r="Q175" s="72"/>
      <c r="R175" s="72"/>
      <c r="S175" s="72"/>
      <c r="T175" s="73"/>
      <c r="U175" s="35"/>
      <c r="V175" s="35"/>
      <c r="W175" s="35"/>
      <c r="X175" s="35"/>
      <c r="Y175" s="35"/>
      <c r="Z175" s="35"/>
      <c r="AA175" s="35"/>
      <c r="AB175" s="35"/>
      <c r="AC175" s="35"/>
      <c r="AD175" s="35"/>
      <c r="AE175" s="35"/>
      <c r="AT175" s="18" t="s">
        <v>385</v>
      </c>
      <c r="AU175" s="18" t="s">
        <v>88</v>
      </c>
    </row>
    <row r="176" spans="1:65" s="2" customFormat="1" ht="33" customHeight="1">
      <c r="A176" s="35"/>
      <c r="B176" s="36"/>
      <c r="C176" s="189" t="s">
        <v>397</v>
      </c>
      <c r="D176" s="189" t="s">
        <v>155</v>
      </c>
      <c r="E176" s="190" t="s">
        <v>1049</v>
      </c>
      <c r="F176" s="191" t="s">
        <v>1050</v>
      </c>
      <c r="G176" s="192" t="s">
        <v>646</v>
      </c>
      <c r="H176" s="193">
        <v>12</v>
      </c>
      <c r="I176" s="194"/>
      <c r="J176" s="195">
        <f>ROUND(I176*H176,2)</f>
        <v>0</v>
      </c>
      <c r="K176" s="196"/>
      <c r="L176" s="40"/>
      <c r="M176" s="197" t="s">
        <v>1</v>
      </c>
      <c r="N176" s="198" t="s">
        <v>45</v>
      </c>
      <c r="O176" s="72"/>
      <c r="P176" s="199">
        <f>O176*H176</f>
        <v>0</v>
      </c>
      <c r="Q176" s="199">
        <v>0</v>
      </c>
      <c r="R176" s="199">
        <f>Q176*H176</f>
        <v>0</v>
      </c>
      <c r="S176" s="199">
        <v>0</v>
      </c>
      <c r="T176" s="200">
        <f>S176*H176</f>
        <v>0</v>
      </c>
      <c r="U176" s="35"/>
      <c r="V176" s="35"/>
      <c r="W176" s="35"/>
      <c r="X176" s="35"/>
      <c r="Y176" s="35"/>
      <c r="Z176" s="35"/>
      <c r="AA176" s="35"/>
      <c r="AB176" s="35"/>
      <c r="AC176" s="35"/>
      <c r="AD176" s="35"/>
      <c r="AE176" s="35"/>
      <c r="AR176" s="201" t="s">
        <v>647</v>
      </c>
      <c r="AT176" s="201" t="s">
        <v>155</v>
      </c>
      <c r="AU176" s="201" t="s">
        <v>88</v>
      </c>
      <c r="AY176" s="18" t="s">
        <v>152</v>
      </c>
      <c r="BE176" s="202">
        <f>IF(N176="základní",J176,0)</f>
        <v>0</v>
      </c>
      <c r="BF176" s="202">
        <f>IF(N176="snížená",J176,0)</f>
        <v>0</v>
      </c>
      <c r="BG176" s="202">
        <f>IF(N176="zákl. přenesená",J176,0)</f>
        <v>0</v>
      </c>
      <c r="BH176" s="202">
        <f>IF(N176="sníž. přenesená",J176,0)</f>
        <v>0</v>
      </c>
      <c r="BI176" s="202">
        <f>IF(N176="nulová",J176,0)</f>
        <v>0</v>
      </c>
      <c r="BJ176" s="18" t="s">
        <v>88</v>
      </c>
      <c r="BK176" s="202">
        <f>ROUND(I176*H176,2)</f>
        <v>0</v>
      </c>
      <c r="BL176" s="18" t="s">
        <v>647</v>
      </c>
      <c r="BM176" s="201" t="s">
        <v>1051</v>
      </c>
    </row>
    <row r="177" spans="1:47" s="2" customFormat="1" ht="39">
      <c r="A177" s="35"/>
      <c r="B177" s="36"/>
      <c r="C177" s="37"/>
      <c r="D177" s="205" t="s">
        <v>385</v>
      </c>
      <c r="E177" s="37"/>
      <c r="F177" s="258" t="s">
        <v>1045</v>
      </c>
      <c r="G177" s="37"/>
      <c r="H177" s="37"/>
      <c r="I177" s="259"/>
      <c r="J177" s="37"/>
      <c r="K177" s="37"/>
      <c r="L177" s="40"/>
      <c r="M177" s="260"/>
      <c r="N177" s="261"/>
      <c r="O177" s="72"/>
      <c r="P177" s="72"/>
      <c r="Q177" s="72"/>
      <c r="R177" s="72"/>
      <c r="S177" s="72"/>
      <c r="T177" s="73"/>
      <c r="U177" s="35"/>
      <c r="V177" s="35"/>
      <c r="W177" s="35"/>
      <c r="X177" s="35"/>
      <c r="Y177" s="35"/>
      <c r="Z177" s="35"/>
      <c r="AA177" s="35"/>
      <c r="AB177" s="35"/>
      <c r="AC177" s="35"/>
      <c r="AD177" s="35"/>
      <c r="AE177" s="35"/>
      <c r="AT177" s="18" t="s">
        <v>385</v>
      </c>
      <c r="AU177" s="18" t="s">
        <v>88</v>
      </c>
    </row>
    <row r="178" spans="2:63" s="12" customFormat="1" ht="25.9" customHeight="1">
      <c r="B178" s="173"/>
      <c r="C178" s="174"/>
      <c r="D178" s="175" t="s">
        <v>79</v>
      </c>
      <c r="E178" s="176" t="s">
        <v>869</v>
      </c>
      <c r="F178" s="176" t="s">
        <v>870</v>
      </c>
      <c r="G178" s="174"/>
      <c r="H178" s="174"/>
      <c r="I178" s="177"/>
      <c r="J178" s="178">
        <f>BK178</f>
        <v>0</v>
      </c>
      <c r="K178" s="174"/>
      <c r="L178" s="179"/>
      <c r="M178" s="180"/>
      <c r="N178" s="181"/>
      <c r="O178" s="181"/>
      <c r="P178" s="182">
        <f>SUM(P179:P186)</f>
        <v>0</v>
      </c>
      <c r="Q178" s="181"/>
      <c r="R178" s="182">
        <f>SUM(R179:R186)</f>
        <v>0</v>
      </c>
      <c r="S178" s="181"/>
      <c r="T178" s="183">
        <f>SUM(T179:T186)</f>
        <v>0</v>
      </c>
      <c r="AR178" s="184" t="s">
        <v>159</v>
      </c>
      <c r="AT178" s="185" t="s">
        <v>79</v>
      </c>
      <c r="AU178" s="185" t="s">
        <v>80</v>
      </c>
      <c r="AY178" s="184" t="s">
        <v>152</v>
      </c>
      <c r="BK178" s="186">
        <f>SUM(BK179:BK186)</f>
        <v>0</v>
      </c>
    </row>
    <row r="179" spans="1:65" s="2" customFormat="1" ht="24.2" customHeight="1">
      <c r="A179" s="35"/>
      <c r="B179" s="36"/>
      <c r="C179" s="189" t="s">
        <v>401</v>
      </c>
      <c r="D179" s="189" t="s">
        <v>155</v>
      </c>
      <c r="E179" s="190" t="s">
        <v>1052</v>
      </c>
      <c r="F179" s="191" t="s">
        <v>1053</v>
      </c>
      <c r="G179" s="192" t="s">
        <v>739</v>
      </c>
      <c r="H179" s="193">
        <v>3</v>
      </c>
      <c r="I179" s="194"/>
      <c r="J179" s="195">
        <f>ROUND(I179*H179,2)</f>
        <v>0</v>
      </c>
      <c r="K179" s="196"/>
      <c r="L179" s="40"/>
      <c r="M179" s="197" t="s">
        <v>1</v>
      </c>
      <c r="N179" s="198" t="s">
        <v>45</v>
      </c>
      <c r="O179" s="72"/>
      <c r="P179" s="199">
        <f>O179*H179</f>
        <v>0</v>
      </c>
      <c r="Q179" s="199">
        <v>0</v>
      </c>
      <c r="R179" s="199">
        <f>Q179*H179</f>
        <v>0</v>
      </c>
      <c r="S179" s="199">
        <v>0</v>
      </c>
      <c r="T179" s="200">
        <f>S179*H179</f>
        <v>0</v>
      </c>
      <c r="U179" s="35"/>
      <c r="V179" s="35"/>
      <c r="W179" s="35"/>
      <c r="X179" s="35"/>
      <c r="Y179" s="35"/>
      <c r="Z179" s="35"/>
      <c r="AA179" s="35"/>
      <c r="AB179" s="35"/>
      <c r="AC179" s="35"/>
      <c r="AD179" s="35"/>
      <c r="AE179" s="35"/>
      <c r="AR179" s="201" t="s">
        <v>242</v>
      </c>
      <c r="AT179" s="201" t="s">
        <v>155</v>
      </c>
      <c r="AU179" s="201" t="s">
        <v>88</v>
      </c>
      <c r="AY179" s="18" t="s">
        <v>152</v>
      </c>
      <c r="BE179" s="202">
        <f>IF(N179="základní",J179,0)</f>
        <v>0</v>
      </c>
      <c r="BF179" s="202">
        <f>IF(N179="snížená",J179,0)</f>
        <v>0</v>
      </c>
      <c r="BG179" s="202">
        <f>IF(N179="zákl. přenesená",J179,0)</f>
        <v>0</v>
      </c>
      <c r="BH179" s="202">
        <f>IF(N179="sníž. přenesená",J179,0)</f>
        <v>0</v>
      </c>
      <c r="BI179" s="202">
        <f>IF(N179="nulová",J179,0)</f>
        <v>0</v>
      </c>
      <c r="BJ179" s="18" t="s">
        <v>88</v>
      </c>
      <c r="BK179" s="202">
        <f>ROUND(I179*H179,2)</f>
        <v>0</v>
      </c>
      <c r="BL179" s="18" t="s">
        <v>242</v>
      </c>
      <c r="BM179" s="201" t="s">
        <v>1054</v>
      </c>
    </row>
    <row r="180" spans="1:47" s="2" customFormat="1" ht="19.5">
      <c r="A180" s="35"/>
      <c r="B180" s="36"/>
      <c r="C180" s="37"/>
      <c r="D180" s="205" t="s">
        <v>385</v>
      </c>
      <c r="E180" s="37"/>
      <c r="F180" s="258" t="s">
        <v>1055</v>
      </c>
      <c r="G180" s="37"/>
      <c r="H180" s="37"/>
      <c r="I180" s="259"/>
      <c r="J180" s="37"/>
      <c r="K180" s="37"/>
      <c r="L180" s="40"/>
      <c r="M180" s="260"/>
      <c r="N180" s="261"/>
      <c r="O180" s="72"/>
      <c r="P180" s="72"/>
      <c r="Q180" s="72"/>
      <c r="R180" s="72"/>
      <c r="S180" s="72"/>
      <c r="T180" s="73"/>
      <c r="U180" s="35"/>
      <c r="V180" s="35"/>
      <c r="W180" s="35"/>
      <c r="X180" s="35"/>
      <c r="Y180" s="35"/>
      <c r="Z180" s="35"/>
      <c r="AA180" s="35"/>
      <c r="AB180" s="35"/>
      <c r="AC180" s="35"/>
      <c r="AD180" s="35"/>
      <c r="AE180" s="35"/>
      <c r="AT180" s="18" t="s">
        <v>385</v>
      </c>
      <c r="AU180" s="18" t="s">
        <v>88</v>
      </c>
    </row>
    <row r="181" spans="1:65" s="2" customFormat="1" ht="16.5" customHeight="1">
      <c r="A181" s="35"/>
      <c r="B181" s="36"/>
      <c r="C181" s="189" t="s">
        <v>405</v>
      </c>
      <c r="D181" s="189" t="s">
        <v>155</v>
      </c>
      <c r="E181" s="190" t="s">
        <v>882</v>
      </c>
      <c r="F181" s="191" t="s">
        <v>883</v>
      </c>
      <c r="G181" s="192" t="s">
        <v>884</v>
      </c>
      <c r="H181" s="270"/>
      <c r="I181" s="194"/>
      <c r="J181" s="195">
        <f>ROUND(I181*H181,2)</f>
        <v>0</v>
      </c>
      <c r="K181" s="196"/>
      <c r="L181" s="40"/>
      <c r="M181" s="197" t="s">
        <v>1</v>
      </c>
      <c r="N181" s="198" t="s">
        <v>45</v>
      </c>
      <c r="O181" s="72"/>
      <c r="P181" s="199">
        <f>O181*H181</f>
        <v>0</v>
      </c>
      <c r="Q181" s="199">
        <v>0</v>
      </c>
      <c r="R181" s="199">
        <f>Q181*H181</f>
        <v>0</v>
      </c>
      <c r="S181" s="199">
        <v>0</v>
      </c>
      <c r="T181" s="200">
        <f>S181*H181</f>
        <v>0</v>
      </c>
      <c r="U181" s="35"/>
      <c r="V181" s="35"/>
      <c r="W181" s="35"/>
      <c r="X181" s="35"/>
      <c r="Y181" s="35"/>
      <c r="Z181" s="35"/>
      <c r="AA181" s="35"/>
      <c r="AB181" s="35"/>
      <c r="AC181" s="35"/>
      <c r="AD181" s="35"/>
      <c r="AE181" s="35"/>
      <c r="AR181" s="201" t="s">
        <v>873</v>
      </c>
      <c r="AT181" s="201" t="s">
        <v>155</v>
      </c>
      <c r="AU181" s="201" t="s">
        <v>88</v>
      </c>
      <c r="AY181" s="18" t="s">
        <v>152</v>
      </c>
      <c r="BE181" s="202">
        <f>IF(N181="základní",J181,0)</f>
        <v>0</v>
      </c>
      <c r="BF181" s="202">
        <f>IF(N181="snížená",J181,0)</f>
        <v>0</v>
      </c>
      <c r="BG181" s="202">
        <f>IF(N181="zákl. přenesená",J181,0)</f>
        <v>0</v>
      </c>
      <c r="BH181" s="202">
        <f>IF(N181="sníž. přenesená",J181,0)</f>
        <v>0</v>
      </c>
      <c r="BI181" s="202">
        <f>IF(N181="nulová",J181,0)</f>
        <v>0</v>
      </c>
      <c r="BJ181" s="18" t="s">
        <v>88</v>
      </c>
      <c r="BK181" s="202">
        <f>ROUND(I181*H181,2)</f>
        <v>0</v>
      </c>
      <c r="BL181" s="18" t="s">
        <v>873</v>
      </c>
      <c r="BM181" s="201" t="s">
        <v>1056</v>
      </c>
    </row>
    <row r="182" spans="1:47" s="2" customFormat="1" ht="19.5">
      <c r="A182" s="35"/>
      <c r="B182" s="36"/>
      <c r="C182" s="37"/>
      <c r="D182" s="205" t="s">
        <v>385</v>
      </c>
      <c r="E182" s="37"/>
      <c r="F182" s="258" t="s">
        <v>886</v>
      </c>
      <c r="G182" s="37"/>
      <c r="H182" s="37"/>
      <c r="I182" s="259"/>
      <c r="J182" s="37"/>
      <c r="K182" s="37"/>
      <c r="L182" s="40"/>
      <c r="M182" s="260"/>
      <c r="N182" s="261"/>
      <c r="O182" s="72"/>
      <c r="P182" s="72"/>
      <c r="Q182" s="72"/>
      <c r="R182" s="72"/>
      <c r="S182" s="72"/>
      <c r="T182" s="73"/>
      <c r="U182" s="35"/>
      <c r="V182" s="35"/>
      <c r="W182" s="35"/>
      <c r="X182" s="35"/>
      <c r="Y182" s="35"/>
      <c r="Z182" s="35"/>
      <c r="AA182" s="35"/>
      <c r="AB182" s="35"/>
      <c r="AC182" s="35"/>
      <c r="AD182" s="35"/>
      <c r="AE182" s="35"/>
      <c r="AT182" s="18" t="s">
        <v>385</v>
      </c>
      <c r="AU182" s="18" t="s">
        <v>88</v>
      </c>
    </row>
    <row r="183" spans="1:65" s="2" customFormat="1" ht="16.5" customHeight="1">
      <c r="A183" s="35"/>
      <c r="B183" s="36"/>
      <c r="C183" s="189" t="s">
        <v>410</v>
      </c>
      <c r="D183" s="189" t="s">
        <v>155</v>
      </c>
      <c r="E183" s="190" t="s">
        <v>887</v>
      </c>
      <c r="F183" s="191" t="s">
        <v>888</v>
      </c>
      <c r="G183" s="192" t="s">
        <v>884</v>
      </c>
      <c r="H183" s="270"/>
      <c r="I183" s="194"/>
      <c r="J183" s="195">
        <f>ROUND(I183*H183,2)</f>
        <v>0</v>
      </c>
      <c r="K183" s="196"/>
      <c r="L183" s="40"/>
      <c r="M183" s="197" t="s">
        <v>1</v>
      </c>
      <c r="N183" s="198" t="s">
        <v>45</v>
      </c>
      <c r="O183" s="72"/>
      <c r="P183" s="199">
        <f>O183*H183</f>
        <v>0</v>
      </c>
      <c r="Q183" s="199">
        <v>0</v>
      </c>
      <c r="R183" s="199">
        <f>Q183*H183</f>
        <v>0</v>
      </c>
      <c r="S183" s="199">
        <v>0</v>
      </c>
      <c r="T183" s="200">
        <f>S183*H183</f>
        <v>0</v>
      </c>
      <c r="U183" s="35"/>
      <c r="V183" s="35"/>
      <c r="W183" s="35"/>
      <c r="X183" s="35"/>
      <c r="Y183" s="35"/>
      <c r="Z183" s="35"/>
      <c r="AA183" s="35"/>
      <c r="AB183" s="35"/>
      <c r="AC183" s="35"/>
      <c r="AD183" s="35"/>
      <c r="AE183" s="35"/>
      <c r="AR183" s="201" t="s">
        <v>873</v>
      </c>
      <c r="AT183" s="201" t="s">
        <v>155</v>
      </c>
      <c r="AU183" s="201" t="s">
        <v>88</v>
      </c>
      <c r="AY183" s="18" t="s">
        <v>152</v>
      </c>
      <c r="BE183" s="202">
        <f>IF(N183="základní",J183,0)</f>
        <v>0</v>
      </c>
      <c r="BF183" s="202">
        <f>IF(N183="snížená",J183,0)</f>
        <v>0</v>
      </c>
      <c r="BG183" s="202">
        <f>IF(N183="zákl. přenesená",J183,0)</f>
        <v>0</v>
      </c>
      <c r="BH183" s="202">
        <f>IF(N183="sníž. přenesená",J183,0)</f>
        <v>0</v>
      </c>
      <c r="BI183" s="202">
        <f>IF(N183="nulová",J183,0)</f>
        <v>0</v>
      </c>
      <c r="BJ183" s="18" t="s">
        <v>88</v>
      </c>
      <c r="BK183" s="202">
        <f>ROUND(I183*H183,2)</f>
        <v>0</v>
      </c>
      <c r="BL183" s="18" t="s">
        <v>873</v>
      </c>
      <c r="BM183" s="201" t="s">
        <v>1057</v>
      </c>
    </row>
    <row r="184" spans="1:47" s="2" customFormat="1" ht="19.5">
      <c r="A184" s="35"/>
      <c r="B184" s="36"/>
      <c r="C184" s="37"/>
      <c r="D184" s="205" t="s">
        <v>385</v>
      </c>
      <c r="E184" s="37"/>
      <c r="F184" s="258" t="s">
        <v>886</v>
      </c>
      <c r="G184" s="37"/>
      <c r="H184" s="37"/>
      <c r="I184" s="259"/>
      <c r="J184" s="37"/>
      <c r="K184" s="37"/>
      <c r="L184" s="40"/>
      <c r="M184" s="260"/>
      <c r="N184" s="261"/>
      <c r="O184" s="72"/>
      <c r="P184" s="72"/>
      <c r="Q184" s="72"/>
      <c r="R184" s="72"/>
      <c r="S184" s="72"/>
      <c r="T184" s="73"/>
      <c r="U184" s="35"/>
      <c r="V184" s="35"/>
      <c r="W184" s="35"/>
      <c r="X184" s="35"/>
      <c r="Y184" s="35"/>
      <c r="Z184" s="35"/>
      <c r="AA184" s="35"/>
      <c r="AB184" s="35"/>
      <c r="AC184" s="35"/>
      <c r="AD184" s="35"/>
      <c r="AE184" s="35"/>
      <c r="AT184" s="18" t="s">
        <v>385</v>
      </c>
      <c r="AU184" s="18" t="s">
        <v>88</v>
      </c>
    </row>
    <row r="185" spans="1:65" s="2" customFormat="1" ht="16.5" customHeight="1">
      <c r="A185" s="35"/>
      <c r="B185" s="36"/>
      <c r="C185" s="189" t="s">
        <v>414</v>
      </c>
      <c r="D185" s="189" t="s">
        <v>155</v>
      </c>
      <c r="E185" s="190" t="s">
        <v>890</v>
      </c>
      <c r="F185" s="191" t="s">
        <v>891</v>
      </c>
      <c r="G185" s="192" t="s">
        <v>884</v>
      </c>
      <c r="H185" s="270"/>
      <c r="I185" s="194"/>
      <c r="J185" s="195">
        <f>ROUND(I185*H185,2)</f>
        <v>0</v>
      </c>
      <c r="K185" s="196"/>
      <c r="L185" s="40"/>
      <c r="M185" s="197" t="s">
        <v>1</v>
      </c>
      <c r="N185" s="198" t="s">
        <v>45</v>
      </c>
      <c r="O185" s="72"/>
      <c r="P185" s="199">
        <f>O185*H185</f>
        <v>0</v>
      </c>
      <c r="Q185" s="199">
        <v>0</v>
      </c>
      <c r="R185" s="199">
        <f>Q185*H185</f>
        <v>0</v>
      </c>
      <c r="S185" s="199">
        <v>0</v>
      </c>
      <c r="T185" s="200">
        <f>S185*H185</f>
        <v>0</v>
      </c>
      <c r="U185" s="35"/>
      <c r="V185" s="35"/>
      <c r="W185" s="35"/>
      <c r="X185" s="35"/>
      <c r="Y185" s="35"/>
      <c r="Z185" s="35"/>
      <c r="AA185" s="35"/>
      <c r="AB185" s="35"/>
      <c r="AC185" s="35"/>
      <c r="AD185" s="35"/>
      <c r="AE185" s="35"/>
      <c r="AR185" s="201" t="s">
        <v>873</v>
      </c>
      <c r="AT185" s="201" t="s">
        <v>155</v>
      </c>
      <c r="AU185" s="201" t="s">
        <v>88</v>
      </c>
      <c r="AY185" s="18" t="s">
        <v>152</v>
      </c>
      <c r="BE185" s="202">
        <f>IF(N185="základní",J185,0)</f>
        <v>0</v>
      </c>
      <c r="BF185" s="202">
        <f>IF(N185="snížená",J185,0)</f>
        <v>0</v>
      </c>
      <c r="BG185" s="202">
        <f>IF(N185="zákl. přenesená",J185,0)</f>
        <v>0</v>
      </c>
      <c r="BH185" s="202">
        <f>IF(N185="sníž. přenesená",J185,0)</f>
        <v>0</v>
      </c>
      <c r="BI185" s="202">
        <f>IF(N185="nulová",J185,0)</f>
        <v>0</v>
      </c>
      <c r="BJ185" s="18" t="s">
        <v>88</v>
      </c>
      <c r="BK185" s="202">
        <f>ROUND(I185*H185,2)</f>
        <v>0</v>
      </c>
      <c r="BL185" s="18" t="s">
        <v>873</v>
      </c>
      <c r="BM185" s="201" t="s">
        <v>1058</v>
      </c>
    </row>
    <row r="186" spans="1:47" s="2" customFormat="1" ht="29.25">
      <c r="A186" s="35"/>
      <c r="B186" s="36"/>
      <c r="C186" s="37"/>
      <c r="D186" s="205" t="s">
        <v>385</v>
      </c>
      <c r="E186" s="37"/>
      <c r="F186" s="258" t="s">
        <v>893</v>
      </c>
      <c r="G186" s="37"/>
      <c r="H186" s="37"/>
      <c r="I186" s="259"/>
      <c r="J186" s="37"/>
      <c r="K186" s="37"/>
      <c r="L186" s="40"/>
      <c r="M186" s="260"/>
      <c r="N186" s="261"/>
      <c r="O186" s="72"/>
      <c r="P186" s="72"/>
      <c r="Q186" s="72"/>
      <c r="R186" s="72"/>
      <c r="S186" s="72"/>
      <c r="T186" s="73"/>
      <c r="U186" s="35"/>
      <c r="V186" s="35"/>
      <c r="W186" s="35"/>
      <c r="X186" s="35"/>
      <c r="Y186" s="35"/>
      <c r="Z186" s="35"/>
      <c r="AA186" s="35"/>
      <c r="AB186" s="35"/>
      <c r="AC186" s="35"/>
      <c r="AD186" s="35"/>
      <c r="AE186" s="35"/>
      <c r="AT186" s="18" t="s">
        <v>385</v>
      </c>
      <c r="AU186" s="18" t="s">
        <v>88</v>
      </c>
    </row>
    <row r="187" spans="2:63" s="12" customFormat="1" ht="25.9" customHeight="1">
      <c r="B187" s="173"/>
      <c r="C187" s="174"/>
      <c r="D187" s="175" t="s">
        <v>79</v>
      </c>
      <c r="E187" s="176" t="s">
        <v>894</v>
      </c>
      <c r="F187" s="176" t="s">
        <v>101</v>
      </c>
      <c r="G187" s="174"/>
      <c r="H187" s="174"/>
      <c r="I187" s="177"/>
      <c r="J187" s="178">
        <f>BK187</f>
        <v>0</v>
      </c>
      <c r="K187" s="174"/>
      <c r="L187" s="179"/>
      <c r="M187" s="180"/>
      <c r="N187" s="181"/>
      <c r="O187" s="181"/>
      <c r="P187" s="182">
        <f>P188</f>
        <v>0</v>
      </c>
      <c r="Q187" s="181"/>
      <c r="R187" s="182">
        <f>R188</f>
        <v>0</v>
      </c>
      <c r="S187" s="181"/>
      <c r="T187" s="183">
        <f>T188</f>
        <v>0</v>
      </c>
      <c r="AR187" s="184" t="s">
        <v>178</v>
      </c>
      <c r="AT187" s="185" t="s">
        <v>79</v>
      </c>
      <c r="AU187" s="185" t="s">
        <v>80</v>
      </c>
      <c r="AY187" s="184" t="s">
        <v>152</v>
      </c>
      <c r="BK187" s="186">
        <f>BK188</f>
        <v>0</v>
      </c>
    </row>
    <row r="188" spans="2:63" s="12" customFormat="1" ht="22.9" customHeight="1">
      <c r="B188" s="173"/>
      <c r="C188" s="174"/>
      <c r="D188" s="175" t="s">
        <v>79</v>
      </c>
      <c r="E188" s="187" t="s">
        <v>895</v>
      </c>
      <c r="F188" s="187" t="s">
        <v>896</v>
      </c>
      <c r="G188" s="174"/>
      <c r="H188" s="174"/>
      <c r="I188" s="177"/>
      <c r="J188" s="188">
        <f>BK188</f>
        <v>0</v>
      </c>
      <c r="K188" s="174"/>
      <c r="L188" s="179"/>
      <c r="M188" s="180"/>
      <c r="N188" s="181"/>
      <c r="O188" s="181"/>
      <c r="P188" s="182">
        <f>SUM(P189:P190)</f>
        <v>0</v>
      </c>
      <c r="Q188" s="181"/>
      <c r="R188" s="182">
        <f>SUM(R189:R190)</f>
        <v>0</v>
      </c>
      <c r="S188" s="181"/>
      <c r="T188" s="183">
        <f>SUM(T189:T190)</f>
        <v>0</v>
      </c>
      <c r="AR188" s="184" t="s">
        <v>178</v>
      </c>
      <c r="AT188" s="185" t="s">
        <v>79</v>
      </c>
      <c r="AU188" s="185" t="s">
        <v>88</v>
      </c>
      <c r="AY188" s="184" t="s">
        <v>152</v>
      </c>
      <c r="BK188" s="186">
        <f>SUM(BK189:BK190)</f>
        <v>0</v>
      </c>
    </row>
    <row r="189" spans="1:65" s="2" customFormat="1" ht="16.5" customHeight="1">
      <c r="A189" s="35"/>
      <c r="B189" s="36"/>
      <c r="C189" s="189" t="s">
        <v>419</v>
      </c>
      <c r="D189" s="189" t="s">
        <v>155</v>
      </c>
      <c r="E189" s="190" t="s">
        <v>897</v>
      </c>
      <c r="F189" s="191" t="s">
        <v>898</v>
      </c>
      <c r="G189" s="192" t="s">
        <v>899</v>
      </c>
      <c r="H189" s="193">
        <v>1</v>
      </c>
      <c r="I189" s="194"/>
      <c r="J189" s="195">
        <f>ROUND(I189*H189,2)</f>
        <v>0</v>
      </c>
      <c r="K189" s="196"/>
      <c r="L189" s="40"/>
      <c r="M189" s="197" t="s">
        <v>1</v>
      </c>
      <c r="N189" s="198" t="s">
        <v>45</v>
      </c>
      <c r="O189" s="72"/>
      <c r="P189" s="199">
        <f>O189*H189</f>
        <v>0</v>
      </c>
      <c r="Q189" s="199">
        <v>0</v>
      </c>
      <c r="R189" s="199">
        <f>Q189*H189</f>
        <v>0</v>
      </c>
      <c r="S189" s="199">
        <v>0</v>
      </c>
      <c r="T189" s="200">
        <f>S189*H189</f>
        <v>0</v>
      </c>
      <c r="U189" s="35"/>
      <c r="V189" s="35"/>
      <c r="W189" s="35"/>
      <c r="X189" s="35"/>
      <c r="Y189" s="35"/>
      <c r="Z189" s="35"/>
      <c r="AA189" s="35"/>
      <c r="AB189" s="35"/>
      <c r="AC189" s="35"/>
      <c r="AD189" s="35"/>
      <c r="AE189" s="35"/>
      <c r="AR189" s="201" t="s">
        <v>900</v>
      </c>
      <c r="AT189" s="201" t="s">
        <v>155</v>
      </c>
      <c r="AU189" s="201" t="s">
        <v>90</v>
      </c>
      <c r="AY189" s="18" t="s">
        <v>152</v>
      </c>
      <c r="BE189" s="202">
        <f>IF(N189="základní",J189,0)</f>
        <v>0</v>
      </c>
      <c r="BF189" s="202">
        <f>IF(N189="snížená",J189,0)</f>
        <v>0</v>
      </c>
      <c r="BG189" s="202">
        <f>IF(N189="zákl. přenesená",J189,0)</f>
        <v>0</v>
      </c>
      <c r="BH189" s="202">
        <f>IF(N189="sníž. přenesená",J189,0)</f>
        <v>0</v>
      </c>
      <c r="BI189" s="202">
        <f>IF(N189="nulová",J189,0)</f>
        <v>0</v>
      </c>
      <c r="BJ189" s="18" t="s">
        <v>88</v>
      </c>
      <c r="BK189" s="202">
        <f>ROUND(I189*H189,2)</f>
        <v>0</v>
      </c>
      <c r="BL189" s="18" t="s">
        <v>900</v>
      </c>
      <c r="BM189" s="201" t="s">
        <v>1059</v>
      </c>
    </row>
    <row r="190" spans="1:47" s="2" customFormat="1" ht="29.25">
      <c r="A190" s="35"/>
      <c r="B190" s="36"/>
      <c r="C190" s="37"/>
      <c r="D190" s="205" t="s">
        <v>385</v>
      </c>
      <c r="E190" s="37"/>
      <c r="F190" s="258" t="s">
        <v>902</v>
      </c>
      <c r="G190" s="37"/>
      <c r="H190" s="37"/>
      <c r="I190" s="259"/>
      <c r="J190" s="37"/>
      <c r="K190" s="37"/>
      <c r="L190" s="40"/>
      <c r="M190" s="262"/>
      <c r="N190" s="263"/>
      <c r="O190" s="264"/>
      <c r="P190" s="264"/>
      <c r="Q190" s="264"/>
      <c r="R190" s="264"/>
      <c r="S190" s="264"/>
      <c r="T190" s="265"/>
      <c r="U190" s="35"/>
      <c r="V190" s="35"/>
      <c r="W190" s="35"/>
      <c r="X190" s="35"/>
      <c r="Y190" s="35"/>
      <c r="Z190" s="35"/>
      <c r="AA190" s="35"/>
      <c r="AB190" s="35"/>
      <c r="AC190" s="35"/>
      <c r="AD190" s="35"/>
      <c r="AE190" s="35"/>
      <c r="AT190" s="18" t="s">
        <v>385</v>
      </c>
      <c r="AU190" s="18" t="s">
        <v>90</v>
      </c>
    </row>
    <row r="191" spans="1:31" s="2" customFormat="1" ht="6.95" customHeight="1">
      <c r="A191" s="35"/>
      <c r="B191" s="55"/>
      <c r="C191" s="56"/>
      <c r="D191" s="56"/>
      <c r="E191" s="56"/>
      <c r="F191" s="56"/>
      <c r="G191" s="56"/>
      <c r="H191" s="56"/>
      <c r="I191" s="56"/>
      <c r="J191" s="56"/>
      <c r="K191" s="56"/>
      <c r="L191" s="40"/>
      <c r="M191" s="35"/>
      <c r="O191" s="35"/>
      <c r="P191" s="35"/>
      <c r="Q191" s="35"/>
      <c r="R191" s="35"/>
      <c r="S191" s="35"/>
      <c r="T191" s="35"/>
      <c r="U191" s="35"/>
      <c r="V191" s="35"/>
      <c r="W191" s="35"/>
      <c r="X191" s="35"/>
      <c r="Y191" s="35"/>
      <c r="Z191" s="35"/>
      <c r="AA191" s="35"/>
      <c r="AB191" s="35"/>
      <c r="AC191" s="35"/>
      <c r="AD191" s="35"/>
      <c r="AE191" s="35"/>
    </row>
  </sheetData>
  <sheetProtection algorithmName="SHA-512" hashValue="oNoVJCTFZ9BuHxK3YD+3Y6p0gVXrlGj82pmvXUaMu7TzOBOBSMGSdaJTCB3AIMR8pHYyItk8q5QnQvLMIJ205Q==" saltValue="hEZxNrWB6kKjOzzB+Vts7jaQFF/xhOI4rqhXD71/Xt7CMx3xqh4XVFe2bao0uxMQtrMqZ71NpOWBY7rPNsBnbQ==" spinCount="100000" sheet="1" objects="1" scenarios="1" formatColumns="0" formatRows="0" autoFilter="0"/>
  <autoFilter ref="C123:K190"/>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c r="M2" s="326"/>
      <c r="N2" s="326"/>
      <c r="O2" s="326"/>
      <c r="P2" s="326"/>
      <c r="Q2" s="326"/>
      <c r="R2" s="326"/>
      <c r="S2" s="326"/>
      <c r="T2" s="326"/>
      <c r="U2" s="326"/>
      <c r="V2" s="326"/>
      <c r="AT2" s="18" t="s">
        <v>102</v>
      </c>
    </row>
    <row r="3" spans="2:46" s="1" customFormat="1" ht="6.95" customHeight="1">
      <c r="B3" s="110"/>
      <c r="C3" s="111"/>
      <c r="D3" s="111"/>
      <c r="E3" s="111"/>
      <c r="F3" s="111"/>
      <c r="G3" s="111"/>
      <c r="H3" s="111"/>
      <c r="I3" s="111"/>
      <c r="J3" s="111"/>
      <c r="K3" s="111"/>
      <c r="L3" s="21"/>
      <c r="AT3" s="18" t="s">
        <v>90</v>
      </c>
    </row>
    <row r="4" spans="2:46" s="1" customFormat="1" ht="24.95" customHeight="1">
      <c r="B4" s="21"/>
      <c r="D4" s="112" t="s">
        <v>107</v>
      </c>
      <c r="L4" s="21"/>
      <c r="M4" s="113" t="s">
        <v>10</v>
      </c>
      <c r="AT4" s="18" t="s">
        <v>4</v>
      </c>
    </row>
    <row r="5" spans="2:12" s="1" customFormat="1" ht="6.95" customHeight="1">
      <c r="B5" s="21"/>
      <c r="L5" s="21"/>
    </row>
    <row r="6" spans="2:12" s="1" customFormat="1" ht="12" customHeight="1">
      <c r="B6" s="21"/>
      <c r="D6" s="114" t="s">
        <v>16</v>
      </c>
      <c r="L6" s="21"/>
    </row>
    <row r="7" spans="2:12" s="1" customFormat="1" ht="16.5" customHeight="1">
      <c r="B7" s="21"/>
      <c r="E7" s="327" t="str">
        <f>'Rekapitulace stavby'!K6</f>
        <v>Změna užívání části 1.NP v objektu FSE, Moskevská 1533/54 ÚnL</v>
      </c>
      <c r="F7" s="328"/>
      <c r="G7" s="328"/>
      <c r="H7" s="328"/>
      <c r="L7" s="21"/>
    </row>
    <row r="8" spans="1:31" s="2" customFormat="1" ht="12" customHeight="1">
      <c r="A8" s="35"/>
      <c r="B8" s="40"/>
      <c r="C8" s="35"/>
      <c r="D8" s="114" t="s">
        <v>114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29" t="s">
        <v>1060</v>
      </c>
      <c r="F9" s="330"/>
      <c r="G9" s="330"/>
      <c r="H9" s="33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15" t="s">
        <v>1</v>
      </c>
      <c r="G11" s="35"/>
      <c r="H11" s="35"/>
      <c r="I11" s="114" t="s">
        <v>19</v>
      </c>
      <c r="J11" s="115"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4" t="s">
        <v>20</v>
      </c>
      <c r="E12" s="35"/>
      <c r="F12" s="115" t="s">
        <v>21</v>
      </c>
      <c r="G12" s="35"/>
      <c r="H12" s="35"/>
      <c r="I12" s="114" t="s">
        <v>22</v>
      </c>
      <c r="J12" s="116" t="str">
        <f>'Rekapitulace stavby'!AN8</f>
        <v>10. 4. 2021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15"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5" t="s">
        <v>27</v>
      </c>
      <c r="F15" s="35"/>
      <c r="G15" s="35"/>
      <c r="H15" s="35"/>
      <c r="I15" s="114" t="s">
        <v>28</v>
      </c>
      <c r="J15" s="115"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31" t="str">
        <f>'Rekapitulace stavby'!E14</f>
        <v>Vyplň údaj</v>
      </c>
      <c r="F18" s="332"/>
      <c r="G18" s="332"/>
      <c r="H18" s="332"/>
      <c r="I18" s="114" t="s">
        <v>28</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15" t="s">
        <v>33</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5" t="s">
        <v>34</v>
      </c>
      <c r="F21" s="35"/>
      <c r="G21" s="35"/>
      <c r="H21" s="35"/>
      <c r="I21" s="114" t="s">
        <v>28</v>
      </c>
      <c r="J21" s="115" t="s">
        <v>35</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15" t="s">
        <v>33</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5" t="s">
        <v>34</v>
      </c>
      <c r="F24" s="35"/>
      <c r="G24" s="35"/>
      <c r="H24" s="35"/>
      <c r="I24" s="114" t="s">
        <v>28</v>
      </c>
      <c r="J24" s="115" t="s">
        <v>35</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7"/>
      <c r="B27" s="118"/>
      <c r="C27" s="117"/>
      <c r="D27" s="117"/>
      <c r="E27" s="333" t="s">
        <v>1</v>
      </c>
      <c r="F27" s="333"/>
      <c r="G27" s="333"/>
      <c r="H27" s="333"/>
      <c r="I27" s="117"/>
      <c r="J27" s="117"/>
      <c r="K27" s="117"/>
      <c r="L27" s="119"/>
      <c r="S27" s="117"/>
      <c r="T27" s="117"/>
      <c r="U27" s="117"/>
      <c r="V27" s="117"/>
      <c r="W27" s="117"/>
      <c r="X27" s="117"/>
      <c r="Y27" s="117"/>
      <c r="Z27" s="117"/>
      <c r="AA27" s="117"/>
      <c r="AB27" s="117"/>
      <c r="AC27" s="117"/>
      <c r="AD27" s="117"/>
      <c r="AE27" s="117"/>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0"/>
      <c r="E29" s="120"/>
      <c r="F29" s="120"/>
      <c r="G29" s="120"/>
      <c r="H29" s="120"/>
      <c r="I29" s="120"/>
      <c r="J29" s="120"/>
      <c r="K29" s="120"/>
      <c r="L29" s="52"/>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ROUND(J123,2)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0"/>
      <c r="E31" s="120"/>
      <c r="F31" s="120"/>
      <c r="G31" s="120"/>
      <c r="H31" s="120"/>
      <c r="I31" s="120"/>
      <c r="J31" s="120"/>
      <c r="K31" s="120"/>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3" t="s">
        <v>42</v>
      </c>
      <c r="G32" s="35"/>
      <c r="H32" s="35"/>
      <c r="I32" s="123" t="s">
        <v>41</v>
      </c>
      <c r="J32" s="123" t="s">
        <v>43</v>
      </c>
      <c r="K32" s="35"/>
      <c r="L32" s="52"/>
      <c r="S32" s="35"/>
      <c r="T32" s="35"/>
      <c r="U32" s="35"/>
      <c r="V32" s="35"/>
      <c r="W32" s="35"/>
      <c r="X32" s="35"/>
      <c r="Y32" s="35"/>
      <c r="Z32" s="35"/>
      <c r="AA32" s="35"/>
      <c r="AB32" s="35"/>
      <c r="AC32" s="35"/>
      <c r="AD32" s="35"/>
      <c r="AE32" s="35"/>
    </row>
    <row r="33" spans="1:31" s="2" customFormat="1" ht="14.45" customHeight="1">
      <c r="A33" s="35"/>
      <c r="B33" s="40"/>
      <c r="C33" s="35"/>
      <c r="D33" s="124" t="s">
        <v>44</v>
      </c>
      <c r="E33" s="114" t="s">
        <v>45</v>
      </c>
      <c r="F33" s="125">
        <f>ROUND((SUM(BE123:BE148)),2)</f>
        <v>0</v>
      </c>
      <c r="G33" s="35"/>
      <c r="H33" s="35"/>
      <c r="I33" s="126">
        <v>0.21</v>
      </c>
      <c r="J33" s="125">
        <f>ROUND(((SUM(BE123:BE148))*I33),2)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4" t="s">
        <v>46</v>
      </c>
      <c r="F34" s="125">
        <f>ROUND((SUM(BF123:BF148)),2)</f>
        <v>0</v>
      </c>
      <c r="G34" s="35"/>
      <c r="H34" s="35"/>
      <c r="I34" s="126">
        <v>0.15</v>
      </c>
      <c r="J34" s="125">
        <f>ROUND(((SUM(BF123:BF148))*I34),2)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4" t="s">
        <v>47</v>
      </c>
      <c r="F35" s="125">
        <f>ROUND((SUM(BG123:BG148)),2)</f>
        <v>0</v>
      </c>
      <c r="G35" s="35"/>
      <c r="H35" s="35"/>
      <c r="I35" s="126">
        <v>0.21</v>
      </c>
      <c r="J35" s="125">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4" t="s">
        <v>48</v>
      </c>
      <c r="F36" s="125">
        <f>ROUND((SUM(BH123:BH148)),2)</f>
        <v>0</v>
      </c>
      <c r="G36" s="35"/>
      <c r="H36" s="35"/>
      <c r="I36" s="126">
        <v>0.15</v>
      </c>
      <c r="J36" s="125">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4" t="s">
        <v>49</v>
      </c>
      <c r="F37" s="125">
        <f>ROUND((SUM(BI123:BI148)),2)</f>
        <v>0</v>
      </c>
      <c r="G37" s="35"/>
      <c r="H37" s="35"/>
      <c r="I37" s="126">
        <v>0</v>
      </c>
      <c r="J37" s="125">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4" t="s">
        <v>53</v>
      </c>
      <c r="E50" s="135"/>
      <c r="F50" s="135"/>
      <c r="G50" s="134" t="s">
        <v>54</v>
      </c>
      <c r="H50" s="135"/>
      <c r="I50" s="135"/>
      <c r="J50" s="135"/>
      <c r="K50" s="135"/>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6" t="s">
        <v>55</v>
      </c>
      <c r="E61" s="137"/>
      <c r="F61" s="138" t="s">
        <v>56</v>
      </c>
      <c r="G61" s="136" t="s">
        <v>55</v>
      </c>
      <c r="H61" s="137"/>
      <c r="I61" s="137"/>
      <c r="J61" s="139" t="s">
        <v>56</v>
      </c>
      <c r="K61" s="137"/>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4" t="s">
        <v>57</v>
      </c>
      <c r="E65" s="140"/>
      <c r="F65" s="140"/>
      <c r="G65" s="134" t="s">
        <v>58</v>
      </c>
      <c r="H65" s="140"/>
      <c r="I65" s="140"/>
      <c r="J65" s="140"/>
      <c r="K65" s="140"/>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6" t="s">
        <v>55</v>
      </c>
      <c r="E76" s="137"/>
      <c r="F76" s="138" t="s">
        <v>56</v>
      </c>
      <c r="G76" s="136" t="s">
        <v>55</v>
      </c>
      <c r="H76" s="137"/>
      <c r="I76" s="137"/>
      <c r="J76" s="139" t="s">
        <v>56</v>
      </c>
      <c r="K76" s="137"/>
      <c r="L76" s="52"/>
      <c r="S76" s="35"/>
      <c r="T76" s="35"/>
      <c r="U76" s="35"/>
      <c r="V76" s="35"/>
      <c r="W76" s="35"/>
      <c r="X76" s="35"/>
      <c r="Y76" s="35"/>
      <c r="Z76" s="35"/>
      <c r="AA76" s="35"/>
      <c r="AB76" s="35"/>
      <c r="AC76" s="35"/>
      <c r="AD76" s="35"/>
      <c r="AE76" s="35"/>
    </row>
    <row r="77" spans="1:31" s="2" customFormat="1" ht="14.45" customHeight="1">
      <c r="A77" s="35"/>
      <c r="B77" s="141"/>
      <c r="C77" s="142"/>
      <c r="D77" s="142"/>
      <c r="E77" s="142"/>
      <c r="F77" s="142"/>
      <c r="G77" s="142"/>
      <c r="H77" s="142"/>
      <c r="I77" s="142"/>
      <c r="J77" s="142"/>
      <c r="K77" s="142"/>
      <c r="L77" s="52"/>
      <c r="S77" s="35"/>
      <c r="T77" s="35"/>
      <c r="U77" s="35"/>
      <c r="V77" s="35"/>
      <c r="W77" s="35"/>
      <c r="X77" s="35"/>
      <c r="Y77" s="35"/>
      <c r="Z77" s="35"/>
      <c r="AA77" s="35"/>
      <c r="AB77" s="35"/>
      <c r="AC77" s="35"/>
      <c r="AD77" s="35"/>
      <c r="AE77" s="35"/>
    </row>
    <row r="81" spans="1:31" s="2" customFormat="1" ht="6.95" customHeight="1">
      <c r="A81" s="35"/>
      <c r="B81" s="143"/>
      <c r="C81" s="144"/>
      <c r="D81" s="144"/>
      <c r="E81" s="144"/>
      <c r="F81" s="144"/>
      <c r="G81" s="144"/>
      <c r="H81" s="144"/>
      <c r="I81" s="144"/>
      <c r="J81" s="144"/>
      <c r="K81" s="144"/>
      <c r="L81" s="52"/>
      <c r="S81" s="35"/>
      <c r="T81" s="35"/>
      <c r="U81" s="35"/>
      <c r="V81" s="35"/>
      <c r="W81" s="35"/>
      <c r="X81" s="35"/>
      <c r="Y81" s="35"/>
      <c r="Z81" s="35"/>
      <c r="AA81" s="35"/>
      <c r="AB81" s="35"/>
      <c r="AC81" s="35"/>
      <c r="AD81" s="35"/>
      <c r="AE81" s="35"/>
    </row>
    <row r="82" spans="1:31" s="2" customFormat="1" ht="24.95" customHeight="1">
      <c r="A82" s="35"/>
      <c r="B82" s="36"/>
      <c r="C82" s="24" t="s">
        <v>116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4" t="str">
        <f>E7</f>
        <v>Změna užívání části 1.NP v objektu FSE, Moskevská 1533/54 ÚnL</v>
      </c>
      <c r="F85" s="335"/>
      <c r="G85" s="335"/>
      <c r="H85" s="33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114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86" t="str">
        <f>E9</f>
        <v>VRN 00 - Vedlejší rozpočtové náklady</v>
      </c>
      <c r="F87" s="336"/>
      <c r="G87" s="336"/>
      <c r="H87" s="33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Ústí nad Labem</v>
      </c>
      <c r="G89" s="37"/>
      <c r="H89" s="37"/>
      <c r="I89" s="30" t="s">
        <v>22</v>
      </c>
      <c r="J89" s="67" t="str">
        <f>IF(J12="","",J12)</f>
        <v>10. 4. 2021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UJEP</v>
      </c>
      <c r="G91" s="37"/>
      <c r="H91" s="37"/>
      <c r="I91" s="30" t="s">
        <v>32</v>
      </c>
      <c r="J91" s="33" t="str">
        <f>E21</f>
        <v>Correct BC, s.r.o.</v>
      </c>
      <c r="K91" s="37"/>
      <c r="L91" s="52"/>
      <c r="S91" s="35"/>
      <c r="T91" s="35"/>
      <c r="U91" s="35"/>
      <c r="V91" s="35"/>
      <c r="W91" s="35"/>
      <c r="X91" s="35"/>
      <c r="Y91" s="35"/>
      <c r="Z91" s="35"/>
      <c r="AA91" s="35"/>
      <c r="AB91" s="35"/>
      <c r="AC91" s="35"/>
      <c r="AD91" s="35"/>
      <c r="AE91" s="35"/>
    </row>
    <row r="92" spans="1:31" s="2" customFormat="1" ht="15.2" customHeight="1">
      <c r="A92" s="35"/>
      <c r="B92" s="36"/>
      <c r="C92" s="30" t="s">
        <v>30</v>
      </c>
      <c r="D92" s="37"/>
      <c r="E92" s="37"/>
      <c r="F92" s="28" t="str">
        <f>IF(E18="","",E18)</f>
        <v>Vyplň údaj</v>
      </c>
      <c r="G92" s="37"/>
      <c r="H92" s="37"/>
      <c r="I92" s="30" t="s">
        <v>37</v>
      </c>
      <c r="J92" s="33" t="str">
        <f>E24</f>
        <v>Correct BC, s.r.o.</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5" t="s">
        <v>117</v>
      </c>
      <c r="D94" s="146"/>
      <c r="E94" s="146"/>
      <c r="F94" s="146"/>
      <c r="G94" s="146"/>
      <c r="H94" s="146"/>
      <c r="I94" s="146"/>
      <c r="J94" s="147" t="s">
        <v>118</v>
      </c>
      <c r="K94" s="146"/>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8" t="s">
        <v>119</v>
      </c>
      <c r="D96" s="37"/>
      <c r="E96" s="37"/>
      <c r="F96" s="37"/>
      <c r="G96" s="37"/>
      <c r="H96" s="37"/>
      <c r="I96" s="37"/>
      <c r="J96" s="85">
        <f>J123</f>
        <v>0</v>
      </c>
      <c r="K96" s="37"/>
      <c r="L96" s="52"/>
      <c r="S96" s="35"/>
      <c r="T96" s="35"/>
      <c r="U96" s="35"/>
      <c r="V96" s="35"/>
      <c r="W96" s="35"/>
      <c r="X96" s="35"/>
      <c r="Y96" s="35"/>
      <c r="Z96" s="35"/>
      <c r="AA96" s="35"/>
      <c r="AB96" s="35"/>
      <c r="AC96" s="35"/>
      <c r="AD96" s="35"/>
      <c r="AE96" s="35"/>
      <c r="AU96" s="18" t="s">
        <v>120</v>
      </c>
    </row>
    <row r="97" spans="2:12" s="9" customFormat="1" ht="24.95" customHeight="1">
      <c r="B97" s="149"/>
      <c r="C97" s="150"/>
      <c r="D97" s="151" t="s">
        <v>734</v>
      </c>
      <c r="E97" s="152"/>
      <c r="F97" s="152"/>
      <c r="G97" s="152"/>
      <c r="H97" s="152"/>
      <c r="I97" s="152"/>
      <c r="J97" s="153">
        <f>J124</f>
        <v>0</v>
      </c>
      <c r="K97" s="150"/>
      <c r="L97" s="154"/>
    </row>
    <row r="98" spans="2:12" s="10" customFormat="1" ht="19.9" customHeight="1">
      <c r="B98" s="155"/>
      <c r="C98" s="156"/>
      <c r="D98" s="157" t="s">
        <v>1061</v>
      </c>
      <c r="E98" s="158"/>
      <c r="F98" s="158"/>
      <c r="G98" s="158"/>
      <c r="H98" s="158"/>
      <c r="I98" s="158"/>
      <c r="J98" s="159">
        <f>J125</f>
        <v>0</v>
      </c>
      <c r="K98" s="156"/>
      <c r="L98" s="160"/>
    </row>
    <row r="99" spans="2:12" s="10" customFormat="1" ht="19.9" customHeight="1">
      <c r="B99" s="155"/>
      <c r="C99" s="156"/>
      <c r="D99" s="157" t="s">
        <v>1062</v>
      </c>
      <c r="E99" s="158"/>
      <c r="F99" s="158"/>
      <c r="G99" s="158"/>
      <c r="H99" s="158"/>
      <c r="I99" s="158"/>
      <c r="J99" s="159">
        <f>J130</f>
        <v>0</v>
      </c>
      <c r="K99" s="156"/>
      <c r="L99" s="160"/>
    </row>
    <row r="100" spans="2:12" s="10" customFormat="1" ht="19.9" customHeight="1">
      <c r="B100" s="155"/>
      <c r="C100" s="156"/>
      <c r="D100" s="157" t="s">
        <v>1063</v>
      </c>
      <c r="E100" s="158"/>
      <c r="F100" s="158"/>
      <c r="G100" s="158"/>
      <c r="H100" s="158"/>
      <c r="I100" s="158"/>
      <c r="J100" s="159">
        <f>J133</f>
        <v>0</v>
      </c>
      <c r="K100" s="156"/>
      <c r="L100" s="160"/>
    </row>
    <row r="101" spans="2:12" s="10" customFormat="1" ht="19.9" customHeight="1">
      <c r="B101" s="155"/>
      <c r="C101" s="156"/>
      <c r="D101" s="157" t="s">
        <v>735</v>
      </c>
      <c r="E101" s="158"/>
      <c r="F101" s="158"/>
      <c r="G101" s="158"/>
      <c r="H101" s="158"/>
      <c r="I101" s="158"/>
      <c r="J101" s="159">
        <f>J137</f>
        <v>0</v>
      </c>
      <c r="K101" s="156"/>
      <c r="L101" s="160"/>
    </row>
    <row r="102" spans="2:12" s="10" customFormat="1" ht="19.9" customHeight="1">
      <c r="B102" s="155"/>
      <c r="C102" s="156"/>
      <c r="D102" s="157" t="s">
        <v>1064</v>
      </c>
      <c r="E102" s="158"/>
      <c r="F102" s="158"/>
      <c r="G102" s="158"/>
      <c r="H102" s="158"/>
      <c r="I102" s="158"/>
      <c r="J102" s="159">
        <f>J143</f>
        <v>0</v>
      </c>
      <c r="K102" s="156"/>
      <c r="L102" s="160"/>
    </row>
    <row r="103" spans="2:12" s="10" customFormat="1" ht="19.9" customHeight="1">
      <c r="B103" s="155"/>
      <c r="C103" s="156"/>
      <c r="D103" s="157" t="s">
        <v>736</v>
      </c>
      <c r="E103" s="158"/>
      <c r="F103" s="158"/>
      <c r="G103" s="158"/>
      <c r="H103" s="158"/>
      <c r="I103" s="158"/>
      <c r="J103" s="159">
        <f>J146</f>
        <v>0</v>
      </c>
      <c r="K103" s="156"/>
      <c r="L103" s="160"/>
    </row>
    <row r="104" spans="1:31"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5"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31" s="2" customFormat="1" ht="6.95"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31" s="2" customFormat="1" ht="24.95" customHeight="1">
      <c r="A110" s="35"/>
      <c r="B110" s="36"/>
      <c r="C110" s="24" t="s">
        <v>137</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34" t="str">
        <f>E7</f>
        <v>Změna užívání části 1.NP v objektu FSE, Moskevská 1533/54 ÚnL</v>
      </c>
      <c r="F113" s="335"/>
      <c r="G113" s="335"/>
      <c r="H113" s="335"/>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114</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286" t="str">
        <f>E9</f>
        <v>VRN 00 - Vedlejší rozpočtové náklady</v>
      </c>
      <c r="F115" s="336"/>
      <c r="G115" s="336"/>
      <c r="H115" s="336"/>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F12</f>
        <v>Ústí nad Labem</v>
      </c>
      <c r="G117" s="37"/>
      <c r="H117" s="37"/>
      <c r="I117" s="30" t="s">
        <v>22</v>
      </c>
      <c r="J117" s="67" t="str">
        <f>IF(J12="","",J12)</f>
        <v>10. 4. 2021</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24</v>
      </c>
      <c r="D119" s="37"/>
      <c r="E119" s="37"/>
      <c r="F119" s="28" t="str">
        <f>E15</f>
        <v>UJEP</v>
      </c>
      <c r="G119" s="37"/>
      <c r="H119" s="37"/>
      <c r="I119" s="30" t="s">
        <v>32</v>
      </c>
      <c r="J119" s="33" t="str">
        <f>E21</f>
        <v>Correct BC,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30</v>
      </c>
      <c r="D120" s="37"/>
      <c r="E120" s="37"/>
      <c r="F120" s="28" t="str">
        <f>IF(E18="","",E18)</f>
        <v>Vyplň údaj</v>
      </c>
      <c r="G120" s="37"/>
      <c r="H120" s="37"/>
      <c r="I120" s="30" t="s">
        <v>37</v>
      </c>
      <c r="J120" s="33" t="str">
        <f>E24</f>
        <v>Correct BC, s.r.o.</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1"/>
      <c r="B122" s="162"/>
      <c r="C122" s="163" t="s">
        <v>138</v>
      </c>
      <c r="D122" s="164" t="s">
        <v>65</v>
      </c>
      <c r="E122" s="164" t="s">
        <v>61</v>
      </c>
      <c r="F122" s="164" t="s">
        <v>62</v>
      </c>
      <c r="G122" s="164" t="s">
        <v>139</v>
      </c>
      <c r="H122" s="164" t="s">
        <v>140</v>
      </c>
      <c r="I122" s="164" t="s">
        <v>141</v>
      </c>
      <c r="J122" s="165" t="s">
        <v>118</v>
      </c>
      <c r="K122" s="166" t="s">
        <v>142</v>
      </c>
      <c r="L122" s="167"/>
      <c r="M122" s="76" t="s">
        <v>1</v>
      </c>
      <c r="N122" s="77" t="s">
        <v>44</v>
      </c>
      <c r="O122" s="77" t="s">
        <v>143</v>
      </c>
      <c r="P122" s="77" t="s">
        <v>144</v>
      </c>
      <c r="Q122" s="77" t="s">
        <v>145</v>
      </c>
      <c r="R122" s="77" t="s">
        <v>146</v>
      </c>
      <c r="S122" s="77" t="s">
        <v>147</v>
      </c>
      <c r="T122" s="78" t="s">
        <v>148</v>
      </c>
      <c r="U122" s="161"/>
      <c r="V122" s="161"/>
      <c r="W122" s="161"/>
      <c r="X122" s="161"/>
      <c r="Y122" s="161"/>
      <c r="Z122" s="161"/>
      <c r="AA122" s="161"/>
      <c r="AB122" s="161"/>
      <c r="AC122" s="161"/>
      <c r="AD122" s="161"/>
      <c r="AE122" s="161"/>
    </row>
    <row r="123" spans="1:63" s="2" customFormat="1" ht="22.9" customHeight="1">
      <c r="A123" s="35"/>
      <c r="B123" s="36"/>
      <c r="C123" s="83" t="s">
        <v>149</v>
      </c>
      <c r="D123" s="37"/>
      <c r="E123" s="37"/>
      <c r="F123" s="37"/>
      <c r="G123" s="37"/>
      <c r="H123" s="37"/>
      <c r="I123" s="37"/>
      <c r="J123" s="168">
        <f>BK123</f>
        <v>0</v>
      </c>
      <c r="K123" s="37"/>
      <c r="L123" s="40"/>
      <c r="M123" s="79"/>
      <c r="N123" s="169"/>
      <c r="O123" s="80"/>
      <c r="P123" s="170">
        <f>P124</f>
        <v>0</v>
      </c>
      <c r="Q123" s="80"/>
      <c r="R123" s="170">
        <f>R124</f>
        <v>0</v>
      </c>
      <c r="S123" s="80"/>
      <c r="T123" s="171">
        <f>T124</f>
        <v>0</v>
      </c>
      <c r="U123" s="35"/>
      <c r="V123" s="35"/>
      <c r="W123" s="35"/>
      <c r="X123" s="35"/>
      <c r="Y123" s="35"/>
      <c r="Z123" s="35"/>
      <c r="AA123" s="35"/>
      <c r="AB123" s="35"/>
      <c r="AC123" s="35"/>
      <c r="AD123" s="35"/>
      <c r="AE123" s="35"/>
      <c r="AT123" s="18" t="s">
        <v>79</v>
      </c>
      <c r="AU123" s="18" t="s">
        <v>120</v>
      </c>
      <c r="BK123" s="172">
        <f>BK124</f>
        <v>0</v>
      </c>
    </row>
    <row r="124" spans="2:63" s="12" customFormat="1" ht="25.9" customHeight="1">
      <c r="B124" s="173"/>
      <c r="C124" s="174"/>
      <c r="D124" s="175" t="s">
        <v>79</v>
      </c>
      <c r="E124" s="176" t="s">
        <v>894</v>
      </c>
      <c r="F124" s="176" t="s">
        <v>101</v>
      </c>
      <c r="G124" s="174"/>
      <c r="H124" s="174"/>
      <c r="I124" s="177"/>
      <c r="J124" s="178">
        <f>BK124</f>
        <v>0</v>
      </c>
      <c r="K124" s="174"/>
      <c r="L124" s="179"/>
      <c r="M124" s="180"/>
      <c r="N124" s="181"/>
      <c r="O124" s="181"/>
      <c r="P124" s="182">
        <f>P125+P130+P133+P137+P143+P146</f>
        <v>0</v>
      </c>
      <c r="Q124" s="181"/>
      <c r="R124" s="182">
        <f>R125+R130+R133+R137+R143+R146</f>
        <v>0</v>
      </c>
      <c r="S124" s="181"/>
      <c r="T124" s="183">
        <f>T125+T130+T133+T137+T143+T146</f>
        <v>0</v>
      </c>
      <c r="AR124" s="184" t="s">
        <v>178</v>
      </c>
      <c r="AT124" s="185" t="s">
        <v>79</v>
      </c>
      <c r="AU124" s="185" t="s">
        <v>80</v>
      </c>
      <c r="AY124" s="184" t="s">
        <v>152</v>
      </c>
      <c r="BK124" s="186">
        <f>BK125+BK130+BK133+BK137+BK143+BK146</f>
        <v>0</v>
      </c>
    </row>
    <row r="125" spans="2:63" s="12" customFormat="1" ht="22.9" customHeight="1">
      <c r="B125" s="173"/>
      <c r="C125" s="174"/>
      <c r="D125" s="175" t="s">
        <v>79</v>
      </c>
      <c r="E125" s="187" t="s">
        <v>1065</v>
      </c>
      <c r="F125" s="187" t="s">
        <v>1066</v>
      </c>
      <c r="G125" s="174"/>
      <c r="H125" s="174"/>
      <c r="I125" s="177"/>
      <c r="J125" s="188">
        <f>BK125</f>
        <v>0</v>
      </c>
      <c r="K125" s="174"/>
      <c r="L125" s="179"/>
      <c r="M125" s="180"/>
      <c r="N125" s="181"/>
      <c r="O125" s="181"/>
      <c r="P125" s="182">
        <f>SUM(P126:P129)</f>
        <v>0</v>
      </c>
      <c r="Q125" s="181"/>
      <c r="R125" s="182">
        <f>SUM(R126:R129)</f>
        <v>0</v>
      </c>
      <c r="S125" s="181"/>
      <c r="T125" s="183">
        <f>SUM(T126:T129)</f>
        <v>0</v>
      </c>
      <c r="AR125" s="184" t="s">
        <v>178</v>
      </c>
      <c r="AT125" s="185" t="s">
        <v>79</v>
      </c>
      <c r="AU125" s="185" t="s">
        <v>88</v>
      </c>
      <c r="AY125" s="184" t="s">
        <v>152</v>
      </c>
      <c r="BK125" s="186">
        <f>SUM(BK126:BK129)</f>
        <v>0</v>
      </c>
    </row>
    <row r="126" spans="1:65" s="2" customFormat="1" ht="16.5" customHeight="1">
      <c r="A126" s="35"/>
      <c r="B126" s="36"/>
      <c r="C126" s="189" t="s">
        <v>88</v>
      </c>
      <c r="D126" s="189" t="s">
        <v>155</v>
      </c>
      <c r="E126" s="190" t="s">
        <v>1067</v>
      </c>
      <c r="F126" s="191" t="s">
        <v>1068</v>
      </c>
      <c r="G126" s="192" t="s">
        <v>166</v>
      </c>
      <c r="H126" s="193">
        <v>1</v>
      </c>
      <c r="I126" s="194"/>
      <c r="J126" s="195">
        <f>ROUND(I126*H126,2)</f>
        <v>0</v>
      </c>
      <c r="K126" s="196"/>
      <c r="L126" s="40"/>
      <c r="M126" s="197" t="s">
        <v>1</v>
      </c>
      <c r="N126" s="198" t="s">
        <v>45</v>
      </c>
      <c r="O126" s="72"/>
      <c r="P126" s="199">
        <f>O126*H126</f>
        <v>0</v>
      </c>
      <c r="Q126" s="199">
        <v>0</v>
      </c>
      <c r="R126" s="199">
        <f>Q126*H126</f>
        <v>0</v>
      </c>
      <c r="S126" s="199">
        <v>0</v>
      </c>
      <c r="T126" s="200">
        <f>S126*H126</f>
        <v>0</v>
      </c>
      <c r="U126" s="35"/>
      <c r="V126" s="35"/>
      <c r="W126" s="35"/>
      <c r="X126" s="35"/>
      <c r="Y126" s="35"/>
      <c r="Z126" s="35"/>
      <c r="AA126" s="35"/>
      <c r="AB126" s="35"/>
      <c r="AC126" s="35"/>
      <c r="AD126" s="35"/>
      <c r="AE126" s="35"/>
      <c r="AR126" s="201" t="s">
        <v>900</v>
      </c>
      <c r="AT126" s="201" t="s">
        <v>155</v>
      </c>
      <c r="AU126" s="201" t="s">
        <v>90</v>
      </c>
      <c r="AY126" s="18" t="s">
        <v>152</v>
      </c>
      <c r="BE126" s="202">
        <f>IF(N126="základní",J126,0)</f>
        <v>0</v>
      </c>
      <c r="BF126" s="202">
        <f>IF(N126="snížená",J126,0)</f>
        <v>0</v>
      </c>
      <c r="BG126" s="202">
        <f>IF(N126="zákl. přenesená",J126,0)</f>
        <v>0</v>
      </c>
      <c r="BH126" s="202">
        <f>IF(N126="sníž. přenesená",J126,0)</f>
        <v>0</v>
      </c>
      <c r="BI126" s="202">
        <f>IF(N126="nulová",J126,0)</f>
        <v>0</v>
      </c>
      <c r="BJ126" s="18" t="s">
        <v>88</v>
      </c>
      <c r="BK126" s="202">
        <f>ROUND(I126*H126,2)</f>
        <v>0</v>
      </c>
      <c r="BL126" s="18" t="s">
        <v>900</v>
      </c>
      <c r="BM126" s="201" t="s">
        <v>1069</v>
      </c>
    </row>
    <row r="127" spans="1:47" s="2" customFormat="1" ht="39">
      <c r="A127" s="35"/>
      <c r="B127" s="36"/>
      <c r="C127" s="37"/>
      <c r="D127" s="205" t="s">
        <v>385</v>
      </c>
      <c r="E127" s="37"/>
      <c r="F127" s="258" t="s">
        <v>1070</v>
      </c>
      <c r="G127" s="37"/>
      <c r="H127" s="37"/>
      <c r="I127" s="259"/>
      <c r="J127" s="37"/>
      <c r="K127" s="37"/>
      <c r="L127" s="40"/>
      <c r="M127" s="260"/>
      <c r="N127" s="261"/>
      <c r="O127" s="72"/>
      <c r="P127" s="72"/>
      <c r="Q127" s="72"/>
      <c r="R127" s="72"/>
      <c r="S127" s="72"/>
      <c r="T127" s="73"/>
      <c r="U127" s="35"/>
      <c r="V127" s="35"/>
      <c r="W127" s="35"/>
      <c r="X127" s="35"/>
      <c r="Y127" s="35"/>
      <c r="Z127" s="35"/>
      <c r="AA127" s="35"/>
      <c r="AB127" s="35"/>
      <c r="AC127" s="35"/>
      <c r="AD127" s="35"/>
      <c r="AE127" s="35"/>
      <c r="AT127" s="18" t="s">
        <v>385</v>
      </c>
      <c r="AU127" s="18" t="s">
        <v>90</v>
      </c>
    </row>
    <row r="128" spans="1:65" s="2" customFormat="1" ht="16.5" customHeight="1">
      <c r="A128" s="35"/>
      <c r="B128" s="36"/>
      <c r="C128" s="189" t="s">
        <v>90</v>
      </c>
      <c r="D128" s="189" t="s">
        <v>155</v>
      </c>
      <c r="E128" s="190" t="s">
        <v>1071</v>
      </c>
      <c r="F128" s="191" t="s">
        <v>1072</v>
      </c>
      <c r="G128" s="192" t="s">
        <v>166</v>
      </c>
      <c r="H128" s="193">
        <v>1</v>
      </c>
      <c r="I128" s="194"/>
      <c r="J128" s="195">
        <f>ROUND(I128*H128,2)</f>
        <v>0</v>
      </c>
      <c r="K128" s="196"/>
      <c r="L128" s="40"/>
      <c r="M128" s="197" t="s">
        <v>1</v>
      </c>
      <c r="N128" s="198" t="s">
        <v>45</v>
      </c>
      <c r="O128" s="72"/>
      <c r="P128" s="199">
        <f>O128*H128</f>
        <v>0</v>
      </c>
      <c r="Q128" s="199">
        <v>0</v>
      </c>
      <c r="R128" s="199">
        <f>Q128*H128</f>
        <v>0</v>
      </c>
      <c r="S128" s="199">
        <v>0</v>
      </c>
      <c r="T128" s="200">
        <f>S128*H128</f>
        <v>0</v>
      </c>
      <c r="U128" s="35"/>
      <c r="V128" s="35"/>
      <c r="W128" s="35"/>
      <c r="X128" s="35"/>
      <c r="Y128" s="35"/>
      <c r="Z128" s="35"/>
      <c r="AA128" s="35"/>
      <c r="AB128" s="35"/>
      <c r="AC128" s="35"/>
      <c r="AD128" s="35"/>
      <c r="AE128" s="35"/>
      <c r="AR128" s="201" t="s">
        <v>900</v>
      </c>
      <c r="AT128" s="201" t="s">
        <v>155</v>
      </c>
      <c r="AU128" s="201" t="s">
        <v>90</v>
      </c>
      <c r="AY128" s="18" t="s">
        <v>152</v>
      </c>
      <c r="BE128" s="202">
        <f>IF(N128="základní",J128,0)</f>
        <v>0</v>
      </c>
      <c r="BF128" s="202">
        <f>IF(N128="snížená",J128,0)</f>
        <v>0</v>
      </c>
      <c r="BG128" s="202">
        <f>IF(N128="zákl. přenesená",J128,0)</f>
        <v>0</v>
      </c>
      <c r="BH128" s="202">
        <f>IF(N128="sníž. přenesená",J128,0)</f>
        <v>0</v>
      </c>
      <c r="BI128" s="202">
        <f>IF(N128="nulová",J128,0)</f>
        <v>0</v>
      </c>
      <c r="BJ128" s="18" t="s">
        <v>88</v>
      </c>
      <c r="BK128" s="202">
        <f>ROUND(I128*H128,2)</f>
        <v>0</v>
      </c>
      <c r="BL128" s="18" t="s">
        <v>900</v>
      </c>
      <c r="BM128" s="201" t="s">
        <v>1073</v>
      </c>
    </row>
    <row r="129" spans="1:47" s="2" customFormat="1" ht="48.75">
      <c r="A129" s="35"/>
      <c r="B129" s="36"/>
      <c r="C129" s="37"/>
      <c r="D129" s="205" t="s">
        <v>385</v>
      </c>
      <c r="E129" s="37"/>
      <c r="F129" s="258" t="s">
        <v>1074</v>
      </c>
      <c r="G129" s="37"/>
      <c r="H129" s="37"/>
      <c r="I129" s="259"/>
      <c r="J129" s="37"/>
      <c r="K129" s="37"/>
      <c r="L129" s="40"/>
      <c r="M129" s="260"/>
      <c r="N129" s="261"/>
      <c r="O129" s="72"/>
      <c r="P129" s="72"/>
      <c r="Q129" s="72"/>
      <c r="R129" s="72"/>
      <c r="S129" s="72"/>
      <c r="T129" s="73"/>
      <c r="U129" s="35"/>
      <c r="V129" s="35"/>
      <c r="W129" s="35"/>
      <c r="X129" s="35"/>
      <c r="Y129" s="35"/>
      <c r="Z129" s="35"/>
      <c r="AA129" s="35"/>
      <c r="AB129" s="35"/>
      <c r="AC129" s="35"/>
      <c r="AD129" s="35"/>
      <c r="AE129" s="35"/>
      <c r="AT129" s="18" t="s">
        <v>385</v>
      </c>
      <c r="AU129" s="18" t="s">
        <v>90</v>
      </c>
    </row>
    <row r="130" spans="2:63" s="12" customFormat="1" ht="22.9" customHeight="1">
      <c r="B130" s="173"/>
      <c r="C130" s="174"/>
      <c r="D130" s="175" t="s">
        <v>79</v>
      </c>
      <c r="E130" s="187" t="s">
        <v>1075</v>
      </c>
      <c r="F130" s="187" t="s">
        <v>1076</v>
      </c>
      <c r="G130" s="174"/>
      <c r="H130" s="174"/>
      <c r="I130" s="177"/>
      <c r="J130" s="188">
        <f>BK130</f>
        <v>0</v>
      </c>
      <c r="K130" s="174"/>
      <c r="L130" s="179"/>
      <c r="M130" s="180"/>
      <c r="N130" s="181"/>
      <c r="O130" s="181"/>
      <c r="P130" s="182">
        <f>SUM(P131:P132)</f>
        <v>0</v>
      </c>
      <c r="Q130" s="181"/>
      <c r="R130" s="182">
        <f>SUM(R131:R132)</f>
        <v>0</v>
      </c>
      <c r="S130" s="181"/>
      <c r="T130" s="183">
        <f>SUM(T131:T132)</f>
        <v>0</v>
      </c>
      <c r="AR130" s="184" t="s">
        <v>178</v>
      </c>
      <c r="AT130" s="185" t="s">
        <v>79</v>
      </c>
      <c r="AU130" s="185" t="s">
        <v>88</v>
      </c>
      <c r="AY130" s="184" t="s">
        <v>152</v>
      </c>
      <c r="BK130" s="186">
        <f>SUM(BK131:BK132)</f>
        <v>0</v>
      </c>
    </row>
    <row r="131" spans="1:65" s="2" customFormat="1" ht="16.5" customHeight="1">
      <c r="A131" s="35"/>
      <c r="B131" s="36"/>
      <c r="C131" s="189" t="s">
        <v>153</v>
      </c>
      <c r="D131" s="189" t="s">
        <v>155</v>
      </c>
      <c r="E131" s="190" t="s">
        <v>1077</v>
      </c>
      <c r="F131" s="191" t="s">
        <v>1078</v>
      </c>
      <c r="G131" s="192" t="s">
        <v>646</v>
      </c>
      <c r="H131" s="193">
        <v>16</v>
      </c>
      <c r="I131" s="194"/>
      <c r="J131" s="195">
        <f>ROUND(I131*H131,2)</f>
        <v>0</v>
      </c>
      <c r="K131" s="196"/>
      <c r="L131" s="40"/>
      <c r="M131" s="197" t="s">
        <v>1</v>
      </c>
      <c r="N131" s="198" t="s">
        <v>45</v>
      </c>
      <c r="O131" s="72"/>
      <c r="P131" s="199">
        <f>O131*H131</f>
        <v>0</v>
      </c>
      <c r="Q131" s="199">
        <v>0</v>
      </c>
      <c r="R131" s="199">
        <f>Q131*H131</f>
        <v>0</v>
      </c>
      <c r="S131" s="199">
        <v>0</v>
      </c>
      <c r="T131" s="200">
        <f>S131*H131</f>
        <v>0</v>
      </c>
      <c r="U131" s="35"/>
      <c r="V131" s="35"/>
      <c r="W131" s="35"/>
      <c r="X131" s="35"/>
      <c r="Y131" s="35"/>
      <c r="Z131" s="35"/>
      <c r="AA131" s="35"/>
      <c r="AB131" s="35"/>
      <c r="AC131" s="35"/>
      <c r="AD131" s="35"/>
      <c r="AE131" s="35"/>
      <c r="AR131" s="201" t="s">
        <v>900</v>
      </c>
      <c r="AT131" s="201" t="s">
        <v>155</v>
      </c>
      <c r="AU131" s="201" t="s">
        <v>90</v>
      </c>
      <c r="AY131" s="18" t="s">
        <v>152</v>
      </c>
      <c r="BE131" s="202">
        <f>IF(N131="základní",J131,0)</f>
        <v>0</v>
      </c>
      <c r="BF131" s="202">
        <f>IF(N131="snížená",J131,0)</f>
        <v>0</v>
      </c>
      <c r="BG131" s="202">
        <f>IF(N131="zákl. přenesená",J131,0)</f>
        <v>0</v>
      </c>
      <c r="BH131" s="202">
        <f>IF(N131="sníž. přenesená",J131,0)</f>
        <v>0</v>
      </c>
      <c r="BI131" s="202">
        <f>IF(N131="nulová",J131,0)</f>
        <v>0</v>
      </c>
      <c r="BJ131" s="18" t="s">
        <v>88</v>
      </c>
      <c r="BK131" s="202">
        <f>ROUND(I131*H131,2)</f>
        <v>0</v>
      </c>
      <c r="BL131" s="18" t="s">
        <v>900</v>
      </c>
      <c r="BM131" s="201" t="s">
        <v>1079</v>
      </c>
    </row>
    <row r="132" spans="1:47" s="2" customFormat="1" ht="29.25">
      <c r="A132" s="35"/>
      <c r="B132" s="36"/>
      <c r="C132" s="37"/>
      <c r="D132" s="205" t="s">
        <v>385</v>
      </c>
      <c r="E132" s="37"/>
      <c r="F132" s="258" t="s">
        <v>649</v>
      </c>
      <c r="G132" s="37"/>
      <c r="H132" s="37"/>
      <c r="I132" s="259"/>
      <c r="J132" s="37"/>
      <c r="K132" s="37"/>
      <c r="L132" s="40"/>
      <c r="M132" s="260"/>
      <c r="N132" s="261"/>
      <c r="O132" s="72"/>
      <c r="P132" s="72"/>
      <c r="Q132" s="72"/>
      <c r="R132" s="72"/>
      <c r="S132" s="72"/>
      <c r="T132" s="73"/>
      <c r="U132" s="35"/>
      <c r="V132" s="35"/>
      <c r="W132" s="35"/>
      <c r="X132" s="35"/>
      <c r="Y132" s="35"/>
      <c r="Z132" s="35"/>
      <c r="AA132" s="35"/>
      <c r="AB132" s="35"/>
      <c r="AC132" s="35"/>
      <c r="AD132" s="35"/>
      <c r="AE132" s="35"/>
      <c r="AT132" s="18" t="s">
        <v>385</v>
      </c>
      <c r="AU132" s="18" t="s">
        <v>90</v>
      </c>
    </row>
    <row r="133" spans="2:63" s="12" customFormat="1" ht="22.9" customHeight="1">
      <c r="B133" s="173"/>
      <c r="C133" s="174"/>
      <c r="D133" s="175" t="s">
        <v>79</v>
      </c>
      <c r="E133" s="187" t="s">
        <v>1080</v>
      </c>
      <c r="F133" s="187" t="s">
        <v>1081</v>
      </c>
      <c r="G133" s="174"/>
      <c r="H133" s="174"/>
      <c r="I133" s="177"/>
      <c r="J133" s="188">
        <f>BK133</f>
        <v>0</v>
      </c>
      <c r="K133" s="174"/>
      <c r="L133" s="179"/>
      <c r="M133" s="180"/>
      <c r="N133" s="181"/>
      <c r="O133" s="181"/>
      <c r="P133" s="182">
        <f>SUM(P134:P136)</f>
        <v>0</v>
      </c>
      <c r="Q133" s="181"/>
      <c r="R133" s="182">
        <f>SUM(R134:R136)</f>
        <v>0</v>
      </c>
      <c r="S133" s="181"/>
      <c r="T133" s="183">
        <f>SUM(T134:T136)</f>
        <v>0</v>
      </c>
      <c r="AR133" s="184" t="s">
        <v>178</v>
      </c>
      <c r="AT133" s="185" t="s">
        <v>79</v>
      </c>
      <c r="AU133" s="185" t="s">
        <v>88</v>
      </c>
      <c r="AY133" s="184" t="s">
        <v>152</v>
      </c>
      <c r="BK133" s="186">
        <f>SUM(BK134:BK136)</f>
        <v>0</v>
      </c>
    </row>
    <row r="134" spans="1:65" s="2" customFormat="1" ht="16.5" customHeight="1">
      <c r="A134" s="35"/>
      <c r="B134" s="36"/>
      <c r="C134" s="189" t="s">
        <v>159</v>
      </c>
      <c r="D134" s="189" t="s">
        <v>155</v>
      </c>
      <c r="E134" s="190" t="s">
        <v>1082</v>
      </c>
      <c r="F134" s="191" t="s">
        <v>1083</v>
      </c>
      <c r="G134" s="192" t="s">
        <v>1084</v>
      </c>
      <c r="H134" s="193">
        <v>2</v>
      </c>
      <c r="I134" s="194"/>
      <c r="J134" s="195">
        <f>ROUND(I134*H134,2)</f>
        <v>0</v>
      </c>
      <c r="K134" s="196"/>
      <c r="L134" s="40"/>
      <c r="M134" s="197" t="s">
        <v>1</v>
      </c>
      <c r="N134" s="198" t="s">
        <v>45</v>
      </c>
      <c r="O134" s="72"/>
      <c r="P134" s="199">
        <f>O134*H134</f>
        <v>0</v>
      </c>
      <c r="Q134" s="199">
        <v>0</v>
      </c>
      <c r="R134" s="199">
        <f>Q134*H134</f>
        <v>0</v>
      </c>
      <c r="S134" s="199">
        <v>0</v>
      </c>
      <c r="T134" s="200">
        <f>S134*H134</f>
        <v>0</v>
      </c>
      <c r="U134" s="35"/>
      <c r="V134" s="35"/>
      <c r="W134" s="35"/>
      <c r="X134" s="35"/>
      <c r="Y134" s="35"/>
      <c r="Z134" s="35"/>
      <c r="AA134" s="35"/>
      <c r="AB134" s="35"/>
      <c r="AC134" s="35"/>
      <c r="AD134" s="35"/>
      <c r="AE134" s="35"/>
      <c r="AR134" s="201" t="s">
        <v>900</v>
      </c>
      <c r="AT134" s="201" t="s">
        <v>155</v>
      </c>
      <c r="AU134" s="201" t="s">
        <v>90</v>
      </c>
      <c r="AY134" s="18" t="s">
        <v>152</v>
      </c>
      <c r="BE134" s="202">
        <f>IF(N134="základní",J134,0)</f>
        <v>0</v>
      </c>
      <c r="BF134" s="202">
        <f>IF(N134="snížená",J134,0)</f>
        <v>0</v>
      </c>
      <c r="BG134" s="202">
        <f>IF(N134="zákl. přenesená",J134,0)</f>
        <v>0</v>
      </c>
      <c r="BH134" s="202">
        <f>IF(N134="sníž. přenesená",J134,0)</f>
        <v>0</v>
      </c>
      <c r="BI134" s="202">
        <f>IF(N134="nulová",J134,0)</f>
        <v>0</v>
      </c>
      <c r="BJ134" s="18" t="s">
        <v>88</v>
      </c>
      <c r="BK134" s="202">
        <f>ROUND(I134*H134,2)</f>
        <v>0</v>
      </c>
      <c r="BL134" s="18" t="s">
        <v>900</v>
      </c>
      <c r="BM134" s="201" t="s">
        <v>1085</v>
      </c>
    </row>
    <row r="135" spans="1:65" s="2" customFormat="1" ht="16.5" customHeight="1">
      <c r="A135" s="35"/>
      <c r="B135" s="36"/>
      <c r="C135" s="189" t="s">
        <v>178</v>
      </c>
      <c r="D135" s="189" t="s">
        <v>155</v>
      </c>
      <c r="E135" s="190" t="s">
        <v>1086</v>
      </c>
      <c r="F135" s="191" t="s">
        <v>1087</v>
      </c>
      <c r="G135" s="192" t="s">
        <v>899</v>
      </c>
      <c r="H135" s="193">
        <v>1</v>
      </c>
      <c r="I135" s="194"/>
      <c r="J135" s="195">
        <f>ROUND(I135*H135,2)</f>
        <v>0</v>
      </c>
      <c r="K135" s="196"/>
      <c r="L135" s="40"/>
      <c r="M135" s="197" t="s">
        <v>1</v>
      </c>
      <c r="N135" s="198" t="s">
        <v>45</v>
      </c>
      <c r="O135" s="72"/>
      <c r="P135" s="199">
        <f>O135*H135</f>
        <v>0</v>
      </c>
      <c r="Q135" s="199">
        <v>0</v>
      </c>
      <c r="R135" s="199">
        <f>Q135*H135</f>
        <v>0</v>
      </c>
      <c r="S135" s="199">
        <v>0</v>
      </c>
      <c r="T135" s="200">
        <f>S135*H135</f>
        <v>0</v>
      </c>
      <c r="U135" s="35"/>
      <c r="V135" s="35"/>
      <c r="W135" s="35"/>
      <c r="X135" s="35"/>
      <c r="Y135" s="35"/>
      <c r="Z135" s="35"/>
      <c r="AA135" s="35"/>
      <c r="AB135" s="35"/>
      <c r="AC135" s="35"/>
      <c r="AD135" s="35"/>
      <c r="AE135" s="35"/>
      <c r="AR135" s="201" t="s">
        <v>900</v>
      </c>
      <c r="AT135" s="201" t="s">
        <v>155</v>
      </c>
      <c r="AU135" s="201" t="s">
        <v>90</v>
      </c>
      <c r="AY135" s="18" t="s">
        <v>152</v>
      </c>
      <c r="BE135" s="202">
        <f>IF(N135="základní",J135,0)</f>
        <v>0</v>
      </c>
      <c r="BF135" s="202">
        <f>IF(N135="snížená",J135,0)</f>
        <v>0</v>
      </c>
      <c r="BG135" s="202">
        <f>IF(N135="zákl. přenesená",J135,0)</f>
        <v>0</v>
      </c>
      <c r="BH135" s="202">
        <f>IF(N135="sníž. přenesená",J135,0)</f>
        <v>0</v>
      </c>
      <c r="BI135" s="202">
        <f>IF(N135="nulová",J135,0)</f>
        <v>0</v>
      </c>
      <c r="BJ135" s="18" t="s">
        <v>88</v>
      </c>
      <c r="BK135" s="202">
        <f>ROUND(I135*H135,2)</f>
        <v>0</v>
      </c>
      <c r="BL135" s="18" t="s">
        <v>900</v>
      </c>
      <c r="BM135" s="201" t="s">
        <v>1088</v>
      </c>
    </row>
    <row r="136" spans="1:47" s="2" customFormat="1" ht="29.25">
      <c r="A136" s="35"/>
      <c r="B136" s="36"/>
      <c r="C136" s="37"/>
      <c r="D136" s="205" t="s">
        <v>385</v>
      </c>
      <c r="E136" s="37"/>
      <c r="F136" s="258" t="s">
        <v>1089</v>
      </c>
      <c r="G136" s="37"/>
      <c r="H136" s="37"/>
      <c r="I136" s="259"/>
      <c r="J136" s="37"/>
      <c r="K136" s="37"/>
      <c r="L136" s="40"/>
      <c r="M136" s="260"/>
      <c r="N136" s="261"/>
      <c r="O136" s="72"/>
      <c r="P136" s="72"/>
      <c r="Q136" s="72"/>
      <c r="R136" s="72"/>
      <c r="S136" s="72"/>
      <c r="T136" s="73"/>
      <c r="U136" s="35"/>
      <c r="V136" s="35"/>
      <c r="W136" s="35"/>
      <c r="X136" s="35"/>
      <c r="Y136" s="35"/>
      <c r="Z136" s="35"/>
      <c r="AA136" s="35"/>
      <c r="AB136" s="35"/>
      <c r="AC136" s="35"/>
      <c r="AD136" s="35"/>
      <c r="AE136" s="35"/>
      <c r="AT136" s="18" t="s">
        <v>385</v>
      </c>
      <c r="AU136" s="18" t="s">
        <v>90</v>
      </c>
    </row>
    <row r="137" spans="2:63" s="12" customFormat="1" ht="22.9" customHeight="1">
      <c r="B137" s="173"/>
      <c r="C137" s="174"/>
      <c r="D137" s="175" t="s">
        <v>79</v>
      </c>
      <c r="E137" s="187" t="s">
        <v>895</v>
      </c>
      <c r="F137" s="187" t="s">
        <v>896</v>
      </c>
      <c r="G137" s="174"/>
      <c r="H137" s="174"/>
      <c r="I137" s="177"/>
      <c r="J137" s="188">
        <f>BK137</f>
        <v>0</v>
      </c>
      <c r="K137" s="174"/>
      <c r="L137" s="179"/>
      <c r="M137" s="180"/>
      <c r="N137" s="181"/>
      <c r="O137" s="181"/>
      <c r="P137" s="182">
        <f>SUM(P138:P142)</f>
        <v>0</v>
      </c>
      <c r="Q137" s="181"/>
      <c r="R137" s="182">
        <f>SUM(R138:R142)</f>
        <v>0</v>
      </c>
      <c r="S137" s="181"/>
      <c r="T137" s="183">
        <f>SUM(T138:T142)</f>
        <v>0</v>
      </c>
      <c r="AR137" s="184" t="s">
        <v>178</v>
      </c>
      <c r="AT137" s="185" t="s">
        <v>79</v>
      </c>
      <c r="AU137" s="185" t="s">
        <v>88</v>
      </c>
      <c r="AY137" s="184" t="s">
        <v>152</v>
      </c>
      <c r="BK137" s="186">
        <f>SUM(BK138:BK142)</f>
        <v>0</v>
      </c>
    </row>
    <row r="138" spans="1:65" s="2" customFormat="1" ht="16.5" customHeight="1">
      <c r="A138" s="35"/>
      <c r="B138" s="36"/>
      <c r="C138" s="189" t="s">
        <v>184</v>
      </c>
      <c r="D138" s="189" t="s">
        <v>155</v>
      </c>
      <c r="E138" s="190" t="s">
        <v>897</v>
      </c>
      <c r="F138" s="191" t="s">
        <v>1090</v>
      </c>
      <c r="G138" s="192" t="s">
        <v>166</v>
      </c>
      <c r="H138" s="193">
        <v>1</v>
      </c>
      <c r="I138" s="194"/>
      <c r="J138" s="195">
        <f>ROUND(I138*H138,2)</f>
        <v>0</v>
      </c>
      <c r="K138" s="196"/>
      <c r="L138" s="40"/>
      <c r="M138" s="197" t="s">
        <v>1</v>
      </c>
      <c r="N138" s="198" t="s">
        <v>45</v>
      </c>
      <c r="O138" s="72"/>
      <c r="P138" s="199">
        <f>O138*H138</f>
        <v>0</v>
      </c>
      <c r="Q138" s="199">
        <v>0</v>
      </c>
      <c r="R138" s="199">
        <f>Q138*H138</f>
        <v>0</v>
      </c>
      <c r="S138" s="199">
        <v>0</v>
      </c>
      <c r="T138" s="200">
        <f>S138*H138</f>
        <v>0</v>
      </c>
      <c r="U138" s="35"/>
      <c r="V138" s="35"/>
      <c r="W138" s="35"/>
      <c r="X138" s="35"/>
      <c r="Y138" s="35"/>
      <c r="Z138" s="35"/>
      <c r="AA138" s="35"/>
      <c r="AB138" s="35"/>
      <c r="AC138" s="35"/>
      <c r="AD138" s="35"/>
      <c r="AE138" s="35"/>
      <c r="AR138" s="201" t="s">
        <v>900</v>
      </c>
      <c r="AT138" s="201" t="s">
        <v>155</v>
      </c>
      <c r="AU138" s="201" t="s">
        <v>90</v>
      </c>
      <c r="AY138" s="18" t="s">
        <v>152</v>
      </c>
      <c r="BE138" s="202">
        <f>IF(N138="základní",J138,0)</f>
        <v>0</v>
      </c>
      <c r="BF138" s="202">
        <f>IF(N138="snížená",J138,0)</f>
        <v>0</v>
      </c>
      <c r="BG138" s="202">
        <f>IF(N138="zákl. přenesená",J138,0)</f>
        <v>0</v>
      </c>
      <c r="BH138" s="202">
        <f>IF(N138="sníž. přenesená",J138,0)</f>
        <v>0</v>
      </c>
      <c r="BI138" s="202">
        <f>IF(N138="nulová",J138,0)</f>
        <v>0</v>
      </c>
      <c r="BJ138" s="18" t="s">
        <v>88</v>
      </c>
      <c r="BK138" s="202">
        <f>ROUND(I138*H138,2)</f>
        <v>0</v>
      </c>
      <c r="BL138" s="18" t="s">
        <v>900</v>
      </c>
      <c r="BM138" s="201" t="s">
        <v>1091</v>
      </c>
    </row>
    <row r="139" spans="1:47" s="2" customFormat="1" ht="58.5">
      <c r="A139" s="35"/>
      <c r="B139" s="36"/>
      <c r="C139" s="37"/>
      <c r="D139" s="205" t="s">
        <v>385</v>
      </c>
      <c r="E139" s="37"/>
      <c r="F139" s="258" t="s">
        <v>1092</v>
      </c>
      <c r="G139" s="37"/>
      <c r="H139" s="37"/>
      <c r="I139" s="259"/>
      <c r="J139" s="37"/>
      <c r="K139" s="37"/>
      <c r="L139" s="40"/>
      <c r="M139" s="260"/>
      <c r="N139" s="261"/>
      <c r="O139" s="72"/>
      <c r="P139" s="72"/>
      <c r="Q139" s="72"/>
      <c r="R139" s="72"/>
      <c r="S139" s="72"/>
      <c r="T139" s="73"/>
      <c r="U139" s="35"/>
      <c r="V139" s="35"/>
      <c r="W139" s="35"/>
      <c r="X139" s="35"/>
      <c r="Y139" s="35"/>
      <c r="Z139" s="35"/>
      <c r="AA139" s="35"/>
      <c r="AB139" s="35"/>
      <c r="AC139" s="35"/>
      <c r="AD139" s="35"/>
      <c r="AE139" s="35"/>
      <c r="AT139" s="18" t="s">
        <v>385</v>
      </c>
      <c r="AU139" s="18" t="s">
        <v>90</v>
      </c>
    </row>
    <row r="140" spans="1:65" s="2" customFormat="1" ht="16.5" customHeight="1">
      <c r="A140" s="35"/>
      <c r="B140" s="36"/>
      <c r="C140" s="189" t="s">
        <v>191</v>
      </c>
      <c r="D140" s="189" t="s">
        <v>155</v>
      </c>
      <c r="E140" s="190" t="s">
        <v>1093</v>
      </c>
      <c r="F140" s="191" t="s">
        <v>1094</v>
      </c>
      <c r="G140" s="192" t="s">
        <v>1084</v>
      </c>
      <c r="H140" s="193">
        <v>2</v>
      </c>
      <c r="I140" s="194"/>
      <c r="J140" s="195">
        <f>ROUND(I140*H140,2)</f>
        <v>0</v>
      </c>
      <c r="K140" s="196"/>
      <c r="L140" s="40"/>
      <c r="M140" s="197" t="s">
        <v>1</v>
      </c>
      <c r="N140" s="198" t="s">
        <v>45</v>
      </c>
      <c r="O140" s="72"/>
      <c r="P140" s="199">
        <f>O140*H140</f>
        <v>0</v>
      </c>
      <c r="Q140" s="199">
        <v>0</v>
      </c>
      <c r="R140" s="199">
        <f>Q140*H140</f>
        <v>0</v>
      </c>
      <c r="S140" s="199">
        <v>0</v>
      </c>
      <c r="T140" s="200">
        <f>S140*H140</f>
        <v>0</v>
      </c>
      <c r="U140" s="35"/>
      <c r="V140" s="35"/>
      <c r="W140" s="35"/>
      <c r="X140" s="35"/>
      <c r="Y140" s="35"/>
      <c r="Z140" s="35"/>
      <c r="AA140" s="35"/>
      <c r="AB140" s="35"/>
      <c r="AC140" s="35"/>
      <c r="AD140" s="35"/>
      <c r="AE140" s="35"/>
      <c r="AR140" s="201" t="s">
        <v>900</v>
      </c>
      <c r="AT140" s="201" t="s">
        <v>155</v>
      </c>
      <c r="AU140" s="201" t="s">
        <v>90</v>
      </c>
      <c r="AY140" s="18" t="s">
        <v>152</v>
      </c>
      <c r="BE140" s="202">
        <f>IF(N140="základní",J140,0)</f>
        <v>0</v>
      </c>
      <c r="BF140" s="202">
        <f>IF(N140="snížená",J140,0)</f>
        <v>0</v>
      </c>
      <c r="BG140" s="202">
        <f>IF(N140="zákl. přenesená",J140,0)</f>
        <v>0</v>
      </c>
      <c r="BH140" s="202">
        <f>IF(N140="sníž. přenesená",J140,0)</f>
        <v>0</v>
      </c>
      <c r="BI140" s="202">
        <f>IF(N140="nulová",J140,0)</f>
        <v>0</v>
      </c>
      <c r="BJ140" s="18" t="s">
        <v>88</v>
      </c>
      <c r="BK140" s="202">
        <f>ROUND(I140*H140,2)</f>
        <v>0</v>
      </c>
      <c r="BL140" s="18" t="s">
        <v>900</v>
      </c>
      <c r="BM140" s="201" t="s">
        <v>1095</v>
      </c>
    </row>
    <row r="141" spans="1:47" s="2" customFormat="1" ht="19.5">
      <c r="A141" s="35"/>
      <c r="B141" s="36"/>
      <c r="C141" s="37"/>
      <c r="D141" s="205" t="s">
        <v>385</v>
      </c>
      <c r="E141" s="37"/>
      <c r="F141" s="258" t="s">
        <v>1096</v>
      </c>
      <c r="G141" s="37"/>
      <c r="H141" s="37"/>
      <c r="I141" s="259"/>
      <c r="J141" s="37"/>
      <c r="K141" s="37"/>
      <c r="L141" s="40"/>
      <c r="M141" s="260"/>
      <c r="N141" s="261"/>
      <c r="O141" s="72"/>
      <c r="P141" s="72"/>
      <c r="Q141" s="72"/>
      <c r="R141" s="72"/>
      <c r="S141" s="72"/>
      <c r="T141" s="73"/>
      <c r="U141" s="35"/>
      <c r="V141" s="35"/>
      <c r="W141" s="35"/>
      <c r="X141" s="35"/>
      <c r="Y141" s="35"/>
      <c r="Z141" s="35"/>
      <c r="AA141" s="35"/>
      <c r="AB141" s="35"/>
      <c r="AC141" s="35"/>
      <c r="AD141" s="35"/>
      <c r="AE141" s="35"/>
      <c r="AT141" s="18" t="s">
        <v>385</v>
      </c>
      <c r="AU141" s="18" t="s">
        <v>90</v>
      </c>
    </row>
    <row r="142" spans="1:65" s="2" customFormat="1" ht="16.5" customHeight="1">
      <c r="A142" s="35"/>
      <c r="B142" s="36"/>
      <c r="C142" s="189" t="s">
        <v>197</v>
      </c>
      <c r="D142" s="189" t="s">
        <v>155</v>
      </c>
      <c r="E142" s="190" t="s">
        <v>1097</v>
      </c>
      <c r="F142" s="191" t="s">
        <v>1098</v>
      </c>
      <c r="G142" s="192" t="s">
        <v>166</v>
      </c>
      <c r="H142" s="193">
        <v>1</v>
      </c>
      <c r="I142" s="194"/>
      <c r="J142" s="195">
        <f>ROUND(I142*H142,2)</f>
        <v>0</v>
      </c>
      <c r="K142" s="196"/>
      <c r="L142" s="40"/>
      <c r="M142" s="197" t="s">
        <v>1</v>
      </c>
      <c r="N142" s="198" t="s">
        <v>45</v>
      </c>
      <c r="O142" s="72"/>
      <c r="P142" s="199">
        <f>O142*H142</f>
        <v>0</v>
      </c>
      <c r="Q142" s="199">
        <v>0</v>
      </c>
      <c r="R142" s="199">
        <f>Q142*H142</f>
        <v>0</v>
      </c>
      <c r="S142" s="199">
        <v>0</v>
      </c>
      <c r="T142" s="200">
        <f>S142*H142</f>
        <v>0</v>
      </c>
      <c r="U142" s="35"/>
      <c r="V142" s="35"/>
      <c r="W142" s="35"/>
      <c r="X142" s="35"/>
      <c r="Y142" s="35"/>
      <c r="Z142" s="35"/>
      <c r="AA142" s="35"/>
      <c r="AB142" s="35"/>
      <c r="AC142" s="35"/>
      <c r="AD142" s="35"/>
      <c r="AE142" s="35"/>
      <c r="AR142" s="201" t="s">
        <v>900</v>
      </c>
      <c r="AT142" s="201" t="s">
        <v>155</v>
      </c>
      <c r="AU142" s="201" t="s">
        <v>90</v>
      </c>
      <c r="AY142" s="18" t="s">
        <v>152</v>
      </c>
      <c r="BE142" s="202">
        <f>IF(N142="základní",J142,0)</f>
        <v>0</v>
      </c>
      <c r="BF142" s="202">
        <f>IF(N142="snížená",J142,0)</f>
        <v>0</v>
      </c>
      <c r="BG142" s="202">
        <f>IF(N142="zákl. přenesená",J142,0)</f>
        <v>0</v>
      </c>
      <c r="BH142" s="202">
        <f>IF(N142="sníž. přenesená",J142,0)</f>
        <v>0</v>
      </c>
      <c r="BI142" s="202">
        <f>IF(N142="nulová",J142,0)</f>
        <v>0</v>
      </c>
      <c r="BJ142" s="18" t="s">
        <v>88</v>
      </c>
      <c r="BK142" s="202">
        <f>ROUND(I142*H142,2)</f>
        <v>0</v>
      </c>
      <c r="BL142" s="18" t="s">
        <v>900</v>
      </c>
      <c r="BM142" s="201" t="s">
        <v>1099</v>
      </c>
    </row>
    <row r="143" spans="2:63" s="12" customFormat="1" ht="22.9" customHeight="1">
      <c r="B143" s="173"/>
      <c r="C143" s="174"/>
      <c r="D143" s="175" t="s">
        <v>79</v>
      </c>
      <c r="E143" s="187" t="s">
        <v>1100</v>
      </c>
      <c r="F143" s="187" t="s">
        <v>1101</v>
      </c>
      <c r="G143" s="174"/>
      <c r="H143" s="174"/>
      <c r="I143" s="177"/>
      <c r="J143" s="188">
        <f>BK143</f>
        <v>0</v>
      </c>
      <c r="K143" s="174"/>
      <c r="L143" s="179"/>
      <c r="M143" s="180"/>
      <c r="N143" s="181"/>
      <c r="O143" s="181"/>
      <c r="P143" s="182">
        <f>SUM(P144:P145)</f>
        <v>0</v>
      </c>
      <c r="Q143" s="181"/>
      <c r="R143" s="182">
        <f>SUM(R144:R145)</f>
        <v>0</v>
      </c>
      <c r="S143" s="181"/>
      <c r="T143" s="183">
        <f>SUM(T144:T145)</f>
        <v>0</v>
      </c>
      <c r="AR143" s="184" t="s">
        <v>178</v>
      </c>
      <c r="AT143" s="185" t="s">
        <v>79</v>
      </c>
      <c r="AU143" s="185" t="s">
        <v>88</v>
      </c>
      <c r="AY143" s="184" t="s">
        <v>152</v>
      </c>
      <c r="BK143" s="186">
        <f>SUM(BK144:BK145)</f>
        <v>0</v>
      </c>
    </row>
    <row r="144" spans="1:65" s="2" customFormat="1" ht="16.5" customHeight="1">
      <c r="A144" s="35"/>
      <c r="B144" s="36"/>
      <c r="C144" s="189" t="s">
        <v>210</v>
      </c>
      <c r="D144" s="189" t="s">
        <v>155</v>
      </c>
      <c r="E144" s="190" t="s">
        <v>1102</v>
      </c>
      <c r="F144" s="191" t="s">
        <v>1103</v>
      </c>
      <c r="G144" s="192" t="s">
        <v>1084</v>
      </c>
      <c r="H144" s="193">
        <v>2</v>
      </c>
      <c r="I144" s="194"/>
      <c r="J144" s="195">
        <f>ROUND(I144*H144,2)</f>
        <v>0</v>
      </c>
      <c r="K144" s="196"/>
      <c r="L144" s="40"/>
      <c r="M144" s="197" t="s">
        <v>1</v>
      </c>
      <c r="N144" s="198" t="s">
        <v>45</v>
      </c>
      <c r="O144" s="72"/>
      <c r="P144" s="199">
        <f>O144*H144</f>
        <v>0</v>
      </c>
      <c r="Q144" s="199">
        <v>0</v>
      </c>
      <c r="R144" s="199">
        <f>Q144*H144</f>
        <v>0</v>
      </c>
      <c r="S144" s="199">
        <v>0</v>
      </c>
      <c r="T144" s="200">
        <f>S144*H144</f>
        <v>0</v>
      </c>
      <c r="U144" s="35"/>
      <c r="V144" s="35"/>
      <c r="W144" s="35"/>
      <c r="X144" s="35"/>
      <c r="Y144" s="35"/>
      <c r="Z144" s="35"/>
      <c r="AA144" s="35"/>
      <c r="AB144" s="35"/>
      <c r="AC144" s="35"/>
      <c r="AD144" s="35"/>
      <c r="AE144" s="35"/>
      <c r="AR144" s="201" t="s">
        <v>900</v>
      </c>
      <c r="AT144" s="201" t="s">
        <v>155</v>
      </c>
      <c r="AU144" s="201" t="s">
        <v>90</v>
      </c>
      <c r="AY144" s="18" t="s">
        <v>152</v>
      </c>
      <c r="BE144" s="202">
        <f>IF(N144="základní",J144,0)</f>
        <v>0</v>
      </c>
      <c r="BF144" s="202">
        <f>IF(N144="snížená",J144,0)</f>
        <v>0</v>
      </c>
      <c r="BG144" s="202">
        <f>IF(N144="zákl. přenesená",J144,0)</f>
        <v>0</v>
      </c>
      <c r="BH144" s="202">
        <f>IF(N144="sníž. přenesená",J144,0)</f>
        <v>0</v>
      </c>
      <c r="BI144" s="202">
        <f>IF(N144="nulová",J144,0)</f>
        <v>0</v>
      </c>
      <c r="BJ144" s="18" t="s">
        <v>88</v>
      </c>
      <c r="BK144" s="202">
        <f>ROUND(I144*H144,2)</f>
        <v>0</v>
      </c>
      <c r="BL144" s="18" t="s">
        <v>900</v>
      </c>
      <c r="BM144" s="201" t="s">
        <v>1104</v>
      </c>
    </row>
    <row r="145" spans="1:47" s="2" customFormat="1" ht="19.5">
      <c r="A145" s="35"/>
      <c r="B145" s="36"/>
      <c r="C145" s="37"/>
      <c r="D145" s="205" t="s">
        <v>385</v>
      </c>
      <c r="E145" s="37"/>
      <c r="F145" s="258" t="s">
        <v>1105</v>
      </c>
      <c r="G145" s="37"/>
      <c r="H145" s="37"/>
      <c r="I145" s="259"/>
      <c r="J145" s="37"/>
      <c r="K145" s="37"/>
      <c r="L145" s="40"/>
      <c r="M145" s="260"/>
      <c r="N145" s="261"/>
      <c r="O145" s="72"/>
      <c r="P145" s="72"/>
      <c r="Q145" s="72"/>
      <c r="R145" s="72"/>
      <c r="S145" s="72"/>
      <c r="T145" s="73"/>
      <c r="U145" s="35"/>
      <c r="V145" s="35"/>
      <c r="W145" s="35"/>
      <c r="X145" s="35"/>
      <c r="Y145" s="35"/>
      <c r="Z145" s="35"/>
      <c r="AA145" s="35"/>
      <c r="AB145" s="35"/>
      <c r="AC145" s="35"/>
      <c r="AD145" s="35"/>
      <c r="AE145" s="35"/>
      <c r="AT145" s="18" t="s">
        <v>385</v>
      </c>
      <c r="AU145" s="18" t="s">
        <v>90</v>
      </c>
    </row>
    <row r="146" spans="2:63" s="12" customFormat="1" ht="22.9" customHeight="1">
      <c r="B146" s="173"/>
      <c r="C146" s="174"/>
      <c r="D146" s="175" t="s">
        <v>79</v>
      </c>
      <c r="E146" s="187" t="s">
        <v>903</v>
      </c>
      <c r="F146" s="187" t="s">
        <v>904</v>
      </c>
      <c r="G146" s="174"/>
      <c r="H146" s="174"/>
      <c r="I146" s="177"/>
      <c r="J146" s="188">
        <f>BK146</f>
        <v>0</v>
      </c>
      <c r="K146" s="174"/>
      <c r="L146" s="179"/>
      <c r="M146" s="180"/>
      <c r="N146" s="181"/>
      <c r="O146" s="181"/>
      <c r="P146" s="182">
        <f>SUM(P147:P148)</f>
        <v>0</v>
      </c>
      <c r="Q146" s="181"/>
      <c r="R146" s="182">
        <f>SUM(R147:R148)</f>
        <v>0</v>
      </c>
      <c r="S146" s="181"/>
      <c r="T146" s="183">
        <f>SUM(T147:T148)</f>
        <v>0</v>
      </c>
      <c r="AR146" s="184" t="s">
        <v>178</v>
      </c>
      <c r="AT146" s="185" t="s">
        <v>79</v>
      </c>
      <c r="AU146" s="185" t="s">
        <v>88</v>
      </c>
      <c r="AY146" s="184" t="s">
        <v>152</v>
      </c>
      <c r="BK146" s="186">
        <f>SUM(BK147:BK148)</f>
        <v>0</v>
      </c>
    </row>
    <row r="147" spans="1:65" s="2" customFormat="1" ht="16.5" customHeight="1">
      <c r="A147" s="35"/>
      <c r="B147" s="36"/>
      <c r="C147" s="189" t="s">
        <v>214</v>
      </c>
      <c r="D147" s="189" t="s">
        <v>155</v>
      </c>
      <c r="E147" s="190" t="s">
        <v>1106</v>
      </c>
      <c r="F147" s="191" t="s">
        <v>1107</v>
      </c>
      <c r="G147" s="192" t="s">
        <v>166</v>
      </c>
      <c r="H147" s="193">
        <v>1</v>
      </c>
      <c r="I147" s="194"/>
      <c r="J147" s="195">
        <f>ROUND(I147*H147,2)</f>
        <v>0</v>
      </c>
      <c r="K147" s="196"/>
      <c r="L147" s="40"/>
      <c r="M147" s="197" t="s">
        <v>1</v>
      </c>
      <c r="N147" s="198" t="s">
        <v>45</v>
      </c>
      <c r="O147" s="72"/>
      <c r="P147" s="199">
        <f>O147*H147</f>
        <v>0</v>
      </c>
      <c r="Q147" s="199">
        <v>0</v>
      </c>
      <c r="R147" s="199">
        <f>Q147*H147</f>
        <v>0</v>
      </c>
      <c r="S147" s="199">
        <v>0</v>
      </c>
      <c r="T147" s="200">
        <f>S147*H147</f>
        <v>0</v>
      </c>
      <c r="U147" s="35"/>
      <c r="V147" s="35"/>
      <c r="W147" s="35"/>
      <c r="X147" s="35"/>
      <c r="Y147" s="35"/>
      <c r="Z147" s="35"/>
      <c r="AA147" s="35"/>
      <c r="AB147" s="35"/>
      <c r="AC147" s="35"/>
      <c r="AD147" s="35"/>
      <c r="AE147" s="35"/>
      <c r="AR147" s="201" t="s">
        <v>900</v>
      </c>
      <c r="AT147" s="201" t="s">
        <v>155</v>
      </c>
      <c r="AU147" s="201" t="s">
        <v>90</v>
      </c>
      <c r="AY147" s="18" t="s">
        <v>152</v>
      </c>
      <c r="BE147" s="202">
        <f>IF(N147="základní",J147,0)</f>
        <v>0</v>
      </c>
      <c r="BF147" s="202">
        <f>IF(N147="snížená",J147,0)</f>
        <v>0</v>
      </c>
      <c r="BG147" s="202">
        <f>IF(N147="zákl. přenesená",J147,0)</f>
        <v>0</v>
      </c>
      <c r="BH147" s="202">
        <f>IF(N147="sníž. přenesená",J147,0)</f>
        <v>0</v>
      </c>
      <c r="BI147" s="202">
        <f>IF(N147="nulová",J147,0)</f>
        <v>0</v>
      </c>
      <c r="BJ147" s="18" t="s">
        <v>88</v>
      </c>
      <c r="BK147" s="202">
        <f>ROUND(I147*H147,2)</f>
        <v>0</v>
      </c>
      <c r="BL147" s="18" t="s">
        <v>900</v>
      </c>
      <c r="BM147" s="201" t="s">
        <v>1108</v>
      </c>
    </row>
    <row r="148" spans="1:47" s="2" customFormat="1" ht="29.25">
      <c r="A148" s="35"/>
      <c r="B148" s="36"/>
      <c r="C148" s="37"/>
      <c r="D148" s="205" t="s">
        <v>385</v>
      </c>
      <c r="E148" s="37"/>
      <c r="F148" s="258" t="s">
        <v>1109</v>
      </c>
      <c r="G148" s="37"/>
      <c r="H148" s="37"/>
      <c r="I148" s="259"/>
      <c r="J148" s="37"/>
      <c r="K148" s="37"/>
      <c r="L148" s="40"/>
      <c r="M148" s="262"/>
      <c r="N148" s="263"/>
      <c r="O148" s="264"/>
      <c r="P148" s="264"/>
      <c r="Q148" s="264"/>
      <c r="R148" s="264"/>
      <c r="S148" s="264"/>
      <c r="T148" s="265"/>
      <c r="U148" s="35"/>
      <c r="V148" s="35"/>
      <c r="W148" s="35"/>
      <c r="X148" s="35"/>
      <c r="Y148" s="35"/>
      <c r="Z148" s="35"/>
      <c r="AA148" s="35"/>
      <c r="AB148" s="35"/>
      <c r="AC148" s="35"/>
      <c r="AD148" s="35"/>
      <c r="AE148" s="35"/>
      <c r="AT148" s="18" t="s">
        <v>385</v>
      </c>
      <c r="AU148" s="18" t="s">
        <v>90</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IgDsYvIu2EBLcPJqkdjYy71O8HkXVN9auo/wTczc6gRapoJM6P+0ZtNh9jjUDDNLvac+PCas31xZ+nf1YnlWjQ==" saltValue="n4iexkWrc3yD0CXsPejt237fZMHwq2jqLi0hdGD+C7l0iZUKUrmbhCOHRFTVRVAxIq8k32gx9GEyTjjDdvGsFA==" spinCount="100000" sheet="1" objects="1" scenarios="1" formatColumns="0" formatRows="0" autoFilter="0"/>
  <autoFilter ref="C122:K148"/>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7"/>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0"/>
      <c r="C3" s="111"/>
      <c r="D3" s="111"/>
      <c r="E3" s="111"/>
      <c r="F3" s="111"/>
      <c r="G3" s="111"/>
      <c r="H3" s="21"/>
    </row>
    <row r="4" spans="2:8" s="1" customFormat="1" ht="24.95" customHeight="1">
      <c r="B4" s="21"/>
      <c r="C4" s="112" t="s">
        <v>1110</v>
      </c>
      <c r="H4" s="21"/>
    </row>
    <row r="5" spans="2:8" s="1" customFormat="1" ht="12" customHeight="1">
      <c r="B5" s="21"/>
      <c r="C5" s="272" t="s">
        <v>13</v>
      </c>
      <c r="D5" s="333" t="s">
        <v>14</v>
      </c>
      <c r="E5" s="326"/>
      <c r="F5" s="326"/>
      <c r="H5" s="21"/>
    </row>
    <row r="6" spans="2:8" s="1" customFormat="1" ht="36.95" customHeight="1">
      <c r="B6" s="21"/>
      <c r="C6" s="273" t="s">
        <v>16</v>
      </c>
      <c r="D6" s="337" t="s">
        <v>17</v>
      </c>
      <c r="E6" s="326"/>
      <c r="F6" s="326"/>
      <c r="H6" s="21"/>
    </row>
    <row r="7" spans="2:8" s="1" customFormat="1" ht="16.5" customHeight="1">
      <c r="B7" s="21"/>
      <c r="C7" s="114" t="s">
        <v>22</v>
      </c>
      <c r="D7" s="116" t="str">
        <f>'Rekapitulace stavby'!AN8</f>
        <v>10. 4. 2021</v>
      </c>
      <c r="H7" s="21"/>
    </row>
    <row r="8" spans="1:8" s="2" customFormat="1" ht="10.9" customHeight="1">
      <c r="A8" s="35"/>
      <c r="B8" s="40"/>
      <c r="C8" s="35"/>
      <c r="D8" s="35"/>
      <c r="E8" s="35"/>
      <c r="F8" s="35"/>
      <c r="G8" s="35"/>
      <c r="H8" s="40"/>
    </row>
    <row r="9" spans="1:8" s="11" customFormat="1" ht="29.25" customHeight="1">
      <c r="A9" s="161"/>
      <c r="B9" s="274"/>
      <c r="C9" s="275" t="s">
        <v>61</v>
      </c>
      <c r="D9" s="276" t="s">
        <v>62</v>
      </c>
      <c r="E9" s="276" t="s">
        <v>139</v>
      </c>
      <c r="F9" s="277" t="s">
        <v>1111</v>
      </c>
      <c r="G9" s="161"/>
      <c r="H9" s="274"/>
    </row>
    <row r="10" spans="1:8" s="2" customFormat="1" ht="26.45" customHeight="1">
      <c r="A10" s="35"/>
      <c r="B10" s="40"/>
      <c r="C10" s="278" t="s">
        <v>1112</v>
      </c>
      <c r="D10" s="278" t="s">
        <v>86</v>
      </c>
      <c r="E10" s="35"/>
      <c r="F10" s="35"/>
      <c r="G10" s="35"/>
      <c r="H10" s="40"/>
    </row>
    <row r="11" spans="1:8" s="2" customFormat="1" ht="16.9" customHeight="1">
      <c r="A11" s="35"/>
      <c r="B11" s="40"/>
      <c r="C11" s="279" t="s">
        <v>103</v>
      </c>
      <c r="D11" s="280" t="s">
        <v>1</v>
      </c>
      <c r="E11" s="281" t="s">
        <v>1</v>
      </c>
      <c r="F11" s="282">
        <v>40</v>
      </c>
      <c r="G11" s="35"/>
      <c r="H11" s="40"/>
    </row>
    <row r="12" spans="1:8" s="2" customFormat="1" ht="16.9" customHeight="1">
      <c r="A12" s="35"/>
      <c r="B12" s="40"/>
      <c r="C12" s="283" t="s">
        <v>1</v>
      </c>
      <c r="D12" s="283" t="s">
        <v>585</v>
      </c>
      <c r="E12" s="18" t="s">
        <v>1</v>
      </c>
      <c r="F12" s="284">
        <v>0</v>
      </c>
      <c r="G12" s="35"/>
      <c r="H12" s="40"/>
    </row>
    <row r="13" spans="1:8" s="2" customFormat="1" ht="16.9" customHeight="1">
      <c r="A13" s="35"/>
      <c r="B13" s="40"/>
      <c r="C13" s="283" t="s">
        <v>1</v>
      </c>
      <c r="D13" s="283" t="s">
        <v>586</v>
      </c>
      <c r="E13" s="18" t="s">
        <v>1</v>
      </c>
      <c r="F13" s="284">
        <v>40</v>
      </c>
      <c r="G13" s="35"/>
      <c r="H13" s="40"/>
    </row>
    <row r="14" spans="1:8" s="2" customFormat="1" ht="16.9" customHeight="1">
      <c r="A14" s="35"/>
      <c r="B14" s="40"/>
      <c r="C14" s="283" t="s">
        <v>103</v>
      </c>
      <c r="D14" s="283" t="s">
        <v>163</v>
      </c>
      <c r="E14" s="18" t="s">
        <v>1</v>
      </c>
      <c r="F14" s="284">
        <v>40</v>
      </c>
      <c r="G14" s="35"/>
      <c r="H14" s="40"/>
    </row>
    <row r="15" spans="1:8" s="2" customFormat="1" ht="16.9" customHeight="1">
      <c r="A15" s="35"/>
      <c r="B15" s="40"/>
      <c r="C15" s="285" t="s">
        <v>1113</v>
      </c>
      <c r="D15" s="35"/>
      <c r="E15" s="35"/>
      <c r="F15" s="35"/>
      <c r="G15" s="35"/>
      <c r="H15" s="40"/>
    </row>
    <row r="16" spans="1:8" s="2" customFormat="1" ht="16.9" customHeight="1">
      <c r="A16" s="35"/>
      <c r="B16" s="40"/>
      <c r="C16" s="283" t="s">
        <v>582</v>
      </c>
      <c r="D16" s="283" t="s">
        <v>1114</v>
      </c>
      <c r="E16" s="18" t="s">
        <v>321</v>
      </c>
      <c r="F16" s="284">
        <v>40</v>
      </c>
      <c r="G16" s="35"/>
      <c r="H16" s="40"/>
    </row>
    <row r="17" spans="1:8" s="2" customFormat="1" ht="16.9" customHeight="1">
      <c r="A17" s="35"/>
      <c r="B17" s="40"/>
      <c r="C17" s="283" t="s">
        <v>600</v>
      </c>
      <c r="D17" s="283" t="s">
        <v>1115</v>
      </c>
      <c r="E17" s="18" t="s">
        <v>321</v>
      </c>
      <c r="F17" s="284">
        <v>40</v>
      </c>
      <c r="G17" s="35"/>
      <c r="H17" s="40"/>
    </row>
    <row r="18" spans="1:8" s="2" customFormat="1" ht="16.9" customHeight="1">
      <c r="A18" s="35"/>
      <c r="B18" s="40"/>
      <c r="C18" s="283" t="s">
        <v>608</v>
      </c>
      <c r="D18" s="283" t="s">
        <v>1116</v>
      </c>
      <c r="E18" s="18" t="s">
        <v>321</v>
      </c>
      <c r="F18" s="284">
        <v>40</v>
      </c>
      <c r="G18" s="35"/>
      <c r="H18" s="40"/>
    </row>
    <row r="19" spans="1:8" s="2" customFormat="1" ht="16.9" customHeight="1">
      <c r="A19" s="35"/>
      <c r="B19" s="40"/>
      <c r="C19" s="279" t="s">
        <v>105</v>
      </c>
      <c r="D19" s="280" t="s">
        <v>1</v>
      </c>
      <c r="E19" s="281" t="s">
        <v>1</v>
      </c>
      <c r="F19" s="282">
        <v>1.8</v>
      </c>
      <c r="G19" s="35"/>
      <c r="H19" s="40"/>
    </row>
    <row r="20" spans="1:8" s="2" customFormat="1" ht="16.9" customHeight="1">
      <c r="A20" s="35"/>
      <c r="B20" s="40"/>
      <c r="C20" s="283" t="s">
        <v>1</v>
      </c>
      <c r="D20" s="283" t="s">
        <v>171</v>
      </c>
      <c r="E20" s="18" t="s">
        <v>1</v>
      </c>
      <c r="F20" s="284">
        <v>0</v>
      </c>
      <c r="G20" s="35"/>
      <c r="H20" s="40"/>
    </row>
    <row r="21" spans="1:8" s="2" customFormat="1" ht="16.9" customHeight="1">
      <c r="A21" s="35"/>
      <c r="B21" s="40"/>
      <c r="C21" s="283" t="s">
        <v>1</v>
      </c>
      <c r="D21" s="283" t="s">
        <v>172</v>
      </c>
      <c r="E21" s="18" t="s">
        <v>1</v>
      </c>
      <c r="F21" s="284">
        <v>1.8</v>
      </c>
      <c r="G21" s="35"/>
      <c r="H21" s="40"/>
    </row>
    <row r="22" spans="1:8" s="2" customFormat="1" ht="16.9" customHeight="1">
      <c r="A22" s="35"/>
      <c r="B22" s="40"/>
      <c r="C22" s="283" t="s">
        <v>105</v>
      </c>
      <c r="D22" s="283" t="s">
        <v>163</v>
      </c>
      <c r="E22" s="18" t="s">
        <v>1</v>
      </c>
      <c r="F22" s="284">
        <v>1.8</v>
      </c>
      <c r="G22" s="35"/>
      <c r="H22" s="40"/>
    </row>
    <row r="23" spans="1:8" s="2" customFormat="1" ht="16.9" customHeight="1">
      <c r="A23" s="35"/>
      <c r="B23" s="40"/>
      <c r="C23" s="285" t="s">
        <v>1113</v>
      </c>
      <c r="D23" s="35"/>
      <c r="E23" s="35"/>
      <c r="F23" s="35"/>
      <c r="G23" s="35"/>
      <c r="H23" s="40"/>
    </row>
    <row r="24" spans="1:8" s="2" customFormat="1" ht="22.5">
      <c r="A24" s="35"/>
      <c r="B24" s="40"/>
      <c r="C24" s="283" t="s">
        <v>168</v>
      </c>
      <c r="D24" s="283" t="s">
        <v>1117</v>
      </c>
      <c r="E24" s="18" t="s">
        <v>158</v>
      </c>
      <c r="F24" s="284">
        <v>1.8</v>
      </c>
      <c r="G24" s="35"/>
      <c r="H24" s="40"/>
    </row>
    <row r="25" spans="1:8" s="2" customFormat="1" ht="16.9" customHeight="1">
      <c r="A25" s="35"/>
      <c r="B25" s="40"/>
      <c r="C25" s="283" t="s">
        <v>198</v>
      </c>
      <c r="D25" s="283" t="s">
        <v>1118</v>
      </c>
      <c r="E25" s="18" t="s">
        <v>158</v>
      </c>
      <c r="F25" s="284">
        <v>362.486</v>
      </c>
      <c r="G25" s="35"/>
      <c r="H25" s="40"/>
    </row>
    <row r="26" spans="1:8" s="2" customFormat="1" ht="16.9" customHeight="1">
      <c r="A26" s="35"/>
      <c r="B26" s="40"/>
      <c r="C26" s="279" t="s">
        <v>108</v>
      </c>
      <c r="D26" s="280" t="s">
        <v>1</v>
      </c>
      <c r="E26" s="281" t="s">
        <v>1</v>
      </c>
      <c r="F26" s="282">
        <v>10.24</v>
      </c>
      <c r="G26" s="35"/>
      <c r="H26" s="40"/>
    </row>
    <row r="27" spans="1:8" s="2" customFormat="1" ht="16.9" customHeight="1">
      <c r="A27" s="35"/>
      <c r="B27" s="40"/>
      <c r="C27" s="283" t="s">
        <v>1</v>
      </c>
      <c r="D27" s="283" t="s">
        <v>575</v>
      </c>
      <c r="E27" s="18" t="s">
        <v>1</v>
      </c>
      <c r="F27" s="284">
        <v>0</v>
      </c>
      <c r="G27" s="35"/>
      <c r="H27" s="40"/>
    </row>
    <row r="28" spans="1:8" s="2" customFormat="1" ht="16.9" customHeight="1">
      <c r="A28" s="35"/>
      <c r="B28" s="40"/>
      <c r="C28" s="283" t="s">
        <v>1</v>
      </c>
      <c r="D28" s="283" t="s">
        <v>576</v>
      </c>
      <c r="E28" s="18" t="s">
        <v>1</v>
      </c>
      <c r="F28" s="284">
        <v>10.24</v>
      </c>
      <c r="G28" s="35"/>
      <c r="H28" s="40"/>
    </row>
    <row r="29" spans="1:8" s="2" customFormat="1" ht="16.9" customHeight="1">
      <c r="A29" s="35"/>
      <c r="B29" s="40"/>
      <c r="C29" s="283" t="s">
        <v>108</v>
      </c>
      <c r="D29" s="283" t="s">
        <v>163</v>
      </c>
      <c r="E29" s="18" t="s">
        <v>1</v>
      </c>
      <c r="F29" s="284">
        <v>10.24</v>
      </c>
      <c r="G29" s="35"/>
      <c r="H29" s="40"/>
    </row>
    <row r="30" spans="1:8" s="2" customFormat="1" ht="16.9" customHeight="1">
      <c r="A30" s="35"/>
      <c r="B30" s="40"/>
      <c r="C30" s="285" t="s">
        <v>1113</v>
      </c>
      <c r="D30" s="35"/>
      <c r="E30" s="35"/>
      <c r="F30" s="35"/>
      <c r="G30" s="35"/>
      <c r="H30" s="40"/>
    </row>
    <row r="31" spans="1:8" s="2" customFormat="1" ht="22.5">
      <c r="A31" s="35"/>
      <c r="B31" s="40"/>
      <c r="C31" s="283" t="s">
        <v>572</v>
      </c>
      <c r="D31" s="283" t="s">
        <v>1119</v>
      </c>
      <c r="E31" s="18" t="s">
        <v>158</v>
      </c>
      <c r="F31" s="284">
        <v>10.24</v>
      </c>
      <c r="G31" s="35"/>
      <c r="H31" s="40"/>
    </row>
    <row r="32" spans="1:8" s="2" customFormat="1" ht="16.9" customHeight="1">
      <c r="A32" s="35"/>
      <c r="B32" s="40"/>
      <c r="C32" s="283" t="s">
        <v>578</v>
      </c>
      <c r="D32" s="283" t="s">
        <v>1120</v>
      </c>
      <c r="E32" s="18" t="s">
        <v>158</v>
      </c>
      <c r="F32" s="284">
        <v>10.24</v>
      </c>
      <c r="G32" s="35"/>
      <c r="H32" s="40"/>
    </row>
    <row r="33" spans="1:8" s="2" customFormat="1" ht="16.9" customHeight="1">
      <c r="A33" s="35"/>
      <c r="B33" s="40"/>
      <c r="C33" s="283" t="s">
        <v>596</v>
      </c>
      <c r="D33" s="283" t="s">
        <v>1121</v>
      </c>
      <c r="E33" s="18" t="s">
        <v>158</v>
      </c>
      <c r="F33" s="284">
        <v>10.24</v>
      </c>
      <c r="G33" s="35"/>
      <c r="H33" s="40"/>
    </row>
    <row r="34" spans="1:8" s="2" customFormat="1" ht="16.9" customHeight="1">
      <c r="A34" s="35"/>
      <c r="B34" s="40"/>
      <c r="C34" s="283" t="s">
        <v>604</v>
      </c>
      <c r="D34" s="283" t="s">
        <v>1122</v>
      </c>
      <c r="E34" s="18" t="s">
        <v>158</v>
      </c>
      <c r="F34" s="284">
        <v>10.24</v>
      </c>
      <c r="G34" s="35"/>
      <c r="H34" s="40"/>
    </row>
    <row r="35" spans="1:8" s="2" customFormat="1" ht="16.9" customHeight="1">
      <c r="A35" s="35"/>
      <c r="B35" s="40"/>
      <c r="C35" s="279" t="s">
        <v>110</v>
      </c>
      <c r="D35" s="280" t="s">
        <v>1</v>
      </c>
      <c r="E35" s="281" t="s">
        <v>1</v>
      </c>
      <c r="F35" s="282">
        <v>486.672</v>
      </c>
      <c r="G35" s="35"/>
      <c r="H35" s="40"/>
    </row>
    <row r="36" spans="1:8" s="2" customFormat="1" ht="16.9" customHeight="1">
      <c r="A36" s="35"/>
      <c r="B36" s="40"/>
      <c r="C36" s="283" t="s">
        <v>1</v>
      </c>
      <c r="D36" s="283" t="s">
        <v>112</v>
      </c>
      <c r="E36" s="18" t="s">
        <v>1</v>
      </c>
      <c r="F36" s="284">
        <v>362.486</v>
      </c>
      <c r="G36" s="35"/>
      <c r="H36" s="40"/>
    </row>
    <row r="37" spans="1:8" s="2" customFormat="1" ht="16.9" customHeight="1">
      <c r="A37" s="35"/>
      <c r="B37" s="40"/>
      <c r="C37" s="283" t="s">
        <v>1</v>
      </c>
      <c r="D37" s="283" t="s">
        <v>532</v>
      </c>
      <c r="E37" s="18" t="s">
        <v>1</v>
      </c>
      <c r="F37" s="284">
        <v>0</v>
      </c>
      <c r="G37" s="35"/>
      <c r="H37" s="40"/>
    </row>
    <row r="38" spans="1:8" s="2" customFormat="1" ht="16.9" customHeight="1">
      <c r="A38" s="35"/>
      <c r="B38" s="40"/>
      <c r="C38" s="283" t="s">
        <v>1</v>
      </c>
      <c r="D38" s="283" t="s">
        <v>631</v>
      </c>
      <c r="E38" s="18" t="s">
        <v>1</v>
      </c>
      <c r="F38" s="284">
        <v>-6.045</v>
      </c>
      <c r="G38" s="35"/>
      <c r="H38" s="40"/>
    </row>
    <row r="39" spans="1:8" s="2" customFormat="1" ht="16.9" customHeight="1">
      <c r="A39" s="35"/>
      <c r="B39" s="40"/>
      <c r="C39" s="283" t="s">
        <v>1</v>
      </c>
      <c r="D39" s="283" t="s">
        <v>342</v>
      </c>
      <c r="E39" s="18" t="s">
        <v>1</v>
      </c>
      <c r="F39" s="284">
        <v>19.6</v>
      </c>
      <c r="G39" s="35"/>
      <c r="H39" s="40"/>
    </row>
    <row r="40" spans="1:8" s="2" customFormat="1" ht="16.9" customHeight="1">
      <c r="A40" s="35"/>
      <c r="B40" s="40"/>
      <c r="C40" s="283" t="s">
        <v>1</v>
      </c>
      <c r="D40" s="283" t="s">
        <v>343</v>
      </c>
      <c r="E40" s="18" t="s">
        <v>1</v>
      </c>
      <c r="F40" s="284">
        <v>32.8</v>
      </c>
      <c r="G40" s="35"/>
      <c r="H40" s="40"/>
    </row>
    <row r="41" spans="1:8" s="2" customFormat="1" ht="16.9" customHeight="1">
      <c r="A41" s="35"/>
      <c r="B41" s="40"/>
      <c r="C41" s="283" t="s">
        <v>1</v>
      </c>
      <c r="D41" s="283" t="s">
        <v>344</v>
      </c>
      <c r="E41" s="18" t="s">
        <v>1</v>
      </c>
      <c r="F41" s="284">
        <v>16.8</v>
      </c>
      <c r="G41" s="35"/>
      <c r="H41" s="40"/>
    </row>
    <row r="42" spans="1:8" s="2" customFormat="1" ht="16.9" customHeight="1">
      <c r="A42" s="35"/>
      <c r="B42" s="40"/>
      <c r="C42" s="283" t="s">
        <v>1</v>
      </c>
      <c r="D42" s="283" t="s">
        <v>345</v>
      </c>
      <c r="E42" s="18" t="s">
        <v>1</v>
      </c>
      <c r="F42" s="284">
        <v>23</v>
      </c>
      <c r="G42" s="35"/>
      <c r="H42" s="40"/>
    </row>
    <row r="43" spans="1:8" s="2" customFormat="1" ht="16.9" customHeight="1">
      <c r="A43" s="35"/>
      <c r="B43" s="40"/>
      <c r="C43" s="283" t="s">
        <v>1</v>
      </c>
      <c r="D43" s="283" t="s">
        <v>228</v>
      </c>
      <c r="E43" s="18" t="s">
        <v>1</v>
      </c>
      <c r="F43" s="284">
        <v>15.72</v>
      </c>
      <c r="G43" s="35"/>
      <c r="H43" s="40"/>
    </row>
    <row r="44" spans="1:8" s="2" customFormat="1" ht="16.9" customHeight="1">
      <c r="A44" s="35"/>
      <c r="B44" s="40"/>
      <c r="C44" s="283" t="s">
        <v>1</v>
      </c>
      <c r="D44" s="283" t="s">
        <v>316</v>
      </c>
      <c r="E44" s="18" t="s">
        <v>1</v>
      </c>
      <c r="F44" s="284">
        <v>0</v>
      </c>
      <c r="G44" s="35"/>
      <c r="H44" s="40"/>
    </row>
    <row r="45" spans="1:8" s="2" customFormat="1" ht="16.9" customHeight="1">
      <c r="A45" s="35"/>
      <c r="B45" s="40"/>
      <c r="C45" s="283" t="s">
        <v>1</v>
      </c>
      <c r="D45" s="283" t="s">
        <v>632</v>
      </c>
      <c r="E45" s="18" t="s">
        <v>1</v>
      </c>
      <c r="F45" s="284">
        <v>22.311</v>
      </c>
      <c r="G45" s="35"/>
      <c r="H45" s="40"/>
    </row>
    <row r="46" spans="1:8" s="2" customFormat="1" ht="16.9" customHeight="1">
      <c r="A46" s="35"/>
      <c r="B46" s="40"/>
      <c r="C46" s="283" t="s">
        <v>110</v>
      </c>
      <c r="D46" s="283" t="s">
        <v>163</v>
      </c>
      <c r="E46" s="18" t="s">
        <v>1</v>
      </c>
      <c r="F46" s="284">
        <v>486.672</v>
      </c>
      <c r="G46" s="35"/>
      <c r="H46" s="40"/>
    </row>
    <row r="47" spans="1:8" s="2" customFormat="1" ht="16.9" customHeight="1">
      <c r="A47" s="35"/>
      <c r="B47" s="40"/>
      <c r="C47" s="285" t="s">
        <v>1113</v>
      </c>
      <c r="D47" s="35"/>
      <c r="E47" s="35"/>
      <c r="F47" s="35"/>
      <c r="G47" s="35"/>
      <c r="H47" s="40"/>
    </row>
    <row r="48" spans="1:8" s="2" customFormat="1" ht="16.9" customHeight="1">
      <c r="A48" s="35"/>
      <c r="B48" s="40"/>
      <c r="C48" s="283" t="s">
        <v>628</v>
      </c>
      <c r="D48" s="283" t="s">
        <v>1123</v>
      </c>
      <c r="E48" s="18" t="s">
        <v>158</v>
      </c>
      <c r="F48" s="284">
        <v>486.672</v>
      </c>
      <c r="G48" s="35"/>
      <c r="H48" s="40"/>
    </row>
    <row r="49" spans="1:8" s="2" customFormat="1" ht="16.9" customHeight="1">
      <c r="A49" s="35"/>
      <c r="B49" s="40"/>
      <c r="C49" s="283" t="s">
        <v>634</v>
      </c>
      <c r="D49" s="283" t="s">
        <v>1124</v>
      </c>
      <c r="E49" s="18" t="s">
        <v>158</v>
      </c>
      <c r="F49" s="284">
        <v>486.672</v>
      </c>
      <c r="G49" s="35"/>
      <c r="H49" s="40"/>
    </row>
    <row r="50" spans="1:8" s="2" customFormat="1" ht="16.9" customHeight="1">
      <c r="A50" s="35"/>
      <c r="B50" s="40"/>
      <c r="C50" s="279" t="s">
        <v>112</v>
      </c>
      <c r="D50" s="280" t="s">
        <v>1</v>
      </c>
      <c r="E50" s="281" t="s">
        <v>1</v>
      </c>
      <c r="F50" s="282">
        <v>362.486</v>
      </c>
      <c r="G50" s="35"/>
      <c r="H50" s="40"/>
    </row>
    <row r="51" spans="1:8" s="2" customFormat="1" ht="16.9" customHeight="1">
      <c r="A51" s="35"/>
      <c r="B51" s="40"/>
      <c r="C51" s="283" t="s">
        <v>1</v>
      </c>
      <c r="D51" s="283" t="s">
        <v>201</v>
      </c>
      <c r="E51" s="18" t="s">
        <v>1</v>
      </c>
      <c r="F51" s="284">
        <v>0</v>
      </c>
      <c r="G51" s="35"/>
      <c r="H51" s="40"/>
    </row>
    <row r="52" spans="1:8" s="2" customFormat="1" ht="16.9" customHeight="1">
      <c r="A52" s="35"/>
      <c r="B52" s="40"/>
      <c r="C52" s="283" t="s">
        <v>1</v>
      </c>
      <c r="D52" s="283" t="s">
        <v>202</v>
      </c>
      <c r="E52" s="18" t="s">
        <v>1</v>
      </c>
      <c r="F52" s="284">
        <v>74.952</v>
      </c>
      <c r="G52" s="35"/>
      <c r="H52" s="40"/>
    </row>
    <row r="53" spans="1:8" s="2" customFormat="1" ht="16.9" customHeight="1">
      <c r="A53" s="35"/>
      <c r="B53" s="40"/>
      <c r="C53" s="283" t="s">
        <v>1</v>
      </c>
      <c r="D53" s="283" t="s">
        <v>203</v>
      </c>
      <c r="E53" s="18" t="s">
        <v>1</v>
      </c>
      <c r="F53" s="284">
        <v>106.688</v>
      </c>
      <c r="G53" s="35"/>
      <c r="H53" s="40"/>
    </row>
    <row r="54" spans="1:8" s="2" customFormat="1" ht="16.9" customHeight="1">
      <c r="A54" s="35"/>
      <c r="B54" s="40"/>
      <c r="C54" s="283" t="s">
        <v>1</v>
      </c>
      <c r="D54" s="283" t="s">
        <v>204</v>
      </c>
      <c r="E54" s="18" t="s">
        <v>1</v>
      </c>
      <c r="F54" s="284">
        <v>117.363</v>
      </c>
      <c r="G54" s="35"/>
      <c r="H54" s="40"/>
    </row>
    <row r="55" spans="1:8" s="2" customFormat="1" ht="16.9" customHeight="1">
      <c r="A55" s="35"/>
      <c r="B55" s="40"/>
      <c r="C55" s="283" t="s">
        <v>1</v>
      </c>
      <c r="D55" s="283" t="s">
        <v>206</v>
      </c>
      <c r="E55" s="18" t="s">
        <v>1</v>
      </c>
      <c r="F55" s="284">
        <v>3.6</v>
      </c>
      <c r="G55" s="35"/>
      <c r="H55" s="40"/>
    </row>
    <row r="56" spans="1:8" s="2" customFormat="1" ht="16.9" customHeight="1">
      <c r="A56" s="35"/>
      <c r="B56" s="40"/>
      <c r="C56" s="283" t="s">
        <v>1</v>
      </c>
      <c r="D56" s="283" t="s">
        <v>207</v>
      </c>
      <c r="E56" s="18" t="s">
        <v>1</v>
      </c>
      <c r="F56" s="284">
        <v>0</v>
      </c>
      <c r="G56" s="35"/>
      <c r="H56" s="40"/>
    </row>
    <row r="57" spans="1:8" s="2" customFormat="1" ht="16.9" customHeight="1">
      <c r="A57" s="35"/>
      <c r="B57" s="40"/>
      <c r="C57" s="283" t="s">
        <v>1</v>
      </c>
      <c r="D57" s="283" t="s">
        <v>208</v>
      </c>
      <c r="E57" s="18" t="s">
        <v>1</v>
      </c>
      <c r="F57" s="284">
        <v>49.479</v>
      </c>
      <c r="G57" s="35"/>
      <c r="H57" s="40"/>
    </row>
    <row r="58" spans="1:8" s="2" customFormat="1" ht="16.9" customHeight="1">
      <c r="A58" s="35"/>
      <c r="B58" s="40"/>
      <c r="C58" s="283" t="s">
        <v>1</v>
      </c>
      <c r="D58" s="283" t="s">
        <v>182</v>
      </c>
      <c r="E58" s="18" t="s">
        <v>1</v>
      </c>
      <c r="F58" s="284">
        <v>0</v>
      </c>
      <c r="G58" s="35"/>
      <c r="H58" s="40"/>
    </row>
    <row r="59" spans="1:8" s="2" customFormat="1" ht="16.9" customHeight="1">
      <c r="A59" s="35"/>
      <c r="B59" s="40"/>
      <c r="C59" s="283" t="s">
        <v>1</v>
      </c>
      <c r="D59" s="283" t="s">
        <v>209</v>
      </c>
      <c r="E59" s="18" t="s">
        <v>1</v>
      </c>
      <c r="F59" s="284">
        <v>10.404</v>
      </c>
      <c r="G59" s="35"/>
      <c r="H59" s="40"/>
    </row>
    <row r="60" spans="1:8" s="2" customFormat="1" ht="16.9" customHeight="1">
      <c r="A60" s="35"/>
      <c r="B60" s="40"/>
      <c r="C60" s="283" t="s">
        <v>112</v>
      </c>
      <c r="D60" s="283" t="s">
        <v>163</v>
      </c>
      <c r="E60" s="18" t="s">
        <v>1</v>
      </c>
      <c r="F60" s="284">
        <v>362.486</v>
      </c>
      <c r="G60" s="35"/>
      <c r="H60" s="40"/>
    </row>
    <row r="61" spans="1:8" s="2" customFormat="1" ht="16.9" customHeight="1">
      <c r="A61" s="35"/>
      <c r="B61" s="40"/>
      <c r="C61" s="285" t="s">
        <v>1113</v>
      </c>
      <c r="D61" s="35"/>
      <c r="E61" s="35"/>
      <c r="F61" s="35"/>
      <c r="G61" s="35"/>
      <c r="H61" s="40"/>
    </row>
    <row r="62" spans="1:8" s="2" customFormat="1" ht="16.9" customHeight="1">
      <c r="A62" s="35"/>
      <c r="B62" s="40"/>
      <c r="C62" s="283" t="s">
        <v>198</v>
      </c>
      <c r="D62" s="283" t="s">
        <v>1118</v>
      </c>
      <c r="E62" s="18" t="s">
        <v>158</v>
      </c>
      <c r="F62" s="284">
        <v>362.486</v>
      </c>
      <c r="G62" s="35"/>
      <c r="H62" s="40"/>
    </row>
    <row r="63" spans="1:8" s="2" customFormat="1" ht="16.9" customHeight="1">
      <c r="A63" s="35"/>
      <c r="B63" s="40"/>
      <c r="C63" s="283" t="s">
        <v>211</v>
      </c>
      <c r="D63" s="283" t="s">
        <v>1125</v>
      </c>
      <c r="E63" s="18" t="s">
        <v>158</v>
      </c>
      <c r="F63" s="284">
        <v>362.486</v>
      </c>
      <c r="G63" s="35"/>
      <c r="H63" s="40"/>
    </row>
    <row r="64" spans="1:8" s="2" customFormat="1" ht="16.9" customHeight="1">
      <c r="A64" s="35"/>
      <c r="B64" s="40"/>
      <c r="C64" s="283" t="s">
        <v>628</v>
      </c>
      <c r="D64" s="283" t="s">
        <v>1123</v>
      </c>
      <c r="E64" s="18" t="s">
        <v>158</v>
      </c>
      <c r="F64" s="284">
        <v>486.672</v>
      </c>
      <c r="G64" s="35"/>
      <c r="H64" s="40"/>
    </row>
    <row r="65" spans="1:8" s="2" customFormat="1" ht="16.9" customHeight="1">
      <c r="A65" s="35"/>
      <c r="B65" s="40"/>
      <c r="C65" s="283" t="s">
        <v>638</v>
      </c>
      <c r="D65" s="283" t="s">
        <v>1126</v>
      </c>
      <c r="E65" s="18" t="s">
        <v>158</v>
      </c>
      <c r="F65" s="284">
        <v>394.472</v>
      </c>
      <c r="G65" s="35"/>
      <c r="H65" s="40"/>
    </row>
    <row r="66" spans="1:8" s="2" customFormat="1" ht="7.35" customHeight="1">
      <c r="A66" s="35"/>
      <c r="B66" s="141"/>
      <c r="C66" s="142"/>
      <c r="D66" s="142"/>
      <c r="E66" s="142"/>
      <c r="F66" s="142"/>
      <c r="G66" s="142"/>
      <c r="H66" s="40"/>
    </row>
    <row r="67" spans="1:8" s="2" customFormat="1" ht="11.25">
      <c r="A67" s="35"/>
      <c r="B67" s="35"/>
      <c r="C67" s="35"/>
      <c r="D67" s="35"/>
      <c r="E67" s="35"/>
      <c r="F67" s="35"/>
      <c r="G67" s="35"/>
      <c r="H67" s="35"/>
    </row>
  </sheetData>
  <sheetProtection algorithmName="SHA-512" hashValue="dcxw+v9QbQ9q+inBoDFddMB/2UCKhq/yPSIbdloNqc47pZtg09oE3GQgdIIGfht8f13gJ9i8H0+1bIiuwcm2nw==" saltValue="6SWSaygowWfJOA6CxCHasc/uWA9pPhbb+lhTq+tFgjgzVhQ4d9IiOhKlufql4KxELJePu8VbO5Fq5nHUeRZo6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DESKTOP-M1JFVTK\vigh</dc:creator>
  <cp:keywords/>
  <dc:description/>
  <cp:lastModifiedBy>potmesill</cp:lastModifiedBy>
  <dcterms:created xsi:type="dcterms:W3CDTF">2021-07-23T11:27:18Z</dcterms:created>
  <dcterms:modified xsi:type="dcterms:W3CDTF">2021-08-03T10:20:40Z</dcterms:modified>
  <cp:category/>
  <cp:version/>
  <cp:contentType/>
  <cp:contentStatus/>
</cp:coreProperties>
</file>