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01 - EPS+ER" sheetId="2" r:id="rId2"/>
    <sheet name="PS02 - Rozváděč PO RPO, T..." sheetId="3" r:id="rId3"/>
    <sheet name="PS03 - Technická místnost..." sheetId="4" r:id="rId4"/>
    <sheet name="PS04 - Zařízení dálkového..." sheetId="5" r:id="rId5"/>
    <sheet name="PS05 - Provozní a záložní..." sheetId="6" r:id="rId6"/>
    <sheet name="PS06 - SCS WiFi Pointy" sheetId="7" r:id="rId7"/>
    <sheet name="PS07 - Dokumentace skuteč..." sheetId="8" r:id="rId8"/>
  </sheets>
  <definedNames>
    <definedName name="_xlnm.Print_Area" localSheetId="0">'Rekapitulace stavby'!$D$4:$AO$76,'Rekapitulace stavby'!$C$82:$AQ$102</definedName>
    <definedName name="_xlnm._FilterDatabase" localSheetId="1" hidden="1">'PS01 - EPS+ER'!$C$116:$L$164</definedName>
    <definedName name="_xlnm.Print_Area" localSheetId="1">'PS01 - EPS+ER'!$C$104:$L$164</definedName>
    <definedName name="_xlnm._FilterDatabase" localSheetId="2" hidden="1">'PS02 - Rozváděč PO RPO, T...'!$C$116:$L$166</definedName>
    <definedName name="_xlnm.Print_Area" localSheetId="2">'PS02 - Rozváděč PO RPO, T...'!$C$104:$L$166</definedName>
    <definedName name="_xlnm._FilterDatabase" localSheetId="3" hidden="1">'PS03 - Technická místnost...'!$C$117:$L$134</definedName>
    <definedName name="_xlnm.Print_Area" localSheetId="3">'PS03 - Technická místnost...'!$C$105:$L$134</definedName>
    <definedName name="_xlnm._FilterDatabase" localSheetId="4" hidden="1">'PS04 - Zařízení dálkového...'!$C$116:$L$132</definedName>
    <definedName name="_xlnm.Print_Area" localSheetId="4">'PS04 - Zařízení dálkového...'!$C$104:$L$132</definedName>
    <definedName name="_xlnm._FilterDatabase" localSheetId="5" hidden="1">'PS05 - Provozní a záložní...'!$C$116:$L$130</definedName>
    <definedName name="_xlnm.Print_Area" localSheetId="5">'PS05 - Provozní a záložní...'!$C$104:$L$130</definedName>
    <definedName name="_xlnm._FilterDatabase" localSheetId="6" hidden="1">'PS06 - SCS WiFi Pointy'!$C$118:$L$181</definedName>
    <definedName name="_xlnm.Print_Area" localSheetId="6">'PS06 - SCS WiFi Pointy'!$C$106:$L$181</definedName>
    <definedName name="_xlnm._FilterDatabase" localSheetId="7" hidden="1">'PS07 - Dokumentace skuteč...'!$C$116:$L$120</definedName>
    <definedName name="_xlnm.Print_Area" localSheetId="7">'PS07 - Dokumentace skuteč...'!$C$104:$L$120</definedName>
    <definedName name="_xlnm.Print_Titles" localSheetId="0">'Rekapitulace stavby'!$92:$92</definedName>
    <definedName name="_xlnm.Print_Titles" localSheetId="1">'PS01 - EPS+ER'!$116:$116</definedName>
    <definedName name="_xlnm.Print_Titles" localSheetId="3">'PS03 - Technická místnost...'!$117:$117</definedName>
    <definedName name="_xlnm.Print_Titles" localSheetId="4">'PS04 - Zařízení dálkového...'!$116:$116</definedName>
    <definedName name="_xlnm.Print_Titles" localSheetId="5">'PS05 - Provozní a záložní...'!$116:$116</definedName>
    <definedName name="_xlnm.Print_Titles" localSheetId="6">'PS06 - SCS WiFi Pointy'!$118:$118</definedName>
    <definedName name="_xlnm.Print_Titles" localSheetId="7">'PS07 - Dokumentace skuteč...'!$116:$116</definedName>
  </definedNames>
  <calcPr fullCalcOnLoad="1"/>
</workbook>
</file>

<file path=xl/sharedStrings.xml><?xml version="1.0" encoding="utf-8"?>
<sst xmlns="http://schemas.openxmlformats.org/spreadsheetml/2006/main" count="2900" uniqueCount="415">
  <si>
    <t>Export Komplet</t>
  </si>
  <si>
    <t/>
  </si>
  <si>
    <t>2.0</t>
  </si>
  <si>
    <t>ZAMOK</t>
  </si>
  <si>
    <t>False</t>
  </si>
  <si>
    <t>True</t>
  </si>
  <si>
    <t>{bb2cdb33-694e-4cee-981b-24067576db01}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</si>
  <si>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</si>
  <si>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</si>
  <si>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</si>
  <si>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</si>
  <si>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</si>
  <si>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</si>
  <si>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</si>
  <si>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</si>
  <si>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20200008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</si>
  <si>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</si>
  <si>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</si>
  <si>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UJEP Kolej K1 a K2 EPS+ER+SCS</t>
  </si>
  <si>
    <t>KSO:</t>
  </si>
  <si>
    <t>CC-CZ:</t>
  </si>
  <si>
    <t>Místo:</t>
  </si>
  <si>
    <t>Kolej K1 a K2 UJEP Ústí nad Labem</t>
  </si>
  <si>
    <t>Datum:</t>
  </si>
  <si>
    <t>1. 6. 2020</t>
  </si>
  <si>
    <t>Zadavatel:</t>
  </si>
  <si>
    <t>IČ:</t>
  </si>
  <si>
    <t>UJEP Ústí nad Labem</t>
  </si>
  <si>
    <t>DIČ:</t>
  </si>
  <si>
    <t>Uchazeč:</t>
  </si>
  <si>
    <t>Vyplň údaj</t>
  </si>
  <si>
    <t>Projektant:</t>
  </si>
  <si>
    <t>ERCÉ technika s.r.o.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</si>
  <si>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</si>
  <si>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</si>
  <si>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</si>
  <si>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</si>
  <si>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</si>
  <si>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</si>
  <si>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</si>
  <si>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</si>
  <si>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</si>
  <si>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</si>
  <si>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</si>
  <si>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</si>
  <si>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</si>
  <si>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</si>
  <si>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</si>
  <si>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</si>
  <si>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</si>
  <si>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</si>
  <si>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</si>
  <si>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</si>
  <si>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</si>
  <si>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</si>
  <si>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</si>
  <si>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</si>
  <si>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</si>
  <si>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</si>
  <si>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</si>
  <si>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</si>
  <si>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</si>
  <si>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</si>
  <si>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</si>
  <si>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</si>
  <si>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</si>
  <si>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</si>
  <si>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</si>
  <si>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</si>
  <si>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</si>
  <si>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</si>
  <si>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</si>
  <si>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</si>
  <si>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</si>
  <si>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</si>
  <si>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</si>
  <si>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</si>
  <si>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</si>
  <si>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</si>
  <si>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</si>
  <si>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</si>
  <si>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</si>
  <si>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</si>
  <si>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PS01</t>
  </si>
  <si>
    <t>EPS+ER</t>
  </si>
  <si>
    <t>STA</t>
  </si>
  <si>
    <t>1</t>
  </si>
  <si>
    <t>{7c9a0b32-d53a-40c3-9bd0-4ad0b00a9aa0}</t>
  </si>
  <si>
    <t>2</t>
  </si>
  <si>
    <t>PS02</t>
  </si>
  <si>
    <t>Rozváděč PO RPO, TOTAL STOP a příslušenství</t>
  </si>
  <si>
    <t>{97c0093e-3c4a-496d-aff9-e46191110c14}</t>
  </si>
  <si>
    <t>PS03</t>
  </si>
  <si>
    <t>Technická místnost pro EPS-ER-UPS-ZDP</t>
  </si>
  <si>
    <t>{5af71ea5-545e-4ab4-81cc-a380ca429082}</t>
  </si>
  <si>
    <t>PS04</t>
  </si>
  <si>
    <t>Zařízení dálkového přenosu ZDP na pult centralizované ochrany PCO Hasičského záchranného sboru v Úst</t>
  </si>
  <si>
    <t>{78225263-300b-46ac-a3bd-405a1771d552}</t>
  </si>
  <si>
    <t>PS05</t>
  </si>
  <si>
    <t>Provozní a záložní zdroj proudu UPS pro EPS-ER-ZDP</t>
  </si>
  <si>
    <t>{db5ff3db-c4a2-40f9-9ac2-ae855976964a}</t>
  </si>
  <si>
    <t>PS06</t>
  </si>
  <si>
    <t>SCS WiFi Pointy</t>
  </si>
  <si>
    <t>{fd6a14e3-2cf6-4afe-b516-ca5fe8ef0a1d}</t>
  </si>
  <si>
    <t>PS07</t>
  </si>
  <si>
    <t>Dokumentace skutečného provedení stavby DSPS</t>
  </si>
  <si>
    <t>{0f058ec6-6bda-4256-b88a-f2685ddfeaf2}</t>
  </si>
  <si>
    <t>KRYCÍ LIST SOUPISU PRACÍ</t>
  </si>
  <si>
    <t>Objekt:</t>
  </si>
  <si>
    <t>PS01 - EPS+ER</t>
  </si>
  <si>
    <t>Ing. Tomáš Rosenkranc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</si>
  <si>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</si>
  <si>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</si>
  <si>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</si>
  <si>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</si>
  <si>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</si>
  <si>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</si>
  <si>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</si>
  <si>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</si>
  <si>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</si>
  <si>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D1 - Elektrická požární signalizace EPS a evakuační rozhlas ER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</si>
  <si>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</si>
  <si>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</si>
  <si>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</si>
  <si>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</si>
  <si>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</si>
  <si>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</si>
  <si>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</si>
  <si>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</si>
  <si>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</si>
  <si>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</si>
  <si>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</si>
  <si>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</si>
  <si>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</si>
  <si>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</si>
  <si>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</si>
  <si>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</si>
  <si>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</si>
  <si>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</si>
  <si>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Elektrická požární signalizace EPS a evakuační rozhlas ER</t>
  </si>
  <si>
    <t>ROZPOCET</t>
  </si>
  <si>
    <t>K</t>
  </si>
  <si>
    <t>Pol1</t>
  </si>
  <si>
    <t>modulární ústředna EPS, 2000 adres, zobrazovací a ovládací panel, dotyková barevný displej, zdroj, záložní akumulátory, vstupní a výstupní desky, jednotky rozhraní</t>
  </si>
  <si>
    <t>ks</t>
  </si>
  <si>
    <t>4</t>
  </si>
  <si>
    <t>PP</t>
  </si>
  <si>
    <t>Pol2</t>
  </si>
  <si>
    <t>externí tablo obsluhy se zdrojem, záložní akumulátory, zobrazovací a ovládací panel s dotykovým barevným displejem, Lnet, Ethernet (recepce)</t>
  </si>
  <si>
    <t>Pol3</t>
  </si>
  <si>
    <t>adresovatelný optický interaktivní multisenzor</t>
  </si>
  <si>
    <t>6</t>
  </si>
  <si>
    <t>Pol4</t>
  </si>
  <si>
    <t>zásuvka senzoru bez izolátoru</t>
  </si>
  <si>
    <t>8</t>
  </si>
  <si>
    <t>Pol5</t>
  </si>
  <si>
    <t>zásuvka senzoru s izolátorem</t>
  </si>
  <si>
    <t>10</t>
  </si>
  <si>
    <t>Pol6</t>
  </si>
  <si>
    <t>hlásič tlačítkový vnitřní s izolátorem, červený</t>
  </si>
  <si>
    <t>12</t>
  </si>
  <si>
    <t>Pol7</t>
  </si>
  <si>
    <t>ústředna-řídící jednotka evakuačního a ozvučovacího systému ER</t>
  </si>
  <si>
    <t>14</t>
  </si>
  <si>
    <t>Pol8</t>
  </si>
  <si>
    <t>napájecí výkonová jednotka ER vč.záložních akumulátorů</t>
  </si>
  <si>
    <t>16</t>
  </si>
  <si>
    <t>Pol9</t>
  </si>
  <si>
    <t>modul audiovýstupů a vstupů ER</t>
  </si>
  <si>
    <t>18</t>
  </si>
  <si>
    <t>Pol10</t>
  </si>
  <si>
    <t>montážní sady a příslušenství pro ústřednu ER</t>
  </si>
  <si>
    <t>jdn</t>
  </si>
  <si>
    <t>20</t>
  </si>
  <si>
    <t>Pol11</t>
  </si>
  <si>
    <t>mikrofonní pracoviště ER (recepce)</t>
  </si>
  <si>
    <t>22</t>
  </si>
  <si>
    <t>Pol12</t>
  </si>
  <si>
    <t>skřínkový evakuační reproduktory 100V/6-3-1,5-0,75W</t>
  </si>
  <si>
    <t>24</t>
  </si>
  <si>
    <t>Pol13</t>
  </si>
  <si>
    <t>zakončovací modul reproduktorových linek</t>
  </si>
  <si>
    <t>26</t>
  </si>
  <si>
    <t>Pol14</t>
  </si>
  <si>
    <t>stroboskopický hlásič požáru</t>
  </si>
  <si>
    <t>28</t>
  </si>
  <si>
    <t>Pol16</t>
  </si>
  <si>
    <t>chráněná trasa a kabel s požární odolností</t>
  </si>
  <si>
    <t>bm</t>
  </si>
  <si>
    <t>32</t>
  </si>
  <si>
    <t>Pol17</t>
  </si>
  <si>
    <t>nechráněná trasa a kabel</t>
  </si>
  <si>
    <t>34</t>
  </si>
  <si>
    <t>Pol18</t>
  </si>
  <si>
    <t>UTP kabel 4x2x0,5 drát cat6</t>
  </si>
  <si>
    <t>m</t>
  </si>
  <si>
    <t>36</t>
  </si>
  <si>
    <t>Pol19</t>
  </si>
  <si>
    <t>montáž přístroje na strop</t>
  </si>
  <si>
    <t>38</t>
  </si>
  <si>
    <t>Pol20</t>
  </si>
  <si>
    <t>pomocný a ostatní materiál, instalační a spojovací materiál</t>
  </si>
  <si>
    <t>kpl</t>
  </si>
  <si>
    <t>40</t>
  </si>
  <si>
    <t>Pol21</t>
  </si>
  <si>
    <t>konfigurace a programování systému EPS</t>
  </si>
  <si>
    <t>42</t>
  </si>
  <si>
    <t>Pol22</t>
  </si>
  <si>
    <t>konfigurace a programování systému ER</t>
  </si>
  <si>
    <t>44</t>
  </si>
  <si>
    <t>Pol23</t>
  </si>
  <si>
    <t>výchozí kontrola provozuschopnosti EPS, funkční a a koordinanční funkční zkouška včetně protokolů</t>
  </si>
  <si>
    <t>46</t>
  </si>
  <si>
    <t>Pol24</t>
  </si>
  <si>
    <t>protokolární školení obsluhy, ostrahy</t>
  </si>
  <si>
    <t>48</t>
  </si>
  <si>
    <t>PS02 - Rozváděč PO RPO, TOTAL STOP a příslušenství</t>
  </si>
  <si>
    <t>Pol15</t>
  </si>
  <si>
    <t>rozváděč požární ochrany</t>
  </si>
  <si>
    <t>1125833166</t>
  </si>
  <si>
    <t>nástěnný rám s dveřmi 1A7</t>
  </si>
  <si>
    <t>Pol26</t>
  </si>
  <si>
    <t>instalace vypínacího prvku a příslušenství</t>
  </si>
  <si>
    <t>Pol27</t>
  </si>
  <si>
    <t>Pol28</t>
  </si>
  <si>
    <t>Konstrukce instalační 1-7</t>
  </si>
  <si>
    <t>kus</t>
  </si>
  <si>
    <t>-1738805732</t>
  </si>
  <si>
    <t>Pol29</t>
  </si>
  <si>
    <t>Protipožární úprava M2000</t>
  </si>
  <si>
    <t>-929273506</t>
  </si>
  <si>
    <t>Pol30</t>
  </si>
  <si>
    <t>Protipožární utěsnění RPO</t>
  </si>
  <si>
    <t>-1254872855</t>
  </si>
  <si>
    <t>Pol31</t>
  </si>
  <si>
    <t>Jistič 1B10</t>
  </si>
  <si>
    <t>194612246</t>
  </si>
  <si>
    <t>Pol32</t>
  </si>
  <si>
    <t>Jistič 1B25</t>
  </si>
  <si>
    <t>-1477156001</t>
  </si>
  <si>
    <t>Pol33</t>
  </si>
  <si>
    <t>UPS 1500W/30min</t>
  </si>
  <si>
    <t>-24170829</t>
  </si>
  <si>
    <t>Pol34</t>
  </si>
  <si>
    <t>TOTAL STOP TS</t>
  </si>
  <si>
    <t>-354537967</t>
  </si>
  <si>
    <t>spínací blok 3pol 1000A ICU65kA</t>
  </si>
  <si>
    <t>Pol35</t>
  </si>
  <si>
    <t>347441307</t>
  </si>
  <si>
    <t>spínací blok 3pol 630A ICU36kA</t>
  </si>
  <si>
    <t>Pol36</t>
  </si>
  <si>
    <t>-1646288142</t>
  </si>
  <si>
    <t>nadproudová spoušť 1000A</t>
  </si>
  <si>
    <t>Pol37</t>
  </si>
  <si>
    <t>1190933621</t>
  </si>
  <si>
    <t>nadproudová spoušť 400A</t>
  </si>
  <si>
    <t>Pol38</t>
  </si>
  <si>
    <t>-135294568</t>
  </si>
  <si>
    <t xml:space="preserve">spínač 2xNO/NC
</t>
  </si>
  <si>
    <t>Pol39</t>
  </si>
  <si>
    <t>533914715</t>
  </si>
  <si>
    <t xml:space="preserve">spínač 1xCO
</t>
  </si>
  <si>
    <t>Pol40</t>
  </si>
  <si>
    <t>1292778449</t>
  </si>
  <si>
    <t xml:space="preserve">spínač 2xCO
</t>
  </si>
  <si>
    <t>Pol41</t>
  </si>
  <si>
    <t>154468700</t>
  </si>
  <si>
    <t>podpěťová spoušť</t>
  </si>
  <si>
    <t>Pol42</t>
  </si>
  <si>
    <t>-2115023117</t>
  </si>
  <si>
    <t>motorový pohon</t>
  </si>
  <si>
    <t>Pol43</t>
  </si>
  <si>
    <t>-741969683</t>
  </si>
  <si>
    <t>připojovací sada</t>
  </si>
  <si>
    <t>Pol44</t>
  </si>
  <si>
    <t>525997992</t>
  </si>
  <si>
    <t>montážní sada</t>
  </si>
  <si>
    <t>Pol45</t>
  </si>
  <si>
    <t>1643081619</t>
  </si>
  <si>
    <t xml:space="preserve">vyrážecí tlačítko
</t>
  </si>
  <si>
    <t>Pol46</t>
  </si>
  <si>
    <t>593590072</t>
  </si>
  <si>
    <t>tlačítko zelená barva</t>
  </si>
  <si>
    <t>Pol47</t>
  </si>
  <si>
    <t>-1973486139</t>
  </si>
  <si>
    <t>tlačítko žlutozelená barva</t>
  </si>
  <si>
    <t>PS03 - Technická místnost pro EPS-ER-UPS-ZDP</t>
  </si>
  <si>
    <t>D1 - Technická místnost pro EPS-ER-UPS-ZDP</t>
  </si>
  <si>
    <t>D2 - zřízení samostatného požárního úseku z bývalých tel.hovoren</t>
  </si>
  <si>
    <t>D2</t>
  </si>
  <si>
    <t>zřízení samostatného požárního úseku z bývalých tel.hovoren</t>
  </si>
  <si>
    <t>instalace požárně odolných dveří a zárubně (požární odolnost dle PBř 30min)kování a zámku</t>
  </si>
  <si>
    <t>vybourání příčky, likvidace odpadů</t>
  </si>
  <si>
    <t>m3</t>
  </si>
  <si>
    <t>zřízení elektroinstalace pod omítku</t>
  </si>
  <si>
    <t xml:space="preserve"> 2x zás. 230/16A
LED svítidlo
vypínač
ventilátor
použití stávajícího přívodu a jištění</t>
  </si>
  <si>
    <t>dodávka a instalace ventilátoru (pr. 20cm) vč. ovládání termostatem</t>
  </si>
  <si>
    <t>začištění zdí, stropů a podlahy</t>
  </si>
  <si>
    <t>m2</t>
  </si>
  <si>
    <t>-200156235</t>
  </si>
  <si>
    <t>štuky a výmalba</t>
  </si>
  <si>
    <t>-1514819643</t>
  </si>
  <si>
    <t>PS04 - Zařízení dálkového přenosu ZDP na pult centralizované ochrany PCO Hasičského záchranného sboru v Úst</t>
  </si>
  <si>
    <t>D1 - Zařízení dálkového přenosu ZDP na pult centralizované ochrany PCO Hasičského záchranného sboru v Úst</t>
  </si>
  <si>
    <t>instalace vysílače na vyhrazené frekvenci s příslušenstvím (nominovaný dodavatel)</t>
  </si>
  <si>
    <t>klíčový trezor požární ochrany KTPO vč.zámku vyhřívaný</t>
  </si>
  <si>
    <t>obslužné pole požární ochrany OPPO</t>
  </si>
  <si>
    <t>stroboskopický maják IP65 nad KTPO</t>
  </si>
  <si>
    <t>stavební přípomoce (fasáda)</t>
  </si>
  <si>
    <t>PS05 - Provozní a záložní zdroj proudu UPS pro EPS-ER-ZDP</t>
  </si>
  <si>
    <t>D1 - Provozní a záložní zdroj proudu UPS pro EPS-ER-ZDP</t>
  </si>
  <si>
    <t>dodávka a instalace UPS cca 1,5kW, 1 hod, záložní baterie</t>
  </si>
  <si>
    <t>úprava hlavního rozváděče</t>
  </si>
  <si>
    <t>chráněná trasa a kabel NN s požární odolností</t>
  </si>
  <si>
    <t>adjustace, propojení, zkušební provoz</t>
  </si>
  <si>
    <t>výchozí revize, kontrola provozuschopnosti</t>
  </si>
  <si>
    <t>PS06 - SCS WiFi Pointy</t>
  </si>
  <si>
    <t>DRAKISA s.r.o.</t>
  </si>
  <si>
    <t>David Lipčák</t>
  </si>
  <si>
    <t>PSV - Práce a dodávky PSV</t>
  </si>
  <si>
    <t xml:space="preserve">    741 - Elektroinstalace - silnoproud</t>
  </si>
  <si>
    <t xml:space="preserve">    742 - Elektroinstalace - slaboproud</t>
  </si>
  <si>
    <t>PSV</t>
  </si>
  <si>
    <t>Práce a dodávky PSV</t>
  </si>
  <si>
    <t>741</t>
  </si>
  <si>
    <t>Elektroinstalace - silnoproud</t>
  </si>
  <si>
    <t>741854923</t>
  </si>
  <si>
    <t>Vypnutí vedení se zajištěním proti nedovolenému zapnutí,vyzkoušením a s opětovným zapnutím</t>
  </si>
  <si>
    <t>Kontrola a zjištění stavu vedení vypnutí vedení (hlavním spínačem) se zajištěním proti nedovolenému zapnutí, s vyzkoušením vypnutého stavu vedení, zavěšením výstražné tabulky na zapínací mechanizmus (přístroj) s pozdějším opětovným zapnutím</t>
  </si>
  <si>
    <t>742</t>
  </si>
  <si>
    <t>Elektroinstalace - slaboproud</t>
  </si>
  <si>
    <t>742110041</t>
  </si>
  <si>
    <t>Montáž lišt vkládacích pro slaboproud</t>
  </si>
  <si>
    <t>Montáž  lišt elektroinstalačních vkládacích</t>
  </si>
  <si>
    <t>3</t>
  </si>
  <si>
    <t>M</t>
  </si>
  <si>
    <t>34571002</t>
  </si>
  <si>
    <t>lišta elektroinstalační hranatá 60 x 40</t>
  </si>
  <si>
    <t>VV</t>
  </si>
  <si>
    <t>60*1,05 "Přepočtené koeficientem množství</t>
  </si>
  <si>
    <t>Součet</t>
  </si>
  <si>
    <t>KR1125</t>
  </si>
  <si>
    <t>UTP kabel 4x2x0,5 CAT.6 Drát</t>
  </si>
  <si>
    <t>P</t>
  </si>
  <si>
    <t>Poznámka k položce:
Dodávka je zahrnuta v PS01</t>
  </si>
  <si>
    <t>5</t>
  </si>
  <si>
    <t>742121001</t>
  </si>
  <si>
    <t>Montáž kabelů sdělovacích pro vnitřní rozvody do 15 žil</t>
  </si>
  <si>
    <t>Montáž kabelů sdělovacích pro vnitřní rozvody počtu žil do 15</t>
  </si>
  <si>
    <t>Poznámka k položce:
Montáž mimo "celkové množstí" je zahrnuto v PS01</t>
  </si>
  <si>
    <t>R4</t>
  </si>
  <si>
    <t>OPTICKY KABEL UNIVERZALNI 9/125 UM, 6 VL</t>
  </si>
  <si>
    <t>7</t>
  </si>
  <si>
    <t>742190003</t>
  </si>
  <si>
    <t>Vyvazování kabeláže ve žlabech pro slaboproud</t>
  </si>
  <si>
    <t>Ostatní práce pro trasy vyvazování kabeláže ve žlabech</t>
  </si>
  <si>
    <t>Poznámka k položce:
Montáž je zahrnuta v PS01</t>
  </si>
  <si>
    <t>742330011</t>
  </si>
  <si>
    <t>Montáž zařízení do rozvaděče (switch...)</t>
  </si>
  <si>
    <t>Montáž strukturované kabeláže zařízení do rozvaděče switche, UPS, DVR, server bez nastavení</t>
  </si>
  <si>
    <t>4 "switch"</t>
  </si>
  <si>
    <t>9</t>
  </si>
  <si>
    <t>1236041</t>
  </si>
  <si>
    <t>NAPAJECI PANEL 230V 19"</t>
  </si>
  <si>
    <t>NAPAJECI PANEL CONTEG DP-RP-09-UTE 19"</t>
  </si>
  <si>
    <t>742330022</t>
  </si>
  <si>
    <t>Montáž napájecího panelu do rozvaděče</t>
  </si>
  <si>
    <t>Montáž strukturované kabeláže příslušenství a ostatní práce k rozvaděčům napájecího panelu</t>
  </si>
  <si>
    <t>11</t>
  </si>
  <si>
    <t>R2</t>
  </si>
  <si>
    <t>PATCH PANEL 48p FTP/STP</t>
  </si>
  <si>
    <t>SAREL VDIG112241F PATCH PANEL FTP/STP</t>
  </si>
  <si>
    <t>11.127.288</t>
  </si>
  <si>
    <t>RJ45 6 UTP SOLID KON. RJ45 UTP CAT6 DRÁT</t>
  </si>
  <si>
    <t>13</t>
  </si>
  <si>
    <t>R5</t>
  </si>
  <si>
    <t>PATCH KABEL CAT.6 UTP PVC 0,25M SEDY</t>
  </si>
  <si>
    <t>742330024</t>
  </si>
  <si>
    <t>Montáž patch panelu 48 portů UTP/FTP</t>
  </si>
  <si>
    <t>Montáž strukturované kabeláže příslušenství a ostatní práce k rozvaděčům patch panelu 24 portů UTP/FTP</t>
  </si>
  <si>
    <t>742330027</t>
  </si>
  <si>
    <t>Montáž modulu 6x optický konektor</t>
  </si>
  <si>
    <t>30</t>
  </si>
  <si>
    <t>Montáž strukturované kabeláže příslušenství a ostatní práce k rozvaděčům modulu 6x optický konektor</t>
  </si>
  <si>
    <t>742330052</t>
  </si>
  <si>
    <t>Popis portů patchpanelu</t>
  </si>
  <si>
    <t>Montáž strukturované kabeláže zásuvek datových popis portů patchpanelu</t>
  </si>
  <si>
    <t>17</t>
  </si>
  <si>
    <t>742330102</t>
  </si>
  <si>
    <t>Měření optického segmentu, měření útlumu, 2 okna</t>
  </si>
  <si>
    <t>Montáž strukturované kabeláže měření segmentu optického, měření útlumu, 2 okna</t>
  </si>
  <si>
    <t>4*(6/2) "optický kabel"</t>
  </si>
  <si>
    <t>1 "pigtail"</t>
  </si>
  <si>
    <t>742330811</t>
  </si>
  <si>
    <t>Demontáž zařízení do rozvaděče</t>
  </si>
  <si>
    <t>Demontáž strukturované kabeláže zařízení do rozvaděče switche, UPS, DVR, server</t>
  </si>
  <si>
    <t>19</t>
  </si>
  <si>
    <t>R6</t>
  </si>
  <si>
    <t>Montáž přístroje na strop</t>
  </si>
  <si>
    <t>Montáž příslušenství pro PZTS detektor na stěnu nebo na strop</t>
  </si>
  <si>
    <t>R1</t>
  </si>
  <si>
    <t>Montáž konektoru LC, 9/125 um</t>
  </si>
  <si>
    <t>Montáž strukturované kabeláže příslušenství a ostatní práce k rozvaděčům konektoru MM/SM</t>
  </si>
  <si>
    <t>4*2*6</t>
  </si>
  <si>
    <t>742330101</t>
  </si>
  <si>
    <t>Měření metalického segmentu s vyhotovením protokolu</t>
  </si>
  <si>
    <t>Montáž strukturované kabeláže měření segmentu metalického s vyhotovením protokolu</t>
  </si>
  <si>
    <t>R3</t>
  </si>
  <si>
    <t>Montáž konektoru RJ45</t>
  </si>
  <si>
    <t>23</t>
  </si>
  <si>
    <t>R8</t>
  </si>
  <si>
    <t>Drobný montážní materiál pro uložení kabelů a dokončovací práce</t>
  </si>
  <si>
    <t>PS07 - Dokumentace skutečného provedení stavby DSPS</t>
  </si>
  <si>
    <t>D1 - Dokumentace skutečného provedení stavby DSPS</t>
  </si>
  <si>
    <t>dokumentace skutečného provedení stavby DSPS - jednotná pro všechna řemesla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</si>
</sst>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G8" s="30"/>
      <c r="BS8" s="16" t="s">
        <v>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G10" s="30"/>
      <c r="BS10" s="16" t="s">
        <v>7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G11" s="30"/>
      <c r="BS11" s="16" t="s">
        <v>7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G13" s="30"/>
      <c r="BS13" s="16" t="s">
        <v>7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G14" s="30"/>
      <c r="BS14" s="16" t="s">
        <v>7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G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G17" s="30"/>
      <c r="BS17" s="16" t="s">
        <v>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G19" s="30"/>
      <c r="BS19" s="16" t="s">
        <v>7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G20" s="30"/>
      <c r="BS20" s="16" t="s">
        <v>5</v>
      </c>
    </row>
    <row r="21" spans="2:59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pans="2:59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pans="2:59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pans="2:59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pans="2:59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pans="1:59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pans="1:59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pans="1:59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G28" s="30"/>
    </row>
    <row r="29" spans="1:59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ROUND(AX94,2)</f>
        <v>0</v>
      </c>
      <c r="AL29" s="46"/>
      <c r="AM29" s="46"/>
      <c r="AN29" s="46"/>
      <c r="AO29" s="46"/>
      <c r="AP29" s="46"/>
      <c r="AQ29" s="46"/>
      <c r="AR29" s="49"/>
      <c r="BG29" s="50"/>
    </row>
    <row r="30" spans="1:59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ROUND(AY94,2)</f>
        <v>0</v>
      </c>
      <c r="AL30" s="46"/>
      <c r="AM30" s="46"/>
      <c r="AN30" s="46"/>
      <c r="AO30" s="46"/>
      <c r="AP30" s="46"/>
      <c r="AQ30" s="46"/>
      <c r="AR30" s="49"/>
      <c r="BG30" s="50"/>
    </row>
    <row r="31" spans="1:59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spans="1:59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spans="1:59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50"/>
    </row>
    <row r="34" spans="1:59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0"/>
    </row>
    <row r="35" spans="1:59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pans="1:59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pans="1:59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G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9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G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9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G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9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G75" s="37"/>
    </row>
    <row r="76" spans="1:59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G76" s="37"/>
    </row>
    <row r="77" spans="1:59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G77" s="37"/>
    </row>
    <row r="81" spans="1:59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G81" s="37"/>
    </row>
    <row r="82" spans="1:59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G82" s="37"/>
    </row>
    <row r="83" spans="1:59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G83" s="37"/>
    </row>
    <row r="84" spans="1:59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20200008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G84" s="4"/>
    </row>
    <row r="85" spans="1:59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UJEP Kolej K1 a K2 EPS+ER+SCS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G85" s="5"/>
    </row>
    <row r="86" spans="1:59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G86" s="37"/>
    </row>
    <row r="87" spans="1:59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Kolej K1 a K2 UJEP Ústí nad Labem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1. 6. 2020</v>
      </c>
      <c r="AN87" s="78"/>
      <c r="AO87" s="39"/>
      <c r="AP87" s="39"/>
      <c r="AQ87" s="39"/>
      <c r="AR87" s="43"/>
      <c r="BG87" s="37"/>
    </row>
    <row r="88" spans="1:59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G88" s="37"/>
    </row>
    <row r="89" spans="1:5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UJEP Ústí nad Labem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ERCÉ technika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3"/>
      <c r="BG89" s="37"/>
    </row>
    <row r="90" spans="1:59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7"/>
      <c r="BG90" s="37"/>
    </row>
    <row r="91" spans="1:59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1"/>
      <c r="BG91" s="37"/>
    </row>
    <row r="92" spans="1:59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0" t="s">
        <v>73</v>
      </c>
      <c r="BE92" s="100" t="s">
        <v>74</v>
      </c>
      <c r="BF92" s="101" t="s">
        <v>75</v>
      </c>
      <c r="BG92" s="37"/>
    </row>
    <row r="93" spans="1:59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4"/>
      <c r="BG93" s="37"/>
    </row>
    <row r="94" spans="1:90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ROUND(SUM(AG95:AG101),2)</f>
        <v>0</v>
      </c>
      <c r="AH94" s="108"/>
      <c r="AI94" s="108"/>
      <c r="AJ94" s="108"/>
      <c r="AK94" s="108"/>
      <c r="AL94" s="108"/>
      <c r="AM94" s="108"/>
      <c r="AN94" s="109">
        <f>SUM(AG94,AV94)</f>
        <v>0</v>
      </c>
      <c r="AO94" s="109"/>
      <c r="AP94" s="109"/>
      <c r="AQ94" s="110" t="s">
        <v>1</v>
      </c>
      <c r="AR94" s="111"/>
      <c r="AS94" s="112">
        <f>ROUND(SUM(AS95:AS101),2)</f>
        <v>0</v>
      </c>
      <c r="AT94" s="113">
        <f>ROUND(SUM(AT95:AT101),2)</f>
        <v>0</v>
      </c>
      <c r="AU94" s="114">
        <f>ROUND(SUM(AU95:AU101),2)</f>
        <v>0</v>
      </c>
      <c r="AV94" s="114">
        <f>ROUND(SUM(AX94:AY94),2)</f>
        <v>0</v>
      </c>
      <c r="AW94" s="115">
        <f>ROUND(SUM(AW95:AW101),5)</f>
        <v>0</v>
      </c>
      <c r="AX94" s="114">
        <f>ROUND(BB94*L29,2)</f>
        <v>0</v>
      </c>
      <c r="AY94" s="114">
        <f>ROUND(BC94*L30,2)</f>
        <v>0</v>
      </c>
      <c r="AZ94" s="114">
        <f>ROUND(BD94*L29,2)</f>
        <v>0</v>
      </c>
      <c r="BA94" s="114">
        <f>ROUND(BE94*L30,2)</f>
        <v>0</v>
      </c>
      <c r="BB94" s="114">
        <f>ROUND(SUM(BB95:BB101),2)</f>
        <v>0</v>
      </c>
      <c r="BC94" s="114">
        <f>ROUND(SUM(BC95:BC101),2)</f>
        <v>0</v>
      </c>
      <c r="BD94" s="114">
        <f>ROUND(SUM(BD95:BD101),2)</f>
        <v>0</v>
      </c>
      <c r="BE94" s="114">
        <f>ROUND(SUM(BE95:BE101),2)</f>
        <v>0</v>
      </c>
      <c r="BF94" s="116">
        <f>ROUND(SUM(BF95:BF101),2)</f>
        <v>0</v>
      </c>
      <c r="BG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6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'PS01 - EPS+ER'!K32</f>
        <v>0</v>
      </c>
      <c r="AH95" s="123"/>
      <c r="AI95" s="123"/>
      <c r="AJ95" s="123"/>
      <c r="AK95" s="123"/>
      <c r="AL95" s="123"/>
      <c r="AM95" s="123"/>
      <c r="AN95" s="124">
        <f>SUM(AG95,AV95)</f>
        <v>0</v>
      </c>
      <c r="AO95" s="123"/>
      <c r="AP95" s="123"/>
      <c r="AQ95" s="125" t="s">
        <v>85</v>
      </c>
      <c r="AR95" s="126"/>
      <c r="AS95" s="127">
        <f>'PS01 - EPS+ER'!K30</f>
        <v>0</v>
      </c>
      <c r="AT95" s="128">
        <f>'PS01 - EPS+ER'!K31</f>
        <v>0</v>
      </c>
      <c r="AU95" s="128">
        <v>0</v>
      </c>
      <c r="AV95" s="128">
        <f>ROUND(SUM(AX95:AY95),2)</f>
        <v>0</v>
      </c>
      <c r="AW95" s="129">
        <f>'PS01 - EPS+ER'!T117</f>
        <v>0</v>
      </c>
      <c r="AX95" s="128">
        <f>'PS01 - EPS+ER'!K35</f>
        <v>0</v>
      </c>
      <c r="AY95" s="128">
        <f>'PS01 - EPS+ER'!K36</f>
        <v>0</v>
      </c>
      <c r="AZ95" s="128">
        <f>'PS01 - EPS+ER'!K37</f>
        <v>0</v>
      </c>
      <c r="BA95" s="128">
        <f>'PS01 - EPS+ER'!K38</f>
        <v>0</v>
      </c>
      <c r="BB95" s="128">
        <f>'PS01 - EPS+ER'!F35</f>
        <v>0</v>
      </c>
      <c r="BC95" s="128">
        <f>'PS01 - EPS+ER'!F36</f>
        <v>0</v>
      </c>
      <c r="BD95" s="128">
        <f>'PS01 - EPS+ER'!F37</f>
        <v>0</v>
      </c>
      <c r="BE95" s="128">
        <f>'PS01 - EPS+ER'!F38</f>
        <v>0</v>
      </c>
      <c r="BF95" s="130">
        <f>'PS01 - EPS+ER'!F39</f>
        <v>0</v>
      </c>
      <c r="BG95" s="7"/>
      <c r="BT95" s="131" t="s">
        <v>86</v>
      </c>
      <c r="BV95" s="131" t="s">
        <v>80</v>
      </c>
      <c r="BW95" s="131" t="s">
        <v>87</v>
      </c>
      <c r="BX95" s="131" t="s">
        <v>6</v>
      </c>
      <c r="CL95" s="131" t="s">
        <v>1</v>
      </c>
      <c r="CM95" s="131" t="s">
        <v>88</v>
      </c>
    </row>
    <row r="96" spans="1:91" s="7" customFormat="1" ht="24.7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'PS02 - Rozváděč PO RPO, T...'!K32</f>
        <v>0</v>
      </c>
      <c r="AH96" s="123"/>
      <c r="AI96" s="123"/>
      <c r="AJ96" s="123"/>
      <c r="AK96" s="123"/>
      <c r="AL96" s="123"/>
      <c r="AM96" s="123"/>
      <c r="AN96" s="124">
        <f>SUM(AG96,AV96)</f>
        <v>0</v>
      </c>
      <c r="AO96" s="123"/>
      <c r="AP96" s="123"/>
      <c r="AQ96" s="125" t="s">
        <v>85</v>
      </c>
      <c r="AR96" s="126"/>
      <c r="AS96" s="127">
        <f>'PS02 - Rozváděč PO RPO, T...'!K30</f>
        <v>0</v>
      </c>
      <c r="AT96" s="128">
        <f>'PS02 - Rozváděč PO RPO, T...'!K31</f>
        <v>0</v>
      </c>
      <c r="AU96" s="128">
        <v>0</v>
      </c>
      <c r="AV96" s="128">
        <f>ROUND(SUM(AX96:AY96),2)</f>
        <v>0</v>
      </c>
      <c r="AW96" s="129">
        <f>'PS02 - Rozváděč PO RPO, T...'!T117</f>
        <v>0</v>
      </c>
      <c r="AX96" s="128">
        <f>'PS02 - Rozváděč PO RPO, T...'!K35</f>
        <v>0</v>
      </c>
      <c r="AY96" s="128">
        <f>'PS02 - Rozváděč PO RPO, T...'!K36</f>
        <v>0</v>
      </c>
      <c r="AZ96" s="128">
        <f>'PS02 - Rozváděč PO RPO, T...'!K37</f>
        <v>0</v>
      </c>
      <c r="BA96" s="128">
        <f>'PS02 - Rozváděč PO RPO, T...'!K38</f>
        <v>0</v>
      </c>
      <c r="BB96" s="128">
        <f>'PS02 - Rozváděč PO RPO, T...'!F35</f>
        <v>0</v>
      </c>
      <c r="BC96" s="128">
        <f>'PS02 - Rozváděč PO RPO, T...'!F36</f>
        <v>0</v>
      </c>
      <c r="BD96" s="128">
        <f>'PS02 - Rozváděč PO RPO, T...'!F37</f>
        <v>0</v>
      </c>
      <c r="BE96" s="128">
        <f>'PS02 - Rozváděč PO RPO, T...'!F38</f>
        <v>0</v>
      </c>
      <c r="BF96" s="130">
        <f>'PS02 - Rozváděč PO RPO, T...'!F39</f>
        <v>0</v>
      </c>
      <c r="BG96" s="7"/>
      <c r="BT96" s="131" t="s">
        <v>86</v>
      </c>
      <c r="BV96" s="131" t="s">
        <v>80</v>
      </c>
      <c r="BW96" s="131" t="s">
        <v>91</v>
      </c>
      <c r="BX96" s="131" t="s">
        <v>6</v>
      </c>
      <c r="CL96" s="131" t="s">
        <v>1</v>
      </c>
      <c r="CM96" s="131" t="s">
        <v>88</v>
      </c>
    </row>
    <row r="97" spans="1:91" s="7" customFormat="1" ht="24.7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'PS03 - Technická místnost...'!K32</f>
        <v>0</v>
      </c>
      <c r="AH97" s="123"/>
      <c r="AI97" s="123"/>
      <c r="AJ97" s="123"/>
      <c r="AK97" s="123"/>
      <c r="AL97" s="123"/>
      <c r="AM97" s="123"/>
      <c r="AN97" s="124">
        <f>SUM(AG97,AV97)</f>
        <v>0</v>
      </c>
      <c r="AO97" s="123"/>
      <c r="AP97" s="123"/>
      <c r="AQ97" s="125" t="s">
        <v>85</v>
      </c>
      <c r="AR97" s="126"/>
      <c r="AS97" s="127">
        <f>'PS03 - Technická místnost...'!K30</f>
        <v>0</v>
      </c>
      <c r="AT97" s="128">
        <f>'PS03 - Technická místnost...'!K31</f>
        <v>0</v>
      </c>
      <c r="AU97" s="128">
        <v>0</v>
      </c>
      <c r="AV97" s="128">
        <f>ROUND(SUM(AX97:AY97),2)</f>
        <v>0</v>
      </c>
      <c r="AW97" s="129">
        <f>'PS03 - Technická místnost...'!T118</f>
        <v>0</v>
      </c>
      <c r="AX97" s="128">
        <f>'PS03 - Technická místnost...'!K35</f>
        <v>0</v>
      </c>
      <c r="AY97" s="128">
        <f>'PS03 - Technická místnost...'!K36</f>
        <v>0</v>
      </c>
      <c r="AZ97" s="128">
        <f>'PS03 - Technická místnost...'!K37</f>
        <v>0</v>
      </c>
      <c r="BA97" s="128">
        <f>'PS03 - Technická místnost...'!K38</f>
        <v>0</v>
      </c>
      <c r="BB97" s="128">
        <f>'PS03 - Technická místnost...'!F35</f>
        <v>0</v>
      </c>
      <c r="BC97" s="128">
        <f>'PS03 - Technická místnost...'!F36</f>
        <v>0</v>
      </c>
      <c r="BD97" s="128">
        <f>'PS03 - Technická místnost...'!F37</f>
        <v>0</v>
      </c>
      <c r="BE97" s="128">
        <f>'PS03 - Technická místnost...'!F38</f>
        <v>0</v>
      </c>
      <c r="BF97" s="130">
        <f>'PS03 - Technická místnost...'!F39</f>
        <v>0</v>
      </c>
      <c r="BG97" s="7"/>
      <c r="BT97" s="131" t="s">
        <v>86</v>
      </c>
      <c r="BV97" s="131" t="s">
        <v>80</v>
      </c>
      <c r="BW97" s="131" t="s">
        <v>94</v>
      </c>
      <c r="BX97" s="131" t="s">
        <v>6</v>
      </c>
      <c r="CL97" s="131" t="s">
        <v>1</v>
      </c>
      <c r="CM97" s="131" t="s">
        <v>88</v>
      </c>
    </row>
    <row r="98" spans="1:91" s="7" customFormat="1" ht="37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'PS04 - Zařízení dálkového...'!K32</f>
        <v>0</v>
      </c>
      <c r="AH98" s="123"/>
      <c r="AI98" s="123"/>
      <c r="AJ98" s="123"/>
      <c r="AK98" s="123"/>
      <c r="AL98" s="123"/>
      <c r="AM98" s="123"/>
      <c r="AN98" s="124">
        <f>SUM(AG98,AV98)</f>
        <v>0</v>
      </c>
      <c r="AO98" s="123"/>
      <c r="AP98" s="123"/>
      <c r="AQ98" s="125" t="s">
        <v>85</v>
      </c>
      <c r="AR98" s="126"/>
      <c r="AS98" s="127">
        <f>'PS04 - Zařízení dálkového...'!K30</f>
        <v>0</v>
      </c>
      <c r="AT98" s="128">
        <f>'PS04 - Zařízení dálkového...'!K31</f>
        <v>0</v>
      </c>
      <c r="AU98" s="128">
        <v>0</v>
      </c>
      <c r="AV98" s="128">
        <f>ROUND(SUM(AX98:AY98),2)</f>
        <v>0</v>
      </c>
      <c r="AW98" s="129">
        <f>'PS04 - Zařízení dálkového...'!T117</f>
        <v>0</v>
      </c>
      <c r="AX98" s="128">
        <f>'PS04 - Zařízení dálkového...'!K35</f>
        <v>0</v>
      </c>
      <c r="AY98" s="128">
        <f>'PS04 - Zařízení dálkového...'!K36</f>
        <v>0</v>
      </c>
      <c r="AZ98" s="128">
        <f>'PS04 - Zařízení dálkového...'!K37</f>
        <v>0</v>
      </c>
      <c r="BA98" s="128">
        <f>'PS04 - Zařízení dálkového...'!K38</f>
        <v>0</v>
      </c>
      <c r="BB98" s="128">
        <f>'PS04 - Zařízení dálkového...'!F35</f>
        <v>0</v>
      </c>
      <c r="BC98" s="128">
        <f>'PS04 - Zařízení dálkového...'!F36</f>
        <v>0</v>
      </c>
      <c r="BD98" s="128">
        <f>'PS04 - Zařízení dálkového...'!F37</f>
        <v>0</v>
      </c>
      <c r="BE98" s="128">
        <f>'PS04 - Zařízení dálkového...'!F38</f>
        <v>0</v>
      </c>
      <c r="BF98" s="130">
        <f>'PS04 - Zařízení dálkového...'!F39</f>
        <v>0</v>
      </c>
      <c r="BG98" s="7"/>
      <c r="BT98" s="131" t="s">
        <v>86</v>
      </c>
      <c r="BV98" s="131" t="s">
        <v>80</v>
      </c>
      <c r="BW98" s="131" t="s">
        <v>97</v>
      </c>
      <c r="BX98" s="131" t="s">
        <v>6</v>
      </c>
      <c r="CL98" s="131" t="s">
        <v>1</v>
      </c>
      <c r="CM98" s="131" t="s">
        <v>88</v>
      </c>
    </row>
    <row r="99" spans="1:91" s="7" customFormat="1" ht="24.75" customHeight="1">
      <c r="A99" s="119" t="s">
        <v>82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'PS05 - Provozní a záložní...'!K32</f>
        <v>0</v>
      </c>
      <c r="AH99" s="123"/>
      <c r="AI99" s="123"/>
      <c r="AJ99" s="123"/>
      <c r="AK99" s="123"/>
      <c r="AL99" s="123"/>
      <c r="AM99" s="123"/>
      <c r="AN99" s="124">
        <f>SUM(AG99,AV99)</f>
        <v>0</v>
      </c>
      <c r="AO99" s="123"/>
      <c r="AP99" s="123"/>
      <c r="AQ99" s="125" t="s">
        <v>85</v>
      </c>
      <c r="AR99" s="126"/>
      <c r="AS99" s="127">
        <f>'PS05 - Provozní a záložní...'!K30</f>
        <v>0</v>
      </c>
      <c r="AT99" s="128">
        <f>'PS05 - Provozní a záložní...'!K31</f>
        <v>0</v>
      </c>
      <c r="AU99" s="128">
        <v>0</v>
      </c>
      <c r="AV99" s="128">
        <f>ROUND(SUM(AX99:AY99),2)</f>
        <v>0</v>
      </c>
      <c r="AW99" s="129">
        <f>'PS05 - Provozní a záložní...'!T117</f>
        <v>0</v>
      </c>
      <c r="AX99" s="128">
        <f>'PS05 - Provozní a záložní...'!K35</f>
        <v>0</v>
      </c>
      <c r="AY99" s="128">
        <f>'PS05 - Provozní a záložní...'!K36</f>
        <v>0</v>
      </c>
      <c r="AZ99" s="128">
        <f>'PS05 - Provozní a záložní...'!K37</f>
        <v>0</v>
      </c>
      <c r="BA99" s="128">
        <f>'PS05 - Provozní a záložní...'!K38</f>
        <v>0</v>
      </c>
      <c r="BB99" s="128">
        <f>'PS05 - Provozní a záložní...'!F35</f>
        <v>0</v>
      </c>
      <c r="BC99" s="128">
        <f>'PS05 - Provozní a záložní...'!F36</f>
        <v>0</v>
      </c>
      <c r="BD99" s="128">
        <f>'PS05 - Provozní a záložní...'!F37</f>
        <v>0</v>
      </c>
      <c r="BE99" s="128">
        <f>'PS05 - Provozní a záložní...'!F38</f>
        <v>0</v>
      </c>
      <c r="BF99" s="130">
        <f>'PS05 - Provozní a záložní...'!F39</f>
        <v>0</v>
      </c>
      <c r="BG99" s="7"/>
      <c r="BT99" s="131" t="s">
        <v>86</v>
      </c>
      <c r="BV99" s="131" t="s">
        <v>80</v>
      </c>
      <c r="BW99" s="131" t="s">
        <v>100</v>
      </c>
      <c r="BX99" s="131" t="s">
        <v>6</v>
      </c>
      <c r="CL99" s="131" t="s">
        <v>1</v>
      </c>
      <c r="CM99" s="131" t="s">
        <v>88</v>
      </c>
    </row>
    <row r="100" spans="1:91" s="7" customFormat="1" ht="16.5" customHeight="1">
      <c r="A100" s="119" t="s">
        <v>82</v>
      </c>
      <c r="B100" s="120"/>
      <c r="C100" s="121"/>
      <c r="D100" s="122" t="s">
        <v>101</v>
      </c>
      <c r="E100" s="122"/>
      <c r="F100" s="122"/>
      <c r="G100" s="122"/>
      <c r="H100" s="122"/>
      <c r="I100" s="123"/>
      <c r="J100" s="122" t="s">
        <v>102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'PS06 - SCS WiFi Pointy'!K32</f>
        <v>0</v>
      </c>
      <c r="AH100" s="123"/>
      <c r="AI100" s="123"/>
      <c r="AJ100" s="123"/>
      <c r="AK100" s="123"/>
      <c r="AL100" s="123"/>
      <c r="AM100" s="123"/>
      <c r="AN100" s="124">
        <f>SUM(AG100,AV100)</f>
        <v>0</v>
      </c>
      <c r="AO100" s="123"/>
      <c r="AP100" s="123"/>
      <c r="AQ100" s="125" t="s">
        <v>85</v>
      </c>
      <c r="AR100" s="126"/>
      <c r="AS100" s="127">
        <f>'PS06 - SCS WiFi Pointy'!K30</f>
        <v>0</v>
      </c>
      <c r="AT100" s="128">
        <f>'PS06 - SCS WiFi Pointy'!K31</f>
        <v>0</v>
      </c>
      <c r="AU100" s="128">
        <v>0</v>
      </c>
      <c r="AV100" s="128">
        <f>ROUND(SUM(AX100:AY100),2)</f>
        <v>0</v>
      </c>
      <c r="AW100" s="129">
        <f>'PS06 - SCS WiFi Pointy'!T119</f>
        <v>0</v>
      </c>
      <c r="AX100" s="128">
        <f>'PS06 - SCS WiFi Pointy'!K35</f>
        <v>0</v>
      </c>
      <c r="AY100" s="128">
        <f>'PS06 - SCS WiFi Pointy'!K36</f>
        <v>0</v>
      </c>
      <c r="AZ100" s="128">
        <f>'PS06 - SCS WiFi Pointy'!K37</f>
        <v>0</v>
      </c>
      <c r="BA100" s="128">
        <f>'PS06 - SCS WiFi Pointy'!K38</f>
        <v>0</v>
      </c>
      <c r="BB100" s="128">
        <f>'PS06 - SCS WiFi Pointy'!F35</f>
        <v>0</v>
      </c>
      <c r="BC100" s="128">
        <f>'PS06 - SCS WiFi Pointy'!F36</f>
        <v>0</v>
      </c>
      <c r="BD100" s="128">
        <f>'PS06 - SCS WiFi Pointy'!F37</f>
        <v>0</v>
      </c>
      <c r="BE100" s="128">
        <f>'PS06 - SCS WiFi Pointy'!F38</f>
        <v>0</v>
      </c>
      <c r="BF100" s="130">
        <f>'PS06 - SCS WiFi Pointy'!F39</f>
        <v>0</v>
      </c>
      <c r="BG100" s="7"/>
      <c r="BT100" s="131" t="s">
        <v>86</v>
      </c>
      <c r="BV100" s="131" t="s">
        <v>80</v>
      </c>
      <c r="BW100" s="131" t="s">
        <v>103</v>
      </c>
      <c r="BX100" s="131" t="s">
        <v>6</v>
      </c>
      <c r="CL100" s="131" t="s">
        <v>1</v>
      </c>
      <c r="CM100" s="131" t="s">
        <v>88</v>
      </c>
    </row>
    <row r="101" spans="1:91" s="7" customFormat="1" ht="24.75" customHeight="1">
      <c r="A101" s="119" t="s">
        <v>82</v>
      </c>
      <c r="B101" s="120"/>
      <c r="C101" s="121"/>
      <c r="D101" s="122" t="s">
        <v>104</v>
      </c>
      <c r="E101" s="122"/>
      <c r="F101" s="122"/>
      <c r="G101" s="122"/>
      <c r="H101" s="122"/>
      <c r="I101" s="123"/>
      <c r="J101" s="122" t="s">
        <v>105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'PS07 - Dokumentace skuteč...'!K32</f>
        <v>0</v>
      </c>
      <c r="AH101" s="123"/>
      <c r="AI101" s="123"/>
      <c r="AJ101" s="123"/>
      <c r="AK101" s="123"/>
      <c r="AL101" s="123"/>
      <c r="AM101" s="123"/>
      <c r="AN101" s="124">
        <f>SUM(AG101,AV101)</f>
        <v>0</v>
      </c>
      <c r="AO101" s="123"/>
      <c r="AP101" s="123"/>
      <c r="AQ101" s="125" t="s">
        <v>85</v>
      </c>
      <c r="AR101" s="126"/>
      <c r="AS101" s="132">
        <f>'PS07 - Dokumentace skuteč...'!K30</f>
        <v>0</v>
      </c>
      <c r="AT101" s="133">
        <f>'PS07 - Dokumentace skuteč...'!K31</f>
        <v>0</v>
      </c>
      <c r="AU101" s="133">
        <v>0</v>
      </c>
      <c r="AV101" s="133">
        <f>ROUND(SUM(AX101:AY101),2)</f>
        <v>0</v>
      </c>
      <c r="AW101" s="134">
        <f>'PS07 - Dokumentace skuteč...'!T117</f>
        <v>0</v>
      </c>
      <c r="AX101" s="133">
        <f>'PS07 - Dokumentace skuteč...'!K35</f>
        <v>0</v>
      </c>
      <c r="AY101" s="133">
        <f>'PS07 - Dokumentace skuteč...'!K36</f>
        <v>0</v>
      </c>
      <c r="AZ101" s="133">
        <f>'PS07 - Dokumentace skuteč...'!K37</f>
        <v>0</v>
      </c>
      <c r="BA101" s="133">
        <f>'PS07 - Dokumentace skuteč...'!K38</f>
        <v>0</v>
      </c>
      <c r="BB101" s="133">
        <f>'PS07 - Dokumentace skuteč...'!F35</f>
        <v>0</v>
      </c>
      <c r="BC101" s="133">
        <f>'PS07 - Dokumentace skuteč...'!F36</f>
        <v>0</v>
      </c>
      <c r="BD101" s="133">
        <f>'PS07 - Dokumentace skuteč...'!F37</f>
        <v>0</v>
      </c>
      <c r="BE101" s="133">
        <f>'PS07 - Dokumentace skuteč...'!F38</f>
        <v>0</v>
      </c>
      <c r="BF101" s="135">
        <f>'PS07 - Dokumentace skuteč...'!F39</f>
        <v>0</v>
      </c>
      <c r="BG101" s="7"/>
      <c r="BT101" s="131" t="s">
        <v>86</v>
      </c>
      <c r="BV101" s="131" t="s">
        <v>80</v>
      </c>
      <c r="BW101" s="131" t="s">
        <v>106</v>
      </c>
      <c r="BX101" s="131" t="s">
        <v>6</v>
      </c>
      <c r="CL101" s="131" t="s">
        <v>1</v>
      </c>
      <c r="CM101" s="131" t="s">
        <v>88</v>
      </c>
    </row>
    <row r="102" spans="1:59" s="2" customFormat="1" ht="30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</row>
    <row r="103" spans="1:59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G2"/>
  </mergeCells>
  <hyperlinks>
    <hyperlink ref="A95" location="'PS01 - EPS+ER'!C2" display="/"/>
    <hyperlink ref="A96" location="'PS02 - Rozváděč PO RPO, T...'!C2" display="/"/>
    <hyperlink ref="A97" location="'PS03 - Technická místnost...'!C2" display="/"/>
    <hyperlink ref="A98" location="'PS04 - Zařízení dálkového...'!C2" display="/"/>
    <hyperlink ref="A99" location="'PS05 - Provozní a záložní...'!C2" display="/"/>
    <hyperlink ref="A100" location="'PS06 - SCS WiFi Pointy'!C2" display="/"/>
    <hyperlink ref="A101" location="'PS07 - Dokumentace skute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87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 hidden="1">
      <c r="B4" s="19"/>
      <c r="D4" s="138" t="s">
        <v>107</v>
      </c>
      <c r="M4" s="19"/>
      <c r="N4" s="139" t="s">
        <v>11</v>
      </c>
      <c r="AT4" s="16" t="s">
        <v>4</v>
      </c>
    </row>
    <row r="5" spans="2:13" s="1" customFormat="1" ht="6.95" customHeight="1" hidden="1">
      <c r="B5" s="19"/>
      <c r="M5" s="19"/>
    </row>
    <row r="6" spans="2:13" s="1" customFormat="1" ht="12" customHeight="1" hidden="1">
      <c r="B6" s="19"/>
      <c r="D6" s="140" t="s">
        <v>17</v>
      </c>
      <c r="M6" s="19"/>
    </row>
    <row r="7" spans="2:13" s="1" customFormat="1" ht="16.5" customHeight="1" hidden="1">
      <c r="B7" s="19"/>
      <c r="E7" s="141" t="str">
        <f>'Rekapitulace stavby'!K6</f>
        <v>UJEP Kolej K1 a K2 EPS+ER+SCS</v>
      </c>
      <c r="F7" s="140"/>
      <c r="G7" s="140"/>
      <c r="H7" s="140"/>
      <c r="M7" s="19"/>
    </row>
    <row r="8" spans="1:31" s="2" customFormat="1" ht="12" customHeight="1" hidden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2" t="s">
        <v>109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1. 6. 2020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1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">
        <v>1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3" t="s">
        <v>32</v>
      </c>
      <c r="F21" s="37"/>
      <c r="G21" s="37"/>
      <c r="H21" s="37"/>
      <c r="I21" s="140" t="s">
        <v>28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">
        <v>1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3" t="s">
        <v>110</v>
      </c>
      <c r="F24" s="37"/>
      <c r="G24" s="37"/>
      <c r="H24" s="37"/>
      <c r="I24" s="140" t="s">
        <v>28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hidden="1">
      <c r="A30" s="37"/>
      <c r="B30" s="43"/>
      <c r="C30" s="37"/>
      <c r="D30" s="37"/>
      <c r="E30" s="140" t="s">
        <v>111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 hidden="1">
      <c r="A31" s="37"/>
      <c r="B31" s="43"/>
      <c r="C31" s="37"/>
      <c r="D31" s="37"/>
      <c r="E31" s="140" t="s">
        <v>112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 hidden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ROUND(K117,2)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 hidden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154" t="s">
        <v>40</v>
      </c>
      <c r="E35" s="140" t="s">
        <v>41</v>
      </c>
      <c r="F35" s="150">
        <f>ROUND((SUM(BE117:BE164)),2)</f>
        <v>0</v>
      </c>
      <c r="G35" s="37"/>
      <c r="H35" s="37"/>
      <c r="I35" s="155">
        <v>0.21</v>
      </c>
      <c r="J35" s="37"/>
      <c r="K35" s="150">
        <f>ROUND(((SUM(BE117:BE164))*I35),2)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42</v>
      </c>
      <c r="F36" s="150">
        <f>ROUND((SUM(BF117:BF164)),2)</f>
        <v>0</v>
      </c>
      <c r="G36" s="37"/>
      <c r="H36" s="37"/>
      <c r="I36" s="155">
        <v>0.15</v>
      </c>
      <c r="J36" s="37"/>
      <c r="K36" s="150">
        <f>ROUND(((SUM(BF117:BF164))*I36),2)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ROUND((SUM(BG117:BG164)),2)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ROUND((SUM(BH117:BH164)),2)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ROUND((SUM(BI117:BI164)),2)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 hidden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 hidden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 hidden="1">
      <c r="B43" s="19"/>
      <c r="M43" s="19"/>
    </row>
    <row r="44" spans="2:13" s="1" customFormat="1" ht="14.4" customHeight="1" hidden="1">
      <c r="B44" s="19"/>
      <c r="M44" s="19"/>
    </row>
    <row r="45" spans="2:13" s="1" customFormat="1" ht="14.4" customHeight="1" hidden="1">
      <c r="B45" s="19"/>
      <c r="M45" s="19"/>
    </row>
    <row r="46" spans="2:13" s="1" customFormat="1" ht="14.4" customHeight="1" hidden="1">
      <c r="B46" s="19"/>
      <c r="M46" s="19"/>
    </row>
    <row r="47" spans="2:13" s="1" customFormat="1" ht="14.4" customHeight="1" hidden="1">
      <c r="B47" s="19"/>
      <c r="M47" s="19"/>
    </row>
    <row r="48" spans="2:13" s="1" customFormat="1" ht="14.4" customHeight="1" hidden="1">
      <c r="B48" s="19"/>
      <c r="M48" s="19"/>
    </row>
    <row r="49" spans="2:13" s="1" customFormat="1" ht="14.4" customHeight="1" hidden="1">
      <c r="B49" s="19"/>
      <c r="M49" s="19"/>
    </row>
    <row r="50" spans="2:13" s="2" customFormat="1" ht="14.4" customHeight="1" hidden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 hidden="1">
      <c r="B51" s="19"/>
      <c r="M51" s="19"/>
    </row>
    <row r="52" spans="2:13" ht="12" hidden="1">
      <c r="B52" s="19"/>
      <c r="M52" s="19"/>
    </row>
    <row r="53" spans="2:13" ht="12" hidden="1">
      <c r="B53" s="19"/>
      <c r="M53" s="19"/>
    </row>
    <row r="54" spans="2:13" ht="12" hidden="1">
      <c r="B54" s="19"/>
      <c r="M54" s="19"/>
    </row>
    <row r="55" spans="2:13" ht="12" hidden="1">
      <c r="B55" s="19"/>
      <c r="M55" s="19"/>
    </row>
    <row r="56" spans="2:13" ht="12" hidden="1">
      <c r="B56" s="19"/>
      <c r="M56" s="19"/>
    </row>
    <row r="57" spans="2:13" ht="12" hidden="1">
      <c r="B57" s="19"/>
      <c r="M57" s="19"/>
    </row>
    <row r="58" spans="2:13" ht="12" hidden="1">
      <c r="B58" s="19"/>
      <c r="M58" s="19"/>
    </row>
    <row r="59" spans="2:13" ht="12" hidden="1">
      <c r="B59" s="19"/>
      <c r="M59" s="19"/>
    </row>
    <row r="60" spans="2:13" ht="12" hidden="1">
      <c r="B60" s="19"/>
      <c r="M60" s="19"/>
    </row>
    <row r="61" spans="1:31" s="2" customFormat="1" ht="12" hidden="1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 hidden="1">
      <c r="B62" s="19"/>
      <c r="M62" s="19"/>
    </row>
    <row r="63" spans="2:13" ht="12" hidden="1">
      <c r="B63" s="19"/>
      <c r="M63" s="19"/>
    </row>
    <row r="64" spans="2:13" ht="12" hidden="1">
      <c r="B64" s="19"/>
      <c r="M64" s="19"/>
    </row>
    <row r="65" spans="1:31" s="2" customFormat="1" ht="12" hidden="1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 hidden="1">
      <c r="B66" s="19"/>
      <c r="M66" s="19"/>
    </row>
    <row r="67" spans="2:13" ht="12" hidden="1">
      <c r="B67" s="19"/>
      <c r="M67" s="19"/>
    </row>
    <row r="68" spans="2:13" ht="12" hidden="1">
      <c r="B68" s="19"/>
      <c r="M68" s="19"/>
    </row>
    <row r="69" spans="2:13" ht="12" hidden="1">
      <c r="B69" s="19"/>
      <c r="M69" s="19"/>
    </row>
    <row r="70" spans="2:13" ht="12" hidden="1">
      <c r="B70" s="19"/>
      <c r="M70" s="19"/>
    </row>
    <row r="71" spans="2:13" ht="12" hidden="1">
      <c r="B71" s="19"/>
      <c r="M71" s="19"/>
    </row>
    <row r="72" spans="2:13" ht="12" hidden="1">
      <c r="B72" s="19"/>
      <c r="M72" s="19"/>
    </row>
    <row r="73" spans="2:13" ht="12" hidden="1">
      <c r="B73" s="19"/>
      <c r="M73" s="19"/>
    </row>
    <row r="74" spans="2:13" ht="12" hidden="1">
      <c r="B74" s="19"/>
      <c r="M74" s="19"/>
    </row>
    <row r="75" spans="2:13" ht="12" hidden="1">
      <c r="B75" s="19"/>
      <c r="M75" s="19"/>
    </row>
    <row r="76" spans="1:31" s="2" customFormat="1" ht="12" hidden="1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4" t="str">
        <f>E7</f>
        <v>UJEP Kolej K1 a K2 EPS+ER+SCS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PS01 - EPS+ER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21</v>
      </c>
      <c r="D89" s="39"/>
      <c r="E89" s="39"/>
      <c r="F89" s="26" t="str">
        <f>F12</f>
        <v>Kolej K1 a K2 UJEP Ústí nad Labem</v>
      </c>
      <c r="G89" s="39"/>
      <c r="H89" s="39"/>
      <c r="I89" s="31" t="s">
        <v>23</v>
      </c>
      <c r="J89" s="78" t="str">
        <f>IF(J12="","",J12)</f>
        <v>1. 6. 2020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 hidden="1">
      <c r="A91" s="37"/>
      <c r="B91" s="38"/>
      <c r="C91" s="31" t="s">
        <v>25</v>
      </c>
      <c r="D91" s="39"/>
      <c r="E91" s="39"/>
      <c r="F91" s="26" t="str">
        <f>E15</f>
        <v>UJEP Ústí nad Labem</v>
      </c>
      <c r="G91" s="39"/>
      <c r="H91" s="39"/>
      <c r="I91" s="31" t="s">
        <v>31</v>
      </c>
      <c r="J91" s="35" t="str">
        <f>E21</f>
        <v>ERCÉ technika s.r.o.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Tomáš Rosenkranc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5" t="s">
        <v>114</v>
      </c>
      <c r="D94" s="176"/>
      <c r="E94" s="176"/>
      <c r="F94" s="176"/>
      <c r="G94" s="176"/>
      <c r="H94" s="176"/>
      <c r="I94" s="177" t="s">
        <v>115</v>
      </c>
      <c r="J94" s="177" t="s">
        <v>116</v>
      </c>
      <c r="K94" s="177" t="s">
        <v>117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8" t="s">
        <v>118</v>
      </c>
      <c r="D96" s="39"/>
      <c r="E96" s="39"/>
      <c r="F96" s="39"/>
      <c r="G96" s="39"/>
      <c r="H96" s="39"/>
      <c r="I96" s="109">
        <f>Q117</f>
        <v>0</v>
      </c>
      <c r="J96" s="109">
        <f>R117</f>
        <v>0</v>
      </c>
      <c r="K96" s="109">
        <f>K117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119</v>
      </c>
    </row>
    <row r="97" spans="1:31" s="9" customFormat="1" ht="24.95" customHeight="1" hidden="1">
      <c r="A97" s="9"/>
      <c r="B97" s="179"/>
      <c r="C97" s="180"/>
      <c r="D97" s="181" t="s">
        <v>120</v>
      </c>
      <c r="E97" s="182"/>
      <c r="F97" s="182"/>
      <c r="G97" s="182"/>
      <c r="H97" s="182"/>
      <c r="I97" s="183">
        <f>Q118</f>
        <v>0</v>
      </c>
      <c r="J97" s="183">
        <f>R118</f>
        <v>0</v>
      </c>
      <c r="K97" s="183">
        <f>K118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 hidden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ht="12" hidden="1"/>
    <row r="101" ht="12" hidden="1"/>
    <row r="102" ht="12" hidden="1"/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121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17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74" t="str">
        <f>E7</f>
        <v>UJEP Kolej K1 a K2 EPS+ER+SCS</v>
      </c>
      <c r="F107" s="31"/>
      <c r="G107" s="31"/>
      <c r="H107" s="31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108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PS01 - EPS+ER</v>
      </c>
      <c r="F109" s="39"/>
      <c r="G109" s="39"/>
      <c r="H109" s="39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21</v>
      </c>
      <c r="D111" s="39"/>
      <c r="E111" s="39"/>
      <c r="F111" s="26" t="str">
        <f>F12</f>
        <v>Kolej K1 a K2 UJEP Ústí nad Labem</v>
      </c>
      <c r="G111" s="39"/>
      <c r="H111" s="39"/>
      <c r="I111" s="31" t="s">
        <v>23</v>
      </c>
      <c r="J111" s="78" t="str">
        <f>IF(J12="","",J12)</f>
        <v>1. 6. 2020</v>
      </c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1" t="s">
        <v>25</v>
      </c>
      <c r="D113" s="39"/>
      <c r="E113" s="39"/>
      <c r="F113" s="26" t="str">
        <f>E15</f>
        <v>UJEP Ústí nad Labem</v>
      </c>
      <c r="G113" s="39"/>
      <c r="H113" s="39"/>
      <c r="I113" s="31" t="s">
        <v>31</v>
      </c>
      <c r="J113" s="35" t="str">
        <f>E21</f>
        <v>ERCÉ technika s.r.o.</v>
      </c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29</v>
      </c>
      <c r="D114" s="39"/>
      <c r="E114" s="39"/>
      <c r="F114" s="26" t="str">
        <f>IF(E18="","",E18)</f>
        <v>Vyplň údaj</v>
      </c>
      <c r="G114" s="39"/>
      <c r="H114" s="39"/>
      <c r="I114" s="31" t="s">
        <v>33</v>
      </c>
      <c r="J114" s="35" t="str">
        <f>E24</f>
        <v>Ing. Tomáš Rosenkranc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0" customFormat="1" ht="29.25" customHeight="1">
      <c r="A116" s="185"/>
      <c r="B116" s="186"/>
      <c r="C116" s="187" t="s">
        <v>122</v>
      </c>
      <c r="D116" s="188" t="s">
        <v>61</v>
      </c>
      <c r="E116" s="188" t="s">
        <v>57</v>
      </c>
      <c r="F116" s="188" t="s">
        <v>58</v>
      </c>
      <c r="G116" s="188" t="s">
        <v>123</v>
      </c>
      <c r="H116" s="188" t="s">
        <v>124</v>
      </c>
      <c r="I116" s="188" t="s">
        <v>125</v>
      </c>
      <c r="J116" s="188" t="s">
        <v>126</v>
      </c>
      <c r="K116" s="188" t="s">
        <v>117</v>
      </c>
      <c r="L116" s="189" t="s">
        <v>127</v>
      </c>
      <c r="M116" s="190"/>
      <c r="N116" s="99" t="s">
        <v>1</v>
      </c>
      <c r="O116" s="100" t="s">
        <v>40</v>
      </c>
      <c r="P116" s="100" t="s">
        <v>128</v>
      </c>
      <c r="Q116" s="100" t="s">
        <v>129</v>
      </c>
      <c r="R116" s="100" t="s">
        <v>130</v>
      </c>
      <c r="S116" s="100" t="s">
        <v>131</v>
      </c>
      <c r="T116" s="100" t="s">
        <v>132</v>
      </c>
      <c r="U116" s="100" t="s">
        <v>133</v>
      </c>
      <c r="V116" s="100" t="s">
        <v>134</v>
      </c>
      <c r="W116" s="100" t="s">
        <v>135</v>
      </c>
      <c r="X116" s="101" t="s">
        <v>136</v>
      </c>
      <c r="Y116" s="185"/>
      <c r="Z116" s="185"/>
      <c r="AA116" s="185"/>
      <c r="AB116" s="185"/>
      <c r="AC116" s="185"/>
      <c r="AD116" s="185"/>
      <c r="AE116" s="185"/>
    </row>
    <row r="117" spans="1:63" s="2" customFormat="1" ht="22.8" customHeight="1">
      <c r="A117" s="37"/>
      <c r="B117" s="38"/>
      <c r="C117" s="106" t="s">
        <v>137</v>
      </c>
      <c r="D117" s="39"/>
      <c r="E117" s="39"/>
      <c r="F117" s="39"/>
      <c r="G117" s="39"/>
      <c r="H117" s="39"/>
      <c r="I117" s="39"/>
      <c r="J117" s="39"/>
      <c r="K117" s="191">
        <f>BK117</f>
        <v>0</v>
      </c>
      <c r="L117" s="39"/>
      <c r="M117" s="43"/>
      <c r="N117" s="102"/>
      <c r="O117" s="192"/>
      <c r="P117" s="103"/>
      <c r="Q117" s="193">
        <f>Q118</f>
        <v>0</v>
      </c>
      <c r="R117" s="193">
        <f>R118</f>
        <v>0</v>
      </c>
      <c r="S117" s="103"/>
      <c r="T117" s="194">
        <f>T118</f>
        <v>0</v>
      </c>
      <c r="U117" s="103"/>
      <c r="V117" s="194">
        <f>V118</f>
        <v>0</v>
      </c>
      <c r="W117" s="103"/>
      <c r="X117" s="195">
        <f>X118</f>
        <v>0</v>
      </c>
      <c r="Y117" s="37"/>
      <c r="Z117" s="37"/>
      <c r="AA117" s="37"/>
      <c r="AB117" s="37"/>
      <c r="AC117" s="37"/>
      <c r="AD117" s="37"/>
      <c r="AE117" s="37"/>
      <c r="AT117" s="16" t="s">
        <v>77</v>
      </c>
      <c r="AU117" s="16" t="s">
        <v>119</v>
      </c>
      <c r="BK117" s="196">
        <f>BK118</f>
        <v>0</v>
      </c>
    </row>
    <row r="118" spans="1:63" s="11" customFormat="1" ht="25.9" customHeight="1">
      <c r="A118" s="11"/>
      <c r="B118" s="197"/>
      <c r="C118" s="198"/>
      <c r="D118" s="199" t="s">
        <v>77</v>
      </c>
      <c r="E118" s="200" t="s">
        <v>138</v>
      </c>
      <c r="F118" s="200" t="s">
        <v>139</v>
      </c>
      <c r="G118" s="198"/>
      <c r="H118" s="198"/>
      <c r="I118" s="201"/>
      <c r="J118" s="201"/>
      <c r="K118" s="202">
        <f>BK118</f>
        <v>0</v>
      </c>
      <c r="L118" s="198"/>
      <c r="M118" s="203"/>
      <c r="N118" s="204"/>
      <c r="O118" s="205"/>
      <c r="P118" s="205"/>
      <c r="Q118" s="206">
        <f>SUM(Q119:Q164)</f>
        <v>0</v>
      </c>
      <c r="R118" s="206">
        <f>SUM(R119:R164)</f>
        <v>0</v>
      </c>
      <c r="S118" s="205"/>
      <c r="T118" s="207">
        <f>SUM(T119:T164)</f>
        <v>0</v>
      </c>
      <c r="U118" s="205"/>
      <c r="V118" s="207">
        <f>SUM(V119:V164)</f>
        <v>0</v>
      </c>
      <c r="W118" s="205"/>
      <c r="X118" s="208">
        <f>SUM(X119:X164)</f>
        <v>0</v>
      </c>
      <c r="Y118" s="11"/>
      <c r="Z118" s="11"/>
      <c r="AA118" s="11"/>
      <c r="AB118" s="11"/>
      <c r="AC118" s="11"/>
      <c r="AD118" s="11"/>
      <c r="AE118" s="11"/>
      <c r="AR118" s="209" t="s">
        <v>86</v>
      </c>
      <c r="AT118" s="210" t="s">
        <v>77</v>
      </c>
      <c r="AU118" s="210" t="s">
        <v>78</v>
      </c>
      <c r="AY118" s="209" t="s">
        <v>140</v>
      </c>
      <c r="BK118" s="211">
        <f>SUM(BK119:BK164)</f>
        <v>0</v>
      </c>
    </row>
    <row r="119" spans="1:65" s="2" customFormat="1" ht="49.05" customHeight="1">
      <c r="A119" s="37"/>
      <c r="B119" s="38"/>
      <c r="C119" s="212" t="s">
        <v>78</v>
      </c>
      <c r="D119" s="212" t="s">
        <v>141</v>
      </c>
      <c r="E119" s="213" t="s">
        <v>142</v>
      </c>
      <c r="F119" s="214" t="s">
        <v>143</v>
      </c>
      <c r="G119" s="215" t="s">
        <v>144</v>
      </c>
      <c r="H119" s="216">
        <v>1</v>
      </c>
      <c r="I119" s="217"/>
      <c r="J119" s="217"/>
      <c r="K119" s="218">
        <f>ROUND(P119*H119,2)</f>
        <v>0</v>
      </c>
      <c r="L119" s="214" t="s">
        <v>1</v>
      </c>
      <c r="M119" s="43"/>
      <c r="N119" s="219" t="s">
        <v>1</v>
      </c>
      <c r="O119" s="220" t="s">
        <v>41</v>
      </c>
      <c r="P119" s="221">
        <f>I119+J119</f>
        <v>0</v>
      </c>
      <c r="Q119" s="221">
        <f>ROUND(I119*H119,2)</f>
        <v>0</v>
      </c>
      <c r="R119" s="221">
        <f>ROUND(J119*H119,2)</f>
        <v>0</v>
      </c>
      <c r="S119" s="90"/>
      <c r="T119" s="222">
        <f>S119*H119</f>
        <v>0</v>
      </c>
      <c r="U119" s="222">
        <v>0</v>
      </c>
      <c r="V119" s="222">
        <f>U119*H119</f>
        <v>0</v>
      </c>
      <c r="W119" s="222">
        <v>0</v>
      </c>
      <c r="X119" s="223">
        <f>W119*H119</f>
        <v>0</v>
      </c>
      <c r="Y119" s="37"/>
      <c r="Z119" s="37"/>
      <c r="AA119" s="37"/>
      <c r="AB119" s="37"/>
      <c r="AC119" s="37"/>
      <c r="AD119" s="37"/>
      <c r="AE119" s="37"/>
      <c r="AR119" s="224" t="s">
        <v>145</v>
      </c>
      <c r="AT119" s="224" t="s">
        <v>141</v>
      </c>
      <c r="AU119" s="224" t="s">
        <v>86</v>
      </c>
      <c r="AY119" s="16" t="s">
        <v>140</v>
      </c>
      <c r="BE119" s="225">
        <f>IF(O119="základní",K119,0)</f>
        <v>0</v>
      </c>
      <c r="BF119" s="225">
        <f>IF(O119="snížená",K119,0)</f>
        <v>0</v>
      </c>
      <c r="BG119" s="225">
        <f>IF(O119="zákl. přenesená",K119,0)</f>
        <v>0</v>
      </c>
      <c r="BH119" s="225">
        <f>IF(O119="sníž. přenesená",K119,0)</f>
        <v>0</v>
      </c>
      <c r="BI119" s="225">
        <f>IF(O119="nulová",K119,0)</f>
        <v>0</v>
      </c>
      <c r="BJ119" s="16" t="s">
        <v>86</v>
      </c>
      <c r="BK119" s="225">
        <f>ROUND(P119*H119,2)</f>
        <v>0</v>
      </c>
      <c r="BL119" s="16" t="s">
        <v>145</v>
      </c>
      <c r="BM119" s="224" t="s">
        <v>88</v>
      </c>
    </row>
    <row r="120" spans="1:47" s="2" customFormat="1" ht="12">
      <c r="A120" s="37"/>
      <c r="B120" s="38"/>
      <c r="C120" s="39"/>
      <c r="D120" s="226" t="s">
        <v>146</v>
      </c>
      <c r="E120" s="39"/>
      <c r="F120" s="227" t="s">
        <v>143</v>
      </c>
      <c r="G120" s="39"/>
      <c r="H120" s="39"/>
      <c r="I120" s="228"/>
      <c r="J120" s="228"/>
      <c r="K120" s="39"/>
      <c r="L120" s="39"/>
      <c r="M120" s="43"/>
      <c r="N120" s="229"/>
      <c r="O120" s="230"/>
      <c r="P120" s="90"/>
      <c r="Q120" s="90"/>
      <c r="R120" s="90"/>
      <c r="S120" s="90"/>
      <c r="T120" s="90"/>
      <c r="U120" s="90"/>
      <c r="V120" s="90"/>
      <c r="W120" s="90"/>
      <c r="X120" s="91"/>
      <c r="Y120" s="37"/>
      <c r="Z120" s="37"/>
      <c r="AA120" s="37"/>
      <c r="AB120" s="37"/>
      <c r="AC120" s="37"/>
      <c r="AD120" s="37"/>
      <c r="AE120" s="37"/>
      <c r="AT120" s="16" t="s">
        <v>146</v>
      </c>
      <c r="AU120" s="16" t="s">
        <v>86</v>
      </c>
    </row>
    <row r="121" spans="1:65" s="2" customFormat="1" ht="37.8" customHeight="1">
      <c r="A121" s="37"/>
      <c r="B121" s="38"/>
      <c r="C121" s="212" t="s">
        <v>78</v>
      </c>
      <c r="D121" s="212" t="s">
        <v>141</v>
      </c>
      <c r="E121" s="213" t="s">
        <v>147</v>
      </c>
      <c r="F121" s="214" t="s">
        <v>148</v>
      </c>
      <c r="G121" s="215" t="s">
        <v>144</v>
      </c>
      <c r="H121" s="216">
        <v>1</v>
      </c>
      <c r="I121" s="217"/>
      <c r="J121" s="217"/>
      <c r="K121" s="218">
        <f>ROUND(P121*H121,2)</f>
        <v>0</v>
      </c>
      <c r="L121" s="214" t="s">
        <v>1</v>
      </c>
      <c r="M121" s="43"/>
      <c r="N121" s="219" t="s">
        <v>1</v>
      </c>
      <c r="O121" s="220" t="s">
        <v>41</v>
      </c>
      <c r="P121" s="221">
        <f>I121+J121</f>
        <v>0</v>
      </c>
      <c r="Q121" s="221">
        <f>ROUND(I121*H121,2)</f>
        <v>0</v>
      </c>
      <c r="R121" s="221">
        <f>ROUND(J121*H121,2)</f>
        <v>0</v>
      </c>
      <c r="S121" s="90"/>
      <c r="T121" s="222">
        <f>S121*H121</f>
        <v>0</v>
      </c>
      <c r="U121" s="222">
        <v>0</v>
      </c>
      <c r="V121" s="222">
        <f>U121*H121</f>
        <v>0</v>
      </c>
      <c r="W121" s="222">
        <v>0</v>
      </c>
      <c r="X121" s="223">
        <f>W121*H121</f>
        <v>0</v>
      </c>
      <c r="Y121" s="37"/>
      <c r="Z121" s="37"/>
      <c r="AA121" s="37"/>
      <c r="AB121" s="37"/>
      <c r="AC121" s="37"/>
      <c r="AD121" s="37"/>
      <c r="AE121" s="37"/>
      <c r="AR121" s="224" t="s">
        <v>145</v>
      </c>
      <c r="AT121" s="224" t="s">
        <v>141</v>
      </c>
      <c r="AU121" s="224" t="s">
        <v>86</v>
      </c>
      <c r="AY121" s="16" t="s">
        <v>140</v>
      </c>
      <c r="BE121" s="225">
        <f>IF(O121="základní",K121,0)</f>
        <v>0</v>
      </c>
      <c r="BF121" s="225">
        <f>IF(O121="snížená",K121,0)</f>
        <v>0</v>
      </c>
      <c r="BG121" s="225">
        <f>IF(O121="zákl. přenesená",K121,0)</f>
        <v>0</v>
      </c>
      <c r="BH121" s="225">
        <f>IF(O121="sníž. přenesená",K121,0)</f>
        <v>0</v>
      </c>
      <c r="BI121" s="225">
        <f>IF(O121="nulová",K121,0)</f>
        <v>0</v>
      </c>
      <c r="BJ121" s="16" t="s">
        <v>86</v>
      </c>
      <c r="BK121" s="225">
        <f>ROUND(P121*H121,2)</f>
        <v>0</v>
      </c>
      <c r="BL121" s="16" t="s">
        <v>145</v>
      </c>
      <c r="BM121" s="224" t="s">
        <v>145</v>
      </c>
    </row>
    <row r="122" spans="1:47" s="2" customFormat="1" ht="12">
      <c r="A122" s="37"/>
      <c r="B122" s="38"/>
      <c r="C122" s="39"/>
      <c r="D122" s="226" t="s">
        <v>146</v>
      </c>
      <c r="E122" s="39"/>
      <c r="F122" s="227" t="s">
        <v>148</v>
      </c>
      <c r="G122" s="39"/>
      <c r="H122" s="39"/>
      <c r="I122" s="228"/>
      <c r="J122" s="228"/>
      <c r="K122" s="39"/>
      <c r="L122" s="39"/>
      <c r="M122" s="43"/>
      <c r="N122" s="229"/>
      <c r="O122" s="230"/>
      <c r="P122" s="90"/>
      <c r="Q122" s="90"/>
      <c r="R122" s="90"/>
      <c r="S122" s="90"/>
      <c r="T122" s="90"/>
      <c r="U122" s="90"/>
      <c r="V122" s="90"/>
      <c r="W122" s="90"/>
      <c r="X122" s="91"/>
      <c r="Y122" s="37"/>
      <c r="Z122" s="37"/>
      <c r="AA122" s="37"/>
      <c r="AB122" s="37"/>
      <c r="AC122" s="37"/>
      <c r="AD122" s="37"/>
      <c r="AE122" s="37"/>
      <c r="AT122" s="16" t="s">
        <v>146</v>
      </c>
      <c r="AU122" s="16" t="s">
        <v>86</v>
      </c>
    </row>
    <row r="123" spans="1:65" s="2" customFormat="1" ht="14.4" customHeight="1">
      <c r="A123" s="37"/>
      <c r="B123" s="38"/>
      <c r="C123" s="212" t="s">
        <v>78</v>
      </c>
      <c r="D123" s="212" t="s">
        <v>141</v>
      </c>
      <c r="E123" s="213" t="s">
        <v>149</v>
      </c>
      <c r="F123" s="214" t="s">
        <v>150</v>
      </c>
      <c r="G123" s="215" t="s">
        <v>144</v>
      </c>
      <c r="H123" s="216">
        <v>670</v>
      </c>
      <c r="I123" s="217"/>
      <c r="J123" s="217"/>
      <c r="K123" s="218">
        <f>ROUND(P123*H123,2)</f>
        <v>0</v>
      </c>
      <c r="L123" s="214" t="s">
        <v>1</v>
      </c>
      <c r="M123" s="43"/>
      <c r="N123" s="219" t="s">
        <v>1</v>
      </c>
      <c r="O123" s="220" t="s">
        <v>41</v>
      </c>
      <c r="P123" s="221">
        <f>I123+J123</f>
        <v>0</v>
      </c>
      <c r="Q123" s="221">
        <f>ROUND(I123*H123,2)</f>
        <v>0</v>
      </c>
      <c r="R123" s="221">
        <f>ROUND(J123*H123,2)</f>
        <v>0</v>
      </c>
      <c r="S123" s="90"/>
      <c r="T123" s="222">
        <f>S123*H123</f>
        <v>0</v>
      </c>
      <c r="U123" s="222">
        <v>0</v>
      </c>
      <c r="V123" s="222">
        <f>U123*H123</f>
        <v>0</v>
      </c>
      <c r="W123" s="222">
        <v>0</v>
      </c>
      <c r="X123" s="223">
        <f>W123*H123</f>
        <v>0</v>
      </c>
      <c r="Y123" s="37"/>
      <c r="Z123" s="37"/>
      <c r="AA123" s="37"/>
      <c r="AB123" s="37"/>
      <c r="AC123" s="37"/>
      <c r="AD123" s="37"/>
      <c r="AE123" s="37"/>
      <c r="AR123" s="224" t="s">
        <v>145</v>
      </c>
      <c r="AT123" s="224" t="s">
        <v>141</v>
      </c>
      <c r="AU123" s="224" t="s">
        <v>86</v>
      </c>
      <c r="AY123" s="16" t="s">
        <v>140</v>
      </c>
      <c r="BE123" s="225">
        <f>IF(O123="základní",K123,0)</f>
        <v>0</v>
      </c>
      <c r="BF123" s="225">
        <f>IF(O123="snížená",K123,0)</f>
        <v>0</v>
      </c>
      <c r="BG123" s="225">
        <f>IF(O123="zákl. přenesená",K123,0)</f>
        <v>0</v>
      </c>
      <c r="BH123" s="225">
        <f>IF(O123="sníž. přenesená",K123,0)</f>
        <v>0</v>
      </c>
      <c r="BI123" s="225">
        <f>IF(O123="nulová",K123,0)</f>
        <v>0</v>
      </c>
      <c r="BJ123" s="16" t="s">
        <v>86</v>
      </c>
      <c r="BK123" s="225">
        <f>ROUND(P123*H123,2)</f>
        <v>0</v>
      </c>
      <c r="BL123" s="16" t="s">
        <v>145</v>
      </c>
      <c r="BM123" s="224" t="s">
        <v>151</v>
      </c>
    </row>
    <row r="124" spans="1:47" s="2" customFormat="1" ht="12">
      <c r="A124" s="37"/>
      <c r="B124" s="38"/>
      <c r="C124" s="39"/>
      <c r="D124" s="226" t="s">
        <v>146</v>
      </c>
      <c r="E124" s="39"/>
      <c r="F124" s="227" t="s">
        <v>150</v>
      </c>
      <c r="G124" s="39"/>
      <c r="H124" s="39"/>
      <c r="I124" s="228"/>
      <c r="J124" s="228"/>
      <c r="K124" s="39"/>
      <c r="L124" s="39"/>
      <c r="M124" s="43"/>
      <c r="N124" s="229"/>
      <c r="O124" s="230"/>
      <c r="P124" s="90"/>
      <c r="Q124" s="90"/>
      <c r="R124" s="90"/>
      <c r="S124" s="90"/>
      <c r="T124" s="90"/>
      <c r="U124" s="90"/>
      <c r="V124" s="90"/>
      <c r="W124" s="90"/>
      <c r="X124" s="91"/>
      <c r="Y124" s="37"/>
      <c r="Z124" s="37"/>
      <c r="AA124" s="37"/>
      <c r="AB124" s="37"/>
      <c r="AC124" s="37"/>
      <c r="AD124" s="37"/>
      <c r="AE124" s="37"/>
      <c r="AT124" s="16" t="s">
        <v>146</v>
      </c>
      <c r="AU124" s="16" t="s">
        <v>86</v>
      </c>
    </row>
    <row r="125" spans="1:65" s="2" customFormat="1" ht="14.4" customHeight="1">
      <c r="A125" s="37"/>
      <c r="B125" s="38"/>
      <c r="C125" s="212" t="s">
        <v>78</v>
      </c>
      <c r="D125" s="212" t="s">
        <v>141</v>
      </c>
      <c r="E125" s="213" t="s">
        <v>152</v>
      </c>
      <c r="F125" s="214" t="s">
        <v>153</v>
      </c>
      <c r="G125" s="215" t="s">
        <v>144</v>
      </c>
      <c r="H125" s="216">
        <v>570</v>
      </c>
      <c r="I125" s="217"/>
      <c r="J125" s="217"/>
      <c r="K125" s="218">
        <f>ROUND(P125*H125,2)</f>
        <v>0</v>
      </c>
      <c r="L125" s="214" t="s">
        <v>1</v>
      </c>
      <c r="M125" s="43"/>
      <c r="N125" s="219" t="s">
        <v>1</v>
      </c>
      <c r="O125" s="220" t="s">
        <v>41</v>
      </c>
      <c r="P125" s="221">
        <f>I125+J125</f>
        <v>0</v>
      </c>
      <c r="Q125" s="221">
        <f>ROUND(I125*H125,2)</f>
        <v>0</v>
      </c>
      <c r="R125" s="221">
        <f>ROUND(J125*H125,2)</f>
        <v>0</v>
      </c>
      <c r="S125" s="90"/>
      <c r="T125" s="222">
        <f>S125*H125</f>
        <v>0</v>
      </c>
      <c r="U125" s="222">
        <v>0</v>
      </c>
      <c r="V125" s="222">
        <f>U125*H125</f>
        <v>0</v>
      </c>
      <c r="W125" s="222">
        <v>0</v>
      </c>
      <c r="X125" s="223">
        <f>W125*H125</f>
        <v>0</v>
      </c>
      <c r="Y125" s="37"/>
      <c r="Z125" s="37"/>
      <c r="AA125" s="37"/>
      <c r="AB125" s="37"/>
      <c r="AC125" s="37"/>
      <c r="AD125" s="37"/>
      <c r="AE125" s="37"/>
      <c r="AR125" s="224" t="s">
        <v>145</v>
      </c>
      <c r="AT125" s="224" t="s">
        <v>141</v>
      </c>
      <c r="AU125" s="224" t="s">
        <v>86</v>
      </c>
      <c r="AY125" s="16" t="s">
        <v>140</v>
      </c>
      <c r="BE125" s="225">
        <f>IF(O125="základní",K125,0)</f>
        <v>0</v>
      </c>
      <c r="BF125" s="225">
        <f>IF(O125="snížená",K125,0)</f>
        <v>0</v>
      </c>
      <c r="BG125" s="225">
        <f>IF(O125="zákl. přenesená",K125,0)</f>
        <v>0</v>
      </c>
      <c r="BH125" s="225">
        <f>IF(O125="sníž. přenesená",K125,0)</f>
        <v>0</v>
      </c>
      <c r="BI125" s="225">
        <f>IF(O125="nulová",K125,0)</f>
        <v>0</v>
      </c>
      <c r="BJ125" s="16" t="s">
        <v>86</v>
      </c>
      <c r="BK125" s="225">
        <f>ROUND(P125*H125,2)</f>
        <v>0</v>
      </c>
      <c r="BL125" s="16" t="s">
        <v>145</v>
      </c>
      <c r="BM125" s="224" t="s">
        <v>154</v>
      </c>
    </row>
    <row r="126" spans="1:47" s="2" customFormat="1" ht="12">
      <c r="A126" s="37"/>
      <c r="B126" s="38"/>
      <c r="C126" s="39"/>
      <c r="D126" s="226" t="s">
        <v>146</v>
      </c>
      <c r="E126" s="39"/>
      <c r="F126" s="227" t="s">
        <v>153</v>
      </c>
      <c r="G126" s="39"/>
      <c r="H126" s="39"/>
      <c r="I126" s="228"/>
      <c r="J126" s="228"/>
      <c r="K126" s="39"/>
      <c r="L126" s="39"/>
      <c r="M126" s="43"/>
      <c r="N126" s="229"/>
      <c r="O126" s="230"/>
      <c r="P126" s="90"/>
      <c r="Q126" s="90"/>
      <c r="R126" s="90"/>
      <c r="S126" s="90"/>
      <c r="T126" s="90"/>
      <c r="U126" s="90"/>
      <c r="V126" s="90"/>
      <c r="W126" s="90"/>
      <c r="X126" s="91"/>
      <c r="Y126" s="37"/>
      <c r="Z126" s="37"/>
      <c r="AA126" s="37"/>
      <c r="AB126" s="37"/>
      <c r="AC126" s="37"/>
      <c r="AD126" s="37"/>
      <c r="AE126" s="37"/>
      <c r="AT126" s="16" t="s">
        <v>146</v>
      </c>
      <c r="AU126" s="16" t="s">
        <v>86</v>
      </c>
    </row>
    <row r="127" spans="1:65" s="2" customFormat="1" ht="14.4" customHeight="1">
      <c r="A127" s="37"/>
      <c r="B127" s="38"/>
      <c r="C127" s="212" t="s">
        <v>78</v>
      </c>
      <c r="D127" s="212" t="s">
        <v>141</v>
      </c>
      <c r="E127" s="213" t="s">
        <v>155</v>
      </c>
      <c r="F127" s="214" t="s">
        <v>156</v>
      </c>
      <c r="G127" s="215" t="s">
        <v>144</v>
      </c>
      <c r="H127" s="216">
        <v>100</v>
      </c>
      <c r="I127" s="217"/>
      <c r="J127" s="217"/>
      <c r="K127" s="218">
        <f>ROUND(P127*H127,2)</f>
        <v>0</v>
      </c>
      <c r="L127" s="214" t="s">
        <v>1</v>
      </c>
      <c r="M127" s="43"/>
      <c r="N127" s="219" t="s">
        <v>1</v>
      </c>
      <c r="O127" s="220" t="s">
        <v>41</v>
      </c>
      <c r="P127" s="221">
        <f>I127+J127</f>
        <v>0</v>
      </c>
      <c r="Q127" s="221">
        <f>ROUND(I127*H127,2)</f>
        <v>0</v>
      </c>
      <c r="R127" s="221">
        <f>ROUND(J127*H127,2)</f>
        <v>0</v>
      </c>
      <c r="S127" s="90"/>
      <c r="T127" s="222">
        <f>S127*H127</f>
        <v>0</v>
      </c>
      <c r="U127" s="222">
        <v>0</v>
      </c>
      <c r="V127" s="222">
        <f>U127*H127</f>
        <v>0</v>
      </c>
      <c r="W127" s="222">
        <v>0</v>
      </c>
      <c r="X127" s="223">
        <f>W127*H127</f>
        <v>0</v>
      </c>
      <c r="Y127" s="37"/>
      <c r="Z127" s="37"/>
      <c r="AA127" s="37"/>
      <c r="AB127" s="37"/>
      <c r="AC127" s="37"/>
      <c r="AD127" s="37"/>
      <c r="AE127" s="37"/>
      <c r="AR127" s="224" t="s">
        <v>145</v>
      </c>
      <c r="AT127" s="224" t="s">
        <v>141</v>
      </c>
      <c r="AU127" s="224" t="s">
        <v>86</v>
      </c>
      <c r="AY127" s="16" t="s">
        <v>140</v>
      </c>
      <c r="BE127" s="225">
        <f>IF(O127="základní",K127,0)</f>
        <v>0</v>
      </c>
      <c r="BF127" s="225">
        <f>IF(O127="snížená",K127,0)</f>
        <v>0</v>
      </c>
      <c r="BG127" s="225">
        <f>IF(O127="zákl. přenesená",K127,0)</f>
        <v>0</v>
      </c>
      <c r="BH127" s="225">
        <f>IF(O127="sníž. přenesená",K127,0)</f>
        <v>0</v>
      </c>
      <c r="BI127" s="225">
        <f>IF(O127="nulová",K127,0)</f>
        <v>0</v>
      </c>
      <c r="BJ127" s="16" t="s">
        <v>86</v>
      </c>
      <c r="BK127" s="225">
        <f>ROUND(P127*H127,2)</f>
        <v>0</v>
      </c>
      <c r="BL127" s="16" t="s">
        <v>145</v>
      </c>
      <c r="BM127" s="224" t="s">
        <v>157</v>
      </c>
    </row>
    <row r="128" spans="1:47" s="2" customFormat="1" ht="12">
      <c r="A128" s="37"/>
      <c r="B128" s="38"/>
      <c r="C128" s="39"/>
      <c r="D128" s="226" t="s">
        <v>146</v>
      </c>
      <c r="E128" s="39"/>
      <c r="F128" s="227" t="s">
        <v>156</v>
      </c>
      <c r="G128" s="39"/>
      <c r="H128" s="39"/>
      <c r="I128" s="228"/>
      <c r="J128" s="228"/>
      <c r="K128" s="39"/>
      <c r="L128" s="39"/>
      <c r="M128" s="43"/>
      <c r="N128" s="229"/>
      <c r="O128" s="230"/>
      <c r="P128" s="90"/>
      <c r="Q128" s="90"/>
      <c r="R128" s="90"/>
      <c r="S128" s="90"/>
      <c r="T128" s="90"/>
      <c r="U128" s="90"/>
      <c r="V128" s="90"/>
      <c r="W128" s="90"/>
      <c r="X128" s="91"/>
      <c r="Y128" s="37"/>
      <c r="Z128" s="37"/>
      <c r="AA128" s="37"/>
      <c r="AB128" s="37"/>
      <c r="AC128" s="37"/>
      <c r="AD128" s="37"/>
      <c r="AE128" s="37"/>
      <c r="AT128" s="16" t="s">
        <v>146</v>
      </c>
      <c r="AU128" s="16" t="s">
        <v>86</v>
      </c>
    </row>
    <row r="129" spans="1:65" s="2" customFormat="1" ht="14.4" customHeight="1">
      <c r="A129" s="37"/>
      <c r="B129" s="38"/>
      <c r="C129" s="212" t="s">
        <v>78</v>
      </c>
      <c r="D129" s="212" t="s">
        <v>141</v>
      </c>
      <c r="E129" s="213" t="s">
        <v>158</v>
      </c>
      <c r="F129" s="214" t="s">
        <v>159</v>
      </c>
      <c r="G129" s="215" t="s">
        <v>144</v>
      </c>
      <c r="H129" s="216">
        <v>75</v>
      </c>
      <c r="I129" s="217"/>
      <c r="J129" s="217"/>
      <c r="K129" s="218">
        <f>ROUND(P129*H129,2)</f>
        <v>0</v>
      </c>
      <c r="L129" s="214" t="s">
        <v>1</v>
      </c>
      <c r="M129" s="43"/>
      <c r="N129" s="219" t="s">
        <v>1</v>
      </c>
      <c r="O129" s="220" t="s">
        <v>41</v>
      </c>
      <c r="P129" s="221">
        <f>I129+J129</f>
        <v>0</v>
      </c>
      <c r="Q129" s="221">
        <f>ROUND(I129*H129,2)</f>
        <v>0</v>
      </c>
      <c r="R129" s="221">
        <f>ROUND(J129*H129,2)</f>
        <v>0</v>
      </c>
      <c r="S129" s="90"/>
      <c r="T129" s="222">
        <f>S129*H129</f>
        <v>0</v>
      </c>
      <c r="U129" s="222">
        <v>0</v>
      </c>
      <c r="V129" s="222">
        <f>U129*H129</f>
        <v>0</v>
      </c>
      <c r="W129" s="222">
        <v>0</v>
      </c>
      <c r="X129" s="223">
        <f>W129*H129</f>
        <v>0</v>
      </c>
      <c r="Y129" s="37"/>
      <c r="Z129" s="37"/>
      <c r="AA129" s="37"/>
      <c r="AB129" s="37"/>
      <c r="AC129" s="37"/>
      <c r="AD129" s="37"/>
      <c r="AE129" s="37"/>
      <c r="AR129" s="224" t="s">
        <v>145</v>
      </c>
      <c r="AT129" s="224" t="s">
        <v>141</v>
      </c>
      <c r="AU129" s="224" t="s">
        <v>86</v>
      </c>
      <c r="AY129" s="16" t="s">
        <v>140</v>
      </c>
      <c r="BE129" s="225">
        <f>IF(O129="základní",K129,0)</f>
        <v>0</v>
      </c>
      <c r="BF129" s="225">
        <f>IF(O129="snížená",K129,0)</f>
        <v>0</v>
      </c>
      <c r="BG129" s="225">
        <f>IF(O129="zákl. přenesená",K129,0)</f>
        <v>0</v>
      </c>
      <c r="BH129" s="225">
        <f>IF(O129="sníž. přenesená",K129,0)</f>
        <v>0</v>
      </c>
      <c r="BI129" s="225">
        <f>IF(O129="nulová",K129,0)</f>
        <v>0</v>
      </c>
      <c r="BJ129" s="16" t="s">
        <v>86</v>
      </c>
      <c r="BK129" s="225">
        <f>ROUND(P129*H129,2)</f>
        <v>0</v>
      </c>
      <c r="BL129" s="16" t="s">
        <v>145</v>
      </c>
      <c r="BM129" s="224" t="s">
        <v>160</v>
      </c>
    </row>
    <row r="130" spans="1:47" s="2" customFormat="1" ht="12">
      <c r="A130" s="37"/>
      <c r="B130" s="38"/>
      <c r="C130" s="39"/>
      <c r="D130" s="226" t="s">
        <v>146</v>
      </c>
      <c r="E130" s="39"/>
      <c r="F130" s="227" t="s">
        <v>159</v>
      </c>
      <c r="G130" s="39"/>
      <c r="H130" s="39"/>
      <c r="I130" s="228"/>
      <c r="J130" s="228"/>
      <c r="K130" s="39"/>
      <c r="L130" s="39"/>
      <c r="M130" s="43"/>
      <c r="N130" s="229"/>
      <c r="O130" s="230"/>
      <c r="P130" s="90"/>
      <c r="Q130" s="90"/>
      <c r="R130" s="90"/>
      <c r="S130" s="90"/>
      <c r="T130" s="90"/>
      <c r="U130" s="90"/>
      <c r="V130" s="90"/>
      <c r="W130" s="90"/>
      <c r="X130" s="91"/>
      <c r="Y130" s="37"/>
      <c r="Z130" s="37"/>
      <c r="AA130" s="37"/>
      <c r="AB130" s="37"/>
      <c r="AC130" s="37"/>
      <c r="AD130" s="37"/>
      <c r="AE130" s="37"/>
      <c r="AT130" s="16" t="s">
        <v>146</v>
      </c>
      <c r="AU130" s="16" t="s">
        <v>86</v>
      </c>
    </row>
    <row r="131" spans="1:65" s="2" customFormat="1" ht="24.15" customHeight="1">
      <c r="A131" s="37"/>
      <c r="B131" s="38"/>
      <c r="C131" s="212" t="s">
        <v>78</v>
      </c>
      <c r="D131" s="212" t="s">
        <v>141</v>
      </c>
      <c r="E131" s="213" t="s">
        <v>161</v>
      </c>
      <c r="F131" s="214" t="s">
        <v>162</v>
      </c>
      <c r="G131" s="215" t="s">
        <v>144</v>
      </c>
      <c r="H131" s="216">
        <v>1</v>
      </c>
      <c r="I131" s="217"/>
      <c r="J131" s="217"/>
      <c r="K131" s="218">
        <f>ROUND(P131*H131,2)</f>
        <v>0</v>
      </c>
      <c r="L131" s="214" t="s">
        <v>1</v>
      </c>
      <c r="M131" s="43"/>
      <c r="N131" s="219" t="s">
        <v>1</v>
      </c>
      <c r="O131" s="220" t="s">
        <v>41</v>
      </c>
      <c r="P131" s="221">
        <f>I131+J131</f>
        <v>0</v>
      </c>
      <c r="Q131" s="221">
        <f>ROUND(I131*H131,2)</f>
        <v>0</v>
      </c>
      <c r="R131" s="221">
        <f>ROUND(J131*H131,2)</f>
        <v>0</v>
      </c>
      <c r="S131" s="90"/>
      <c r="T131" s="222">
        <f>S131*H131</f>
        <v>0</v>
      </c>
      <c r="U131" s="222">
        <v>0</v>
      </c>
      <c r="V131" s="222">
        <f>U131*H131</f>
        <v>0</v>
      </c>
      <c r="W131" s="222">
        <v>0</v>
      </c>
      <c r="X131" s="223">
        <f>W131*H131</f>
        <v>0</v>
      </c>
      <c r="Y131" s="37"/>
      <c r="Z131" s="37"/>
      <c r="AA131" s="37"/>
      <c r="AB131" s="37"/>
      <c r="AC131" s="37"/>
      <c r="AD131" s="37"/>
      <c r="AE131" s="37"/>
      <c r="AR131" s="224" t="s">
        <v>145</v>
      </c>
      <c r="AT131" s="224" t="s">
        <v>141</v>
      </c>
      <c r="AU131" s="224" t="s">
        <v>86</v>
      </c>
      <c r="AY131" s="16" t="s">
        <v>140</v>
      </c>
      <c r="BE131" s="225">
        <f>IF(O131="základní",K131,0)</f>
        <v>0</v>
      </c>
      <c r="BF131" s="225">
        <f>IF(O131="snížená",K131,0)</f>
        <v>0</v>
      </c>
      <c r="BG131" s="225">
        <f>IF(O131="zákl. přenesená",K131,0)</f>
        <v>0</v>
      </c>
      <c r="BH131" s="225">
        <f>IF(O131="sníž. přenesená",K131,0)</f>
        <v>0</v>
      </c>
      <c r="BI131" s="225">
        <f>IF(O131="nulová",K131,0)</f>
        <v>0</v>
      </c>
      <c r="BJ131" s="16" t="s">
        <v>86</v>
      </c>
      <c r="BK131" s="225">
        <f>ROUND(P131*H131,2)</f>
        <v>0</v>
      </c>
      <c r="BL131" s="16" t="s">
        <v>145</v>
      </c>
      <c r="BM131" s="224" t="s">
        <v>163</v>
      </c>
    </row>
    <row r="132" spans="1:47" s="2" customFormat="1" ht="12">
      <c r="A132" s="37"/>
      <c r="B132" s="38"/>
      <c r="C132" s="39"/>
      <c r="D132" s="226" t="s">
        <v>146</v>
      </c>
      <c r="E132" s="39"/>
      <c r="F132" s="227" t="s">
        <v>162</v>
      </c>
      <c r="G132" s="39"/>
      <c r="H132" s="39"/>
      <c r="I132" s="228"/>
      <c r="J132" s="228"/>
      <c r="K132" s="39"/>
      <c r="L132" s="39"/>
      <c r="M132" s="43"/>
      <c r="N132" s="229"/>
      <c r="O132" s="230"/>
      <c r="P132" s="90"/>
      <c r="Q132" s="90"/>
      <c r="R132" s="90"/>
      <c r="S132" s="90"/>
      <c r="T132" s="90"/>
      <c r="U132" s="90"/>
      <c r="V132" s="90"/>
      <c r="W132" s="90"/>
      <c r="X132" s="91"/>
      <c r="Y132" s="37"/>
      <c r="Z132" s="37"/>
      <c r="AA132" s="37"/>
      <c r="AB132" s="37"/>
      <c r="AC132" s="37"/>
      <c r="AD132" s="37"/>
      <c r="AE132" s="37"/>
      <c r="AT132" s="16" t="s">
        <v>146</v>
      </c>
      <c r="AU132" s="16" t="s">
        <v>86</v>
      </c>
    </row>
    <row r="133" spans="1:65" s="2" customFormat="1" ht="24.15" customHeight="1">
      <c r="A133" s="37"/>
      <c r="B133" s="38"/>
      <c r="C133" s="212" t="s">
        <v>78</v>
      </c>
      <c r="D133" s="212" t="s">
        <v>141</v>
      </c>
      <c r="E133" s="213" t="s">
        <v>164</v>
      </c>
      <c r="F133" s="214" t="s">
        <v>165</v>
      </c>
      <c r="G133" s="215" t="s">
        <v>144</v>
      </c>
      <c r="H133" s="216">
        <v>1</v>
      </c>
      <c r="I133" s="217"/>
      <c r="J133" s="217"/>
      <c r="K133" s="218">
        <f>ROUND(P133*H133,2)</f>
        <v>0</v>
      </c>
      <c r="L133" s="214" t="s">
        <v>1</v>
      </c>
      <c r="M133" s="43"/>
      <c r="N133" s="219" t="s">
        <v>1</v>
      </c>
      <c r="O133" s="220" t="s">
        <v>41</v>
      </c>
      <c r="P133" s="221">
        <f>I133+J133</f>
        <v>0</v>
      </c>
      <c r="Q133" s="221">
        <f>ROUND(I133*H133,2)</f>
        <v>0</v>
      </c>
      <c r="R133" s="221">
        <f>ROUND(J133*H133,2)</f>
        <v>0</v>
      </c>
      <c r="S133" s="90"/>
      <c r="T133" s="222">
        <f>S133*H133</f>
        <v>0</v>
      </c>
      <c r="U133" s="222">
        <v>0</v>
      </c>
      <c r="V133" s="222">
        <f>U133*H133</f>
        <v>0</v>
      </c>
      <c r="W133" s="222">
        <v>0</v>
      </c>
      <c r="X133" s="223">
        <f>W133*H133</f>
        <v>0</v>
      </c>
      <c r="Y133" s="37"/>
      <c r="Z133" s="37"/>
      <c r="AA133" s="37"/>
      <c r="AB133" s="37"/>
      <c r="AC133" s="37"/>
      <c r="AD133" s="37"/>
      <c r="AE133" s="37"/>
      <c r="AR133" s="224" t="s">
        <v>145</v>
      </c>
      <c r="AT133" s="224" t="s">
        <v>141</v>
      </c>
      <c r="AU133" s="224" t="s">
        <v>86</v>
      </c>
      <c r="AY133" s="16" t="s">
        <v>140</v>
      </c>
      <c r="BE133" s="225">
        <f>IF(O133="základní",K133,0)</f>
        <v>0</v>
      </c>
      <c r="BF133" s="225">
        <f>IF(O133="snížená",K133,0)</f>
        <v>0</v>
      </c>
      <c r="BG133" s="225">
        <f>IF(O133="zákl. přenesená",K133,0)</f>
        <v>0</v>
      </c>
      <c r="BH133" s="225">
        <f>IF(O133="sníž. přenesená",K133,0)</f>
        <v>0</v>
      </c>
      <c r="BI133" s="225">
        <f>IF(O133="nulová",K133,0)</f>
        <v>0</v>
      </c>
      <c r="BJ133" s="16" t="s">
        <v>86</v>
      </c>
      <c r="BK133" s="225">
        <f>ROUND(P133*H133,2)</f>
        <v>0</v>
      </c>
      <c r="BL133" s="16" t="s">
        <v>145</v>
      </c>
      <c r="BM133" s="224" t="s">
        <v>166</v>
      </c>
    </row>
    <row r="134" spans="1:47" s="2" customFormat="1" ht="12">
      <c r="A134" s="37"/>
      <c r="B134" s="38"/>
      <c r="C134" s="39"/>
      <c r="D134" s="226" t="s">
        <v>146</v>
      </c>
      <c r="E134" s="39"/>
      <c r="F134" s="227" t="s">
        <v>165</v>
      </c>
      <c r="G134" s="39"/>
      <c r="H134" s="39"/>
      <c r="I134" s="228"/>
      <c r="J134" s="228"/>
      <c r="K134" s="39"/>
      <c r="L134" s="39"/>
      <c r="M134" s="43"/>
      <c r="N134" s="229"/>
      <c r="O134" s="230"/>
      <c r="P134" s="90"/>
      <c r="Q134" s="90"/>
      <c r="R134" s="90"/>
      <c r="S134" s="90"/>
      <c r="T134" s="90"/>
      <c r="U134" s="90"/>
      <c r="V134" s="90"/>
      <c r="W134" s="90"/>
      <c r="X134" s="91"/>
      <c r="Y134" s="37"/>
      <c r="Z134" s="37"/>
      <c r="AA134" s="37"/>
      <c r="AB134" s="37"/>
      <c r="AC134" s="37"/>
      <c r="AD134" s="37"/>
      <c r="AE134" s="37"/>
      <c r="AT134" s="16" t="s">
        <v>146</v>
      </c>
      <c r="AU134" s="16" t="s">
        <v>86</v>
      </c>
    </row>
    <row r="135" spans="1:65" s="2" customFormat="1" ht="14.4" customHeight="1">
      <c r="A135" s="37"/>
      <c r="B135" s="38"/>
      <c r="C135" s="212" t="s">
        <v>78</v>
      </c>
      <c r="D135" s="212" t="s">
        <v>141</v>
      </c>
      <c r="E135" s="213" t="s">
        <v>167</v>
      </c>
      <c r="F135" s="214" t="s">
        <v>168</v>
      </c>
      <c r="G135" s="215" t="s">
        <v>144</v>
      </c>
      <c r="H135" s="216">
        <v>1</v>
      </c>
      <c r="I135" s="217"/>
      <c r="J135" s="217"/>
      <c r="K135" s="218">
        <f>ROUND(P135*H135,2)</f>
        <v>0</v>
      </c>
      <c r="L135" s="214" t="s">
        <v>1</v>
      </c>
      <c r="M135" s="43"/>
      <c r="N135" s="219" t="s">
        <v>1</v>
      </c>
      <c r="O135" s="220" t="s">
        <v>41</v>
      </c>
      <c r="P135" s="221">
        <f>I135+J135</f>
        <v>0</v>
      </c>
      <c r="Q135" s="221">
        <f>ROUND(I135*H135,2)</f>
        <v>0</v>
      </c>
      <c r="R135" s="221">
        <f>ROUND(J135*H135,2)</f>
        <v>0</v>
      </c>
      <c r="S135" s="90"/>
      <c r="T135" s="222">
        <f>S135*H135</f>
        <v>0</v>
      </c>
      <c r="U135" s="222">
        <v>0</v>
      </c>
      <c r="V135" s="222">
        <f>U135*H135</f>
        <v>0</v>
      </c>
      <c r="W135" s="222">
        <v>0</v>
      </c>
      <c r="X135" s="223">
        <f>W135*H135</f>
        <v>0</v>
      </c>
      <c r="Y135" s="37"/>
      <c r="Z135" s="37"/>
      <c r="AA135" s="37"/>
      <c r="AB135" s="37"/>
      <c r="AC135" s="37"/>
      <c r="AD135" s="37"/>
      <c r="AE135" s="37"/>
      <c r="AR135" s="224" t="s">
        <v>145</v>
      </c>
      <c r="AT135" s="224" t="s">
        <v>141</v>
      </c>
      <c r="AU135" s="224" t="s">
        <v>86</v>
      </c>
      <c r="AY135" s="16" t="s">
        <v>140</v>
      </c>
      <c r="BE135" s="225">
        <f>IF(O135="základní",K135,0)</f>
        <v>0</v>
      </c>
      <c r="BF135" s="225">
        <f>IF(O135="snížená",K135,0)</f>
        <v>0</v>
      </c>
      <c r="BG135" s="225">
        <f>IF(O135="zákl. přenesená",K135,0)</f>
        <v>0</v>
      </c>
      <c r="BH135" s="225">
        <f>IF(O135="sníž. přenesená",K135,0)</f>
        <v>0</v>
      </c>
      <c r="BI135" s="225">
        <f>IF(O135="nulová",K135,0)</f>
        <v>0</v>
      </c>
      <c r="BJ135" s="16" t="s">
        <v>86</v>
      </c>
      <c r="BK135" s="225">
        <f>ROUND(P135*H135,2)</f>
        <v>0</v>
      </c>
      <c r="BL135" s="16" t="s">
        <v>145</v>
      </c>
      <c r="BM135" s="224" t="s">
        <v>169</v>
      </c>
    </row>
    <row r="136" spans="1:47" s="2" customFormat="1" ht="12">
      <c r="A136" s="37"/>
      <c r="B136" s="38"/>
      <c r="C136" s="39"/>
      <c r="D136" s="226" t="s">
        <v>146</v>
      </c>
      <c r="E136" s="39"/>
      <c r="F136" s="227" t="s">
        <v>168</v>
      </c>
      <c r="G136" s="39"/>
      <c r="H136" s="39"/>
      <c r="I136" s="228"/>
      <c r="J136" s="228"/>
      <c r="K136" s="39"/>
      <c r="L136" s="39"/>
      <c r="M136" s="43"/>
      <c r="N136" s="229"/>
      <c r="O136" s="230"/>
      <c r="P136" s="90"/>
      <c r="Q136" s="90"/>
      <c r="R136" s="90"/>
      <c r="S136" s="90"/>
      <c r="T136" s="90"/>
      <c r="U136" s="90"/>
      <c r="V136" s="90"/>
      <c r="W136" s="90"/>
      <c r="X136" s="91"/>
      <c r="Y136" s="37"/>
      <c r="Z136" s="37"/>
      <c r="AA136" s="37"/>
      <c r="AB136" s="37"/>
      <c r="AC136" s="37"/>
      <c r="AD136" s="37"/>
      <c r="AE136" s="37"/>
      <c r="AT136" s="16" t="s">
        <v>146</v>
      </c>
      <c r="AU136" s="16" t="s">
        <v>86</v>
      </c>
    </row>
    <row r="137" spans="1:65" s="2" customFormat="1" ht="14.4" customHeight="1">
      <c r="A137" s="37"/>
      <c r="B137" s="38"/>
      <c r="C137" s="212" t="s">
        <v>78</v>
      </c>
      <c r="D137" s="212" t="s">
        <v>141</v>
      </c>
      <c r="E137" s="213" t="s">
        <v>170</v>
      </c>
      <c r="F137" s="214" t="s">
        <v>171</v>
      </c>
      <c r="G137" s="215" t="s">
        <v>172</v>
      </c>
      <c r="H137" s="216">
        <v>1</v>
      </c>
      <c r="I137" s="217"/>
      <c r="J137" s="217"/>
      <c r="K137" s="218">
        <f>ROUND(P137*H137,2)</f>
        <v>0</v>
      </c>
      <c r="L137" s="214" t="s">
        <v>1</v>
      </c>
      <c r="M137" s="43"/>
      <c r="N137" s="219" t="s">
        <v>1</v>
      </c>
      <c r="O137" s="220" t="s">
        <v>41</v>
      </c>
      <c r="P137" s="221">
        <f>I137+J137</f>
        <v>0</v>
      </c>
      <c r="Q137" s="221">
        <f>ROUND(I137*H137,2)</f>
        <v>0</v>
      </c>
      <c r="R137" s="221">
        <f>ROUND(J137*H137,2)</f>
        <v>0</v>
      </c>
      <c r="S137" s="90"/>
      <c r="T137" s="222">
        <f>S137*H137</f>
        <v>0</v>
      </c>
      <c r="U137" s="222">
        <v>0</v>
      </c>
      <c r="V137" s="222">
        <f>U137*H137</f>
        <v>0</v>
      </c>
      <c r="W137" s="222">
        <v>0</v>
      </c>
      <c r="X137" s="223">
        <f>W137*H137</f>
        <v>0</v>
      </c>
      <c r="Y137" s="37"/>
      <c r="Z137" s="37"/>
      <c r="AA137" s="37"/>
      <c r="AB137" s="37"/>
      <c r="AC137" s="37"/>
      <c r="AD137" s="37"/>
      <c r="AE137" s="37"/>
      <c r="AR137" s="224" t="s">
        <v>145</v>
      </c>
      <c r="AT137" s="224" t="s">
        <v>141</v>
      </c>
      <c r="AU137" s="224" t="s">
        <v>86</v>
      </c>
      <c r="AY137" s="16" t="s">
        <v>140</v>
      </c>
      <c r="BE137" s="225">
        <f>IF(O137="základní",K137,0)</f>
        <v>0</v>
      </c>
      <c r="BF137" s="225">
        <f>IF(O137="snížená",K137,0)</f>
        <v>0</v>
      </c>
      <c r="BG137" s="225">
        <f>IF(O137="zákl. přenesená",K137,0)</f>
        <v>0</v>
      </c>
      <c r="BH137" s="225">
        <f>IF(O137="sníž. přenesená",K137,0)</f>
        <v>0</v>
      </c>
      <c r="BI137" s="225">
        <f>IF(O137="nulová",K137,0)</f>
        <v>0</v>
      </c>
      <c r="BJ137" s="16" t="s">
        <v>86</v>
      </c>
      <c r="BK137" s="225">
        <f>ROUND(P137*H137,2)</f>
        <v>0</v>
      </c>
      <c r="BL137" s="16" t="s">
        <v>145</v>
      </c>
      <c r="BM137" s="224" t="s">
        <v>173</v>
      </c>
    </row>
    <row r="138" spans="1:47" s="2" customFormat="1" ht="12">
      <c r="A138" s="37"/>
      <c r="B138" s="38"/>
      <c r="C138" s="39"/>
      <c r="D138" s="226" t="s">
        <v>146</v>
      </c>
      <c r="E138" s="39"/>
      <c r="F138" s="227" t="s">
        <v>171</v>
      </c>
      <c r="G138" s="39"/>
      <c r="H138" s="39"/>
      <c r="I138" s="228"/>
      <c r="J138" s="228"/>
      <c r="K138" s="39"/>
      <c r="L138" s="39"/>
      <c r="M138" s="43"/>
      <c r="N138" s="229"/>
      <c r="O138" s="230"/>
      <c r="P138" s="90"/>
      <c r="Q138" s="90"/>
      <c r="R138" s="90"/>
      <c r="S138" s="90"/>
      <c r="T138" s="90"/>
      <c r="U138" s="90"/>
      <c r="V138" s="90"/>
      <c r="W138" s="90"/>
      <c r="X138" s="91"/>
      <c r="Y138" s="37"/>
      <c r="Z138" s="37"/>
      <c r="AA138" s="37"/>
      <c r="AB138" s="37"/>
      <c r="AC138" s="37"/>
      <c r="AD138" s="37"/>
      <c r="AE138" s="37"/>
      <c r="AT138" s="16" t="s">
        <v>146</v>
      </c>
      <c r="AU138" s="16" t="s">
        <v>86</v>
      </c>
    </row>
    <row r="139" spans="1:65" s="2" customFormat="1" ht="14.4" customHeight="1">
      <c r="A139" s="37"/>
      <c r="B139" s="38"/>
      <c r="C139" s="212" t="s">
        <v>78</v>
      </c>
      <c r="D139" s="212" t="s">
        <v>141</v>
      </c>
      <c r="E139" s="213" t="s">
        <v>174</v>
      </c>
      <c r="F139" s="214" t="s">
        <v>175</v>
      </c>
      <c r="G139" s="215" t="s">
        <v>144</v>
      </c>
      <c r="H139" s="216">
        <v>1</v>
      </c>
      <c r="I139" s="217"/>
      <c r="J139" s="217"/>
      <c r="K139" s="218">
        <f>ROUND(P139*H139,2)</f>
        <v>0</v>
      </c>
      <c r="L139" s="214" t="s">
        <v>1</v>
      </c>
      <c r="M139" s="43"/>
      <c r="N139" s="219" t="s">
        <v>1</v>
      </c>
      <c r="O139" s="220" t="s">
        <v>41</v>
      </c>
      <c r="P139" s="221">
        <f>I139+J139</f>
        <v>0</v>
      </c>
      <c r="Q139" s="221">
        <f>ROUND(I139*H139,2)</f>
        <v>0</v>
      </c>
      <c r="R139" s="221">
        <f>ROUND(J139*H139,2)</f>
        <v>0</v>
      </c>
      <c r="S139" s="90"/>
      <c r="T139" s="222">
        <f>S139*H139</f>
        <v>0</v>
      </c>
      <c r="U139" s="222">
        <v>0</v>
      </c>
      <c r="V139" s="222">
        <f>U139*H139</f>
        <v>0</v>
      </c>
      <c r="W139" s="222">
        <v>0</v>
      </c>
      <c r="X139" s="223">
        <f>W139*H139</f>
        <v>0</v>
      </c>
      <c r="Y139" s="37"/>
      <c r="Z139" s="37"/>
      <c r="AA139" s="37"/>
      <c r="AB139" s="37"/>
      <c r="AC139" s="37"/>
      <c r="AD139" s="37"/>
      <c r="AE139" s="37"/>
      <c r="AR139" s="224" t="s">
        <v>145</v>
      </c>
      <c r="AT139" s="224" t="s">
        <v>141</v>
      </c>
      <c r="AU139" s="224" t="s">
        <v>86</v>
      </c>
      <c r="AY139" s="16" t="s">
        <v>140</v>
      </c>
      <c r="BE139" s="225">
        <f>IF(O139="základní",K139,0)</f>
        <v>0</v>
      </c>
      <c r="BF139" s="225">
        <f>IF(O139="snížená",K139,0)</f>
        <v>0</v>
      </c>
      <c r="BG139" s="225">
        <f>IF(O139="zákl. přenesená",K139,0)</f>
        <v>0</v>
      </c>
      <c r="BH139" s="225">
        <f>IF(O139="sníž. přenesená",K139,0)</f>
        <v>0</v>
      </c>
      <c r="BI139" s="225">
        <f>IF(O139="nulová",K139,0)</f>
        <v>0</v>
      </c>
      <c r="BJ139" s="16" t="s">
        <v>86</v>
      </c>
      <c r="BK139" s="225">
        <f>ROUND(P139*H139,2)</f>
        <v>0</v>
      </c>
      <c r="BL139" s="16" t="s">
        <v>145</v>
      </c>
      <c r="BM139" s="224" t="s">
        <v>176</v>
      </c>
    </row>
    <row r="140" spans="1:47" s="2" customFormat="1" ht="12">
      <c r="A140" s="37"/>
      <c r="B140" s="38"/>
      <c r="C140" s="39"/>
      <c r="D140" s="226" t="s">
        <v>146</v>
      </c>
      <c r="E140" s="39"/>
      <c r="F140" s="227" t="s">
        <v>175</v>
      </c>
      <c r="G140" s="39"/>
      <c r="H140" s="39"/>
      <c r="I140" s="228"/>
      <c r="J140" s="228"/>
      <c r="K140" s="39"/>
      <c r="L140" s="39"/>
      <c r="M140" s="43"/>
      <c r="N140" s="229"/>
      <c r="O140" s="230"/>
      <c r="P140" s="90"/>
      <c r="Q140" s="90"/>
      <c r="R140" s="90"/>
      <c r="S140" s="90"/>
      <c r="T140" s="90"/>
      <c r="U140" s="90"/>
      <c r="V140" s="90"/>
      <c r="W140" s="90"/>
      <c r="X140" s="91"/>
      <c r="Y140" s="37"/>
      <c r="Z140" s="37"/>
      <c r="AA140" s="37"/>
      <c r="AB140" s="37"/>
      <c r="AC140" s="37"/>
      <c r="AD140" s="37"/>
      <c r="AE140" s="37"/>
      <c r="AT140" s="16" t="s">
        <v>146</v>
      </c>
      <c r="AU140" s="16" t="s">
        <v>86</v>
      </c>
    </row>
    <row r="141" spans="1:65" s="2" customFormat="1" ht="14.4" customHeight="1">
      <c r="A141" s="37"/>
      <c r="B141" s="38"/>
      <c r="C141" s="212" t="s">
        <v>78</v>
      </c>
      <c r="D141" s="212" t="s">
        <v>141</v>
      </c>
      <c r="E141" s="213" t="s">
        <v>177</v>
      </c>
      <c r="F141" s="214" t="s">
        <v>178</v>
      </c>
      <c r="G141" s="215" t="s">
        <v>144</v>
      </c>
      <c r="H141" s="216">
        <v>120</v>
      </c>
      <c r="I141" s="217"/>
      <c r="J141" s="217"/>
      <c r="K141" s="218">
        <f>ROUND(P141*H141,2)</f>
        <v>0</v>
      </c>
      <c r="L141" s="214" t="s">
        <v>1</v>
      </c>
      <c r="M141" s="43"/>
      <c r="N141" s="219" t="s">
        <v>1</v>
      </c>
      <c r="O141" s="220" t="s">
        <v>41</v>
      </c>
      <c r="P141" s="221">
        <f>I141+J141</f>
        <v>0</v>
      </c>
      <c r="Q141" s="221">
        <f>ROUND(I141*H141,2)</f>
        <v>0</v>
      </c>
      <c r="R141" s="221">
        <f>ROUND(J141*H141,2)</f>
        <v>0</v>
      </c>
      <c r="S141" s="90"/>
      <c r="T141" s="222">
        <f>S141*H141</f>
        <v>0</v>
      </c>
      <c r="U141" s="222">
        <v>0</v>
      </c>
      <c r="V141" s="222">
        <f>U141*H141</f>
        <v>0</v>
      </c>
      <c r="W141" s="222">
        <v>0</v>
      </c>
      <c r="X141" s="223">
        <f>W141*H141</f>
        <v>0</v>
      </c>
      <c r="Y141" s="37"/>
      <c r="Z141" s="37"/>
      <c r="AA141" s="37"/>
      <c r="AB141" s="37"/>
      <c r="AC141" s="37"/>
      <c r="AD141" s="37"/>
      <c r="AE141" s="37"/>
      <c r="AR141" s="224" t="s">
        <v>145</v>
      </c>
      <c r="AT141" s="224" t="s">
        <v>141</v>
      </c>
      <c r="AU141" s="224" t="s">
        <v>86</v>
      </c>
      <c r="AY141" s="16" t="s">
        <v>140</v>
      </c>
      <c r="BE141" s="225">
        <f>IF(O141="základní",K141,0)</f>
        <v>0</v>
      </c>
      <c r="BF141" s="225">
        <f>IF(O141="snížená",K141,0)</f>
        <v>0</v>
      </c>
      <c r="BG141" s="225">
        <f>IF(O141="zákl. přenesená",K141,0)</f>
        <v>0</v>
      </c>
      <c r="BH141" s="225">
        <f>IF(O141="sníž. přenesená",K141,0)</f>
        <v>0</v>
      </c>
      <c r="BI141" s="225">
        <f>IF(O141="nulová",K141,0)</f>
        <v>0</v>
      </c>
      <c r="BJ141" s="16" t="s">
        <v>86</v>
      </c>
      <c r="BK141" s="225">
        <f>ROUND(P141*H141,2)</f>
        <v>0</v>
      </c>
      <c r="BL141" s="16" t="s">
        <v>145</v>
      </c>
      <c r="BM141" s="224" t="s">
        <v>179</v>
      </c>
    </row>
    <row r="142" spans="1:47" s="2" customFormat="1" ht="12">
      <c r="A142" s="37"/>
      <c r="B142" s="38"/>
      <c r="C142" s="39"/>
      <c r="D142" s="226" t="s">
        <v>146</v>
      </c>
      <c r="E142" s="39"/>
      <c r="F142" s="227" t="s">
        <v>178</v>
      </c>
      <c r="G142" s="39"/>
      <c r="H142" s="39"/>
      <c r="I142" s="228"/>
      <c r="J142" s="228"/>
      <c r="K142" s="39"/>
      <c r="L142" s="39"/>
      <c r="M142" s="43"/>
      <c r="N142" s="229"/>
      <c r="O142" s="230"/>
      <c r="P142" s="90"/>
      <c r="Q142" s="90"/>
      <c r="R142" s="90"/>
      <c r="S142" s="90"/>
      <c r="T142" s="90"/>
      <c r="U142" s="90"/>
      <c r="V142" s="90"/>
      <c r="W142" s="90"/>
      <c r="X142" s="91"/>
      <c r="Y142" s="37"/>
      <c r="Z142" s="37"/>
      <c r="AA142" s="37"/>
      <c r="AB142" s="37"/>
      <c r="AC142" s="37"/>
      <c r="AD142" s="37"/>
      <c r="AE142" s="37"/>
      <c r="AT142" s="16" t="s">
        <v>146</v>
      </c>
      <c r="AU142" s="16" t="s">
        <v>86</v>
      </c>
    </row>
    <row r="143" spans="1:65" s="2" customFormat="1" ht="14.4" customHeight="1">
      <c r="A143" s="37"/>
      <c r="B143" s="38"/>
      <c r="C143" s="212" t="s">
        <v>78</v>
      </c>
      <c r="D143" s="212" t="s">
        <v>141</v>
      </c>
      <c r="E143" s="213" t="s">
        <v>180</v>
      </c>
      <c r="F143" s="214" t="s">
        <v>181</v>
      </c>
      <c r="G143" s="215" t="s">
        <v>144</v>
      </c>
      <c r="H143" s="216">
        <v>14</v>
      </c>
      <c r="I143" s="217"/>
      <c r="J143" s="217"/>
      <c r="K143" s="218">
        <f>ROUND(P143*H143,2)</f>
        <v>0</v>
      </c>
      <c r="L143" s="214" t="s">
        <v>1</v>
      </c>
      <c r="M143" s="43"/>
      <c r="N143" s="219" t="s">
        <v>1</v>
      </c>
      <c r="O143" s="220" t="s">
        <v>41</v>
      </c>
      <c r="P143" s="221">
        <f>I143+J143</f>
        <v>0</v>
      </c>
      <c r="Q143" s="221">
        <f>ROUND(I143*H143,2)</f>
        <v>0</v>
      </c>
      <c r="R143" s="221">
        <f>ROUND(J143*H143,2)</f>
        <v>0</v>
      </c>
      <c r="S143" s="90"/>
      <c r="T143" s="222">
        <f>S143*H143</f>
        <v>0</v>
      </c>
      <c r="U143" s="222">
        <v>0</v>
      </c>
      <c r="V143" s="222">
        <f>U143*H143</f>
        <v>0</v>
      </c>
      <c r="W143" s="222">
        <v>0</v>
      </c>
      <c r="X143" s="223">
        <f>W143*H143</f>
        <v>0</v>
      </c>
      <c r="Y143" s="37"/>
      <c r="Z143" s="37"/>
      <c r="AA143" s="37"/>
      <c r="AB143" s="37"/>
      <c r="AC143" s="37"/>
      <c r="AD143" s="37"/>
      <c r="AE143" s="37"/>
      <c r="AR143" s="224" t="s">
        <v>145</v>
      </c>
      <c r="AT143" s="224" t="s">
        <v>141</v>
      </c>
      <c r="AU143" s="224" t="s">
        <v>86</v>
      </c>
      <c r="AY143" s="16" t="s">
        <v>140</v>
      </c>
      <c r="BE143" s="225">
        <f>IF(O143="základní",K143,0)</f>
        <v>0</v>
      </c>
      <c r="BF143" s="225">
        <f>IF(O143="snížená",K143,0)</f>
        <v>0</v>
      </c>
      <c r="BG143" s="225">
        <f>IF(O143="zákl. přenesená",K143,0)</f>
        <v>0</v>
      </c>
      <c r="BH143" s="225">
        <f>IF(O143="sníž. přenesená",K143,0)</f>
        <v>0</v>
      </c>
      <c r="BI143" s="225">
        <f>IF(O143="nulová",K143,0)</f>
        <v>0</v>
      </c>
      <c r="BJ143" s="16" t="s">
        <v>86</v>
      </c>
      <c r="BK143" s="225">
        <f>ROUND(P143*H143,2)</f>
        <v>0</v>
      </c>
      <c r="BL143" s="16" t="s">
        <v>145</v>
      </c>
      <c r="BM143" s="224" t="s">
        <v>182</v>
      </c>
    </row>
    <row r="144" spans="1:47" s="2" customFormat="1" ht="12">
      <c r="A144" s="37"/>
      <c r="B144" s="38"/>
      <c r="C144" s="39"/>
      <c r="D144" s="226" t="s">
        <v>146</v>
      </c>
      <c r="E144" s="39"/>
      <c r="F144" s="227" t="s">
        <v>181</v>
      </c>
      <c r="G144" s="39"/>
      <c r="H144" s="39"/>
      <c r="I144" s="228"/>
      <c r="J144" s="228"/>
      <c r="K144" s="39"/>
      <c r="L144" s="39"/>
      <c r="M144" s="43"/>
      <c r="N144" s="229"/>
      <c r="O144" s="230"/>
      <c r="P144" s="90"/>
      <c r="Q144" s="90"/>
      <c r="R144" s="90"/>
      <c r="S144" s="90"/>
      <c r="T144" s="90"/>
      <c r="U144" s="90"/>
      <c r="V144" s="90"/>
      <c r="W144" s="90"/>
      <c r="X144" s="91"/>
      <c r="Y144" s="37"/>
      <c r="Z144" s="37"/>
      <c r="AA144" s="37"/>
      <c r="AB144" s="37"/>
      <c r="AC144" s="37"/>
      <c r="AD144" s="37"/>
      <c r="AE144" s="37"/>
      <c r="AT144" s="16" t="s">
        <v>146</v>
      </c>
      <c r="AU144" s="16" t="s">
        <v>86</v>
      </c>
    </row>
    <row r="145" spans="1:65" s="2" customFormat="1" ht="14.4" customHeight="1">
      <c r="A145" s="37"/>
      <c r="B145" s="38"/>
      <c r="C145" s="212" t="s">
        <v>78</v>
      </c>
      <c r="D145" s="212" t="s">
        <v>141</v>
      </c>
      <c r="E145" s="213" t="s">
        <v>183</v>
      </c>
      <c r="F145" s="214" t="s">
        <v>184</v>
      </c>
      <c r="G145" s="215" t="s">
        <v>144</v>
      </c>
      <c r="H145" s="216">
        <v>500</v>
      </c>
      <c r="I145" s="217"/>
      <c r="J145" s="217"/>
      <c r="K145" s="218">
        <f>ROUND(P145*H145,2)</f>
        <v>0</v>
      </c>
      <c r="L145" s="214" t="s">
        <v>1</v>
      </c>
      <c r="M145" s="43"/>
      <c r="N145" s="219" t="s">
        <v>1</v>
      </c>
      <c r="O145" s="220" t="s">
        <v>41</v>
      </c>
      <c r="P145" s="221">
        <f>I145+J145</f>
        <v>0</v>
      </c>
      <c r="Q145" s="221">
        <f>ROUND(I145*H145,2)</f>
        <v>0</v>
      </c>
      <c r="R145" s="221">
        <f>ROUND(J145*H145,2)</f>
        <v>0</v>
      </c>
      <c r="S145" s="90"/>
      <c r="T145" s="222">
        <f>S145*H145</f>
        <v>0</v>
      </c>
      <c r="U145" s="222">
        <v>0</v>
      </c>
      <c r="V145" s="222">
        <f>U145*H145</f>
        <v>0</v>
      </c>
      <c r="W145" s="222">
        <v>0</v>
      </c>
      <c r="X145" s="223">
        <f>W145*H145</f>
        <v>0</v>
      </c>
      <c r="Y145" s="37"/>
      <c r="Z145" s="37"/>
      <c r="AA145" s="37"/>
      <c r="AB145" s="37"/>
      <c r="AC145" s="37"/>
      <c r="AD145" s="37"/>
      <c r="AE145" s="37"/>
      <c r="AR145" s="224" t="s">
        <v>145</v>
      </c>
      <c r="AT145" s="224" t="s">
        <v>141</v>
      </c>
      <c r="AU145" s="224" t="s">
        <v>86</v>
      </c>
      <c r="AY145" s="16" t="s">
        <v>140</v>
      </c>
      <c r="BE145" s="225">
        <f>IF(O145="základní",K145,0)</f>
        <v>0</v>
      </c>
      <c r="BF145" s="225">
        <f>IF(O145="snížená",K145,0)</f>
        <v>0</v>
      </c>
      <c r="BG145" s="225">
        <f>IF(O145="zákl. přenesená",K145,0)</f>
        <v>0</v>
      </c>
      <c r="BH145" s="225">
        <f>IF(O145="sníž. přenesená",K145,0)</f>
        <v>0</v>
      </c>
      <c r="BI145" s="225">
        <f>IF(O145="nulová",K145,0)</f>
        <v>0</v>
      </c>
      <c r="BJ145" s="16" t="s">
        <v>86</v>
      </c>
      <c r="BK145" s="225">
        <f>ROUND(P145*H145,2)</f>
        <v>0</v>
      </c>
      <c r="BL145" s="16" t="s">
        <v>145</v>
      </c>
      <c r="BM145" s="224" t="s">
        <v>185</v>
      </c>
    </row>
    <row r="146" spans="1:47" s="2" customFormat="1" ht="12">
      <c r="A146" s="37"/>
      <c r="B146" s="38"/>
      <c r="C146" s="39"/>
      <c r="D146" s="226" t="s">
        <v>146</v>
      </c>
      <c r="E146" s="39"/>
      <c r="F146" s="227" t="s">
        <v>184</v>
      </c>
      <c r="G146" s="39"/>
      <c r="H146" s="39"/>
      <c r="I146" s="228"/>
      <c r="J146" s="228"/>
      <c r="K146" s="39"/>
      <c r="L146" s="39"/>
      <c r="M146" s="43"/>
      <c r="N146" s="229"/>
      <c r="O146" s="230"/>
      <c r="P146" s="90"/>
      <c r="Q146" s="90"/>
      <c r="R146" s="90"/>
      <c r="S146" s="90"/>
      <c r="T146" s="90"/>
      <c r="U146" s="90"/>
      <c r="V146" s="90"/>
      <c r="W146" s="90"/>
      <c r="X146" s="91"/>
      <c r="Y146" s="37"/>
      <c r="Z146" s="37"/>
      <c r="AA146" s="37"/>
      <c r="AB146" s="37"/>
      <c r="AC146" s="37"/>
      <c r="AD146" s="37"/>
      <c r="AE146" s="37"/>
      <c r="AT146" s="16" t="s">
        <v>146</v>
      </c>
      <c r="AU146" s="16" t="s">
        <v>86</v>
      </c>
    </row>
    <row r="147" spans="1:65" s="2" customFormat="1" ht="14.4" customHeight="1">
      <c r="A147" s="37"/>
      <c r="B147" s="38"/>
      <c r="C147" s="212" t="s">
        <v>78</v>
      </c>
      <c r="D147" s="212" t="s">
        <v>141</v>
      </c>
      <c r="E147" s="213" t="s">
        <v>186</v>
      </c>
      <c r="F147" s="214" t="s">
        <v>187</v>
      </c>
      <c r="G147" s="215" t="s">
        <v>188</v>
      </c>
      <c r="H147" s="216">
        <v>1300</v>
      </c>
      <c r="I147" s="217"/>
      <c r="J147" s="217"/>
      <c r="K147" s="218">
        <f>ROUND(P147*H147,2)</f>
        <v>0</v>
      </c>
      <c r="L147" s="214" t="s">
        <v>1</v>
      </c>
      <c r="M147" s="43"/>
      <c r="N147" s="219" t="s">
        <v>1</v>
      </c>
      <c r="O147" s="220" t="s">
        <v>41</v>
      </c>
      <c r="P147" s="221">
        <f>I147+J147</f>
        <v>0</v>
      </c>
      <c r="Q147" s="221">
        <f>ROUND(I147*H147,2)</f>
        <v>0</v>
      </c>
      <c r="R147" s="221">
        <f>ROUND(J147*H147,2)</f>
        <v>0</v>
      </c>
      <c r="S147" s="90"/>
      <c r="T147" s="222">
        <f>S147*H147</f>
        <v>0</v>
      </c>
      <c r="U147" s="222">
        <v>0</v>
      </c>
      <c r="V147" s="222">
        <f>U147*H147</f>
        <v>0</v>
      </c>
      <c r="W147" s="222">
        <v>0</v>
      </c>
      <c r="X147" s="223">
        <f>W147*H147</f>
        <v>0</v>
      </c>
      <c r="Y147" s="37"/>
      <c r="Z147" s="37"/>
      <c r="AA147" s="37"/>
      <c r="AB147" s="37"/>
      <c r="AC147" s="37"/>
      <c r="AD147" s="37"/>
      <c r="AE147" s="37"/>
      <c r="AR147" s="224" t="s">
        <v>145</v>
      </c>
      <c r="AT147" s="224" t="s">
        <v>141</v>
      </c>
      <c r="AU147" s="224" t="s">
        <v>86</v>
      </c>
      <c r="AY147" s="16" t="s">
        <v>140</v>
      </c>
      <c r="BE147" s="225">
        <f>IF(O147="základní",K147,0)</f>
        <v>0</v>
      </c>
      <c r="BF147" s="225">
        <f>IF(O147="snížená",K147,0)</f>
        <v>0</v>
      </c>
      <c r="BG147" s="225">
        <f>IF(O147="zákl. přenesená",K147,0)</f>
        <v>0</v>
      </c>
      <c r="BH147" s="225">
        <f>IF(O147="sníž. přenesená",K147,0)</f>
        <v>0</v>
      </c>
      <c r="BI147" s="225">
        <f>IF(O147="nulová",K147,0)</f>
        <v>0</v>
      </c>
      <c r="BJ147" s="16" t="s">
        <v>86</v>
      </c>
      <c r="BK147" s="225">
        <f>ROUND(P147*H147,2)</f>
        <v>0</v>
      </c>
      <c r="BL147" s="16" t="s">
        <v>145</v>
      </c>
      <c r="BM147" s="224" t="s">
        <v>189</v>
      </c>
    </row>
    <row r="148" spans="1:47" s="2" customFormat="1" ht="12">
      <c r="A148" s="37"/>
      <c r="B148" s="38"/>
      <c r="C148" s="39"/>
      <c r="D148" s="226" t="s">
        <v>146</v>
      </c>
      <c r="E148" s="39"/>
      <c r="F148" s="227" t="s">
        <v>187</v>
      </c>
      <c r="G148" s="39"/>
      <c r="H148" s="39"/>
      <c r="I148" s="228"/>
      <c r="J148" s="228"/>
      <c r="K148" s="39"/>
      <c r="L148" s="39"/>
      <c r="M148" s="43"/>
      <c r="N148" s="229"/>
      <c r="O148" s="230"/>
      <c r="P148" s="90"/>
      <c r="Q148" s="90"/>
      <c r="R148" s="90"/>
      <c r="S148" s="90"/>
      <c r="T148" s="90"/>
      <c r="U148" s="90"/>
      <c r="V148" s="90"/>
      <c r="W148" s="90"/>
      <c r="X148" s="91"/>
      <c r="Y148" s="37"/>
      <c r="Z148" s="37"/>
      <c r="AA148" s="37"/>
      <c r="AB148" s="37"/>
      <c r="AC148" s="37"/>
      <c r="AD148" s="37"/>
      <c r="AE148" s="37"/>
      <c r="AT148" s="16" t="s">
        <v>146</v>
      </c>
      <c r="AU148" s="16" t="s">
        <v>86</v>
      </c>
    </row>
    <row r="149" spans="1:65" s="2" customFormat="1" ht="14.4" customHeight="1">
      <c r="A149" s="37"/>
      <c r="B149" s="38"/>
      <c r="C149" s="212" t="s">
        <v>78</v>
      </c>
      <c r="D149" s="212" t="s">
        <v>141</v>
      </c>
      <c r="E149" s="213" t="s">
        <v>190</v>
      </c>
      <c r="F149" s="214" t="s">
        <v>191</v>
      </c>
      <c r="G149" s="215" t="s">
        <v>188</v>
      </c>
      <c r="H149" s="216">
        <v>2000</v>
      </c>
      <c r="I149" s="217"/>
      <c r="J149" s="217"/>
      <c r="K149" s="218">
        <f>ROUND(P149*H149,2)</f>
        <v>0</v>
      </c>
      <c r="L149" s="214" t="s">
        <v>1</v>
      </c>
      <c r="M149" s="43"/>
      <c r="N149" s="219" t="s">
        <v>1</v>
      </c>
      <c r="O149" s="220" t="s">
        <v>41</v>
      </c>
      <c r="P149" s="221">
        <f>I149+J149</f>
        <v>0</v>
      </c>
      <c r="Q149" s="221">
        <f>ROUND(I149*H149,2)</f>
        <v>0</v>
      </c>
      <c r="R149" s="221">
        <f>ROUND(J149*H149,2)</f>
        <v>0</v>
      </c>
      <c r="S149" s="90"/>
      <c r="T149" s="222">
        <f>S149*H149</f>
        <v>0</v>
      </c>
      <c r="U149" s="222">
        <v>0</v>
      </c>
      <c r="V149" s="222">
        <f>U149*H149</f>
        <v>0</v>
      </c>
      <c r="W149" s="222">
        <v>0</v>
      </c>
      <c r="X149" s="223">
        <f>W149*H149</f>
        <v>0</v>
      </c>
      <c r="Y149" s="37"/>
      <c r="Z149" s="37"/>
      <c r="AA149" s="37"/>
      <c r="AB149" s="37"/>
      <c r="AC149" s="37"/>
      <c r="AD149" s="37"/>
      <c r="AE149" s="37"/>
      <c r="AR149" s="224" t="s">
        <v>145</v>
      </c>
      <c r="AT149" s="224" t="s">
        <v>141</v>
      </c>
      <c r="AU149" s="224" t="s">
        <v>86</v>
      </c>
      <c r="AY149" s="16" t="s">
        <v>140</v>
      </c>
      <c r="BE149" s="225">
        <f>IF(O149="základní",K149,0)</f>
        <v>0</v>
      </c>
      <c r="BF149" s="225">
        <f>IF(O149="snížená",K149,0)</f>
        <v>0</v>
      </c>
      <c r="BG149" s="225">
        <f>IF(O149="zákl. přenesená",K149,0)</f>
        <v>0</v>
      </c>
      <c r="BH149" s="225">
        <f>IF(O149="sníž. přenesená",K149,0)</f>
        <v>0</v>
      </c>
      <c r="BI149" s="225">
        <f>IF(O149="nulová",K149,0)</f>
        <v>0</v>
      </c>
      <c r="BJ149" s="16" t="s">
        <v>86</v>
      </c>
      <c r="BK149" s="225">
        <f>ROUND(P149*H149,2)</f>
        <v>0</v>
      </c>
      <c r="BL149" s="16" t="s">
        <v>145</v>
      </c>
      <c r="BM149" s="224" t="s">
        <v>192</v>
      </c>
    </row>
    <row r="150" spans="1:47" s="2" customFormat="1" ht="12">
      <c r="A150" s="37"/>
      <c r="B150" s="38"/>
      <c r="C150" s="39"/>
      <c r="D150" s="226" t="s">
        <v>146</v>
      </c>
      <c r="E150" s="39"/>
      <c r="F150" s="227" t="s">
        <v>191</v>
      </c>
      <c r="G150" s="39"/>
      <c r="H150" s="39"/>
      <c r="I150" s="228"/>
      <c r="J150" s="228"/>
      <c r="K150" s="39"/>
      <c r="L150" s="39"/>
      <c r="M150" s="43"/>
      <c r="N150" s="229"/>
      <c r="O150" s="230"/>
      <c r="P150" s="90"/>
      <c r="Q150" s="90"/>
      <c r="R150" s="90"/>
      <c r="S150" s="90"/>
      <c r="T150" s="90"/>
      <c r="U150" s="90"/>
      <c r="V150" s="90"/>
      <c r="W150" s="90"/>
      <c r="X150" s="91"/>
      <c r="Y150" s="37"/>
      <c r="Z150" s="37"/>
      <c r="AA150" s="37"/>
      <c r="AB150" s="37"/>
      <c r="AC150" s="37"/>
      <c r="AD150" s="37"/>
      <c r="AE150" s="37"/>
      <c r="AT150" s="16" t="s">
        <v>146</v>
      </c>
      <c r="AU150" s="16" t="s">
        <v>86</v>
      </c>
    </row>
    <row r="151" spans="1:65" s="2" customFormat="1" ht="14.4" customHeight="1">
      <c r="A151" s="37"/>
      <c r="B151" s="38"/>
      <c r="C151" s="212" t="s">
        <v>78</v>
      </c>
      <c r="D151" s="212" t="s">
        <v>141</v>
      </c>
      <c r="E151" s="213" t="s">
        <v>193</v>
      </c>
      <c r="F151" s="214" t="s">
        <v>194</v>
      </c>
      <c r="G151" s="215" t="s">
        <v>195</v>
      </c>
      <c r="H151" s="216">
        <v>6860</v>
      </c>
      <c r="I151" s="217"/>
      <c r="J151" s="217"/>
      <c r="K151" s="218">
        <f>ROUND(P151*H151,2)</f>
        <v>0</v>
      </c>
      <c r="L151" s="214" t="s">
        <v>1</v>
      </c>
      <c r="M151" s="43"/>
      <c r="N151" s="219" t="s">
        <v>1</v>
      </c>
      <c r="O151" s="220" t="s">
        <v>41</v>
      </c>
      <c r="P151" s="221">
        <f>I151+J151</f>
        <v>0</v>
      </c>
      <c r="Q151" s="221">
        <f>ROUND(I151*H151,2)</f>
        <v>0</v>
      </c>
      <c r="R151" s="221">
        <f>ROUND(J151*H151,2)</f>
        <v>0</v>
      </c>
      <c r="S151" s="90"/>
      <c r="T151" s="222">
        <f>S151*H151</f>
        <v>0</v>
      </c>
      <c r="U151" s="222">
        <v>0</v>
      </c>
      <c r="V151" s="222">
        <f>U151*H151</f>
        <v>0</v>
      </c>
      <c r="W151" s="222">
        <v>0</v>
      </c>
      <c r="X151" s="223">
        <f>W151*H151</f>
        <v>0</v>
      </c>
      <c r="Y151" s="37"/>
      <c r="Z151" s="37"/>
      <c r="AA151" s="37"/>
      <c r="AB151" s="37"/>
      <c r="AC151" s="37"/>
      <c r="AD151" s="37"/>
      <c r="AE151" s="37"/>
      <c r="AR151" s="224" t="s">
        <v>145</v>
      </c>
      <c r="AT151" s="224" t="s">
        <v>141</v>
      </c>
      <c r="AU151" s="224" t="s">
        <v>86</v>
      </c>
      <c r="AY151" s="16" t="s">
        <v>140</v>
      </c>
      <c r="BE151" s="225">
        <f>IF(O151="základní",K151,0)</f>
        <v>0</v>
      </c>
      <c r="BF151" s="225">
        <f>IF(O151="snížená",K151,0)</f>
        <v>0</v>
      </c>
      <c r="BG151" s="225">
        <f>IF(O151="zákl. přenesená",K151,0)</f>
        <v>0</v>
      </c>
      <c r="BH151" s="225">
        <f>IF(O151="sníž. přenesená",K151,0)</f>
        <v>0</v>
      </c>
      <c r="BI151" s="225">
        <f>IF(O151="nulová",K151,0)</f>
        <v>0</v>
      </c>
      <c r="BJ151" s="16" t="s">
        <v>86</v>
      </c>
      <c r="BK151" s="225">
        <f>ROUND(P151*H151,2)</f>
        <v>0</v>
      </c>
      <c r="BL151" s="16" t="s">
        <v>145</v>
      </c>
      <c r="BM151" s="224" t="s">
        <v>196</v>
      </c>
    </row>
    <row r="152" spans="1:47" s="2" customFormat="1" ht="12">
      <c r="A152" s="37"/>
      <c r="B152" s="38"/>
      <c r="C152" s="39"/>
      <c r="D152" s="226" t="s">
        <v>146</v>
      </c>
      <c r="E152" s="39"/>
      <c r="F152" s="227" t="s">
        <v>194</v>
      </c>
      <c r="G152" s="39"/>
      <c r="H152" s="39"/>
      <c r="I152" s="228"/>
      <c r="J152" s="228"/>
      <c r="K152" s="39"/>
      <c r="L152" s="39"/>
      <c r="M152" s="43"/>
      <c r="N152" s="229"/>
      <c r="O152" s="230"/>
      <c r="P152" s="90"/>
      <c r="Q152" s="90"/>
      <c r="R152" s="90"/>
      <c r="S152" s="90"/>
      <c r="T152" s="90"/>
      <c r="U152" s="90"/>
      <c r="V152" s="90"/>
      <c r="W152" s="90"/>
      <c r="X152" s="91"/>
      <c r="Y152" s="37"/>
      <c r="Z152" s="37"/>
      <c r="AA152" s="37"/>
      <c r="AB152" s="37"/>
      <c r="AC152" s="37"/>
      <c r="AD152" s="37"/>
      <c r="AE152" s="37"/>
      <c r="AT152" s="16" t="s">
        <v>146</v>
      </c>
      <c r="AU152" s="16" t="s">
        <v>86</v>
      </c>
    </row>
    <row r="153" spans="1:65" s="2" customFormat="1" ht="14.4" customHeight="1">
      <c r="A153" s="37"/>
      <c r="B153" s="38"/>
      <c r="C153" s="212" t="s">
        <v>78</v>
      </c>
      <c r="D153" s="212" t="s">
        <v>141</v>
      </c>
      <c r="E153" s="213" t="s">
        <v>197</v>
      </c>
      <c r="F153" s="214" t="s">
        <v>198</v>
      </c>
      <c r="G153" s="215" t="s">
        <v>144</v>
      </c>
      <c r="H153" s="216">
        <v>155</v>
      </c>
      <c r="I153" s="217"/>
      <c r="J153" s="217"/>
      <c r="K153" s="218">
        <f>ROUND(P153*H153,2)</f>
        <v>0</v>
      </c>
      <c r="L153" s="214" t="s">
        <v>1</v>
      </c>
      <c r="M153" s="43"/>
      <c r="N153" s="219" t="s">
        <v>1</v>
      </c>
      <c r="O153" s="220" t="s">
        <v>41</v>
      </c>
      <c r="P153" s="221">
        <f>I153+J153</f>
        <v>0</v>
      </c>
      <c r="Q153" s="221">
        <f>ROUND(I153*H153,2)</f>
        <v>0</v>
      </c>
      <c r="R153" s="221">
        <f>ROUND(J153*H153,2)</f>
        <v>0</v>
      </c>
      <c r="S153" s="90"/>
      <c r="T153" s="222">
        <f>S153*H153</f>
        <v>0</v>
      </c>
      <c r="U153" s="222">
        <v>0</v>
      </c>
      <c r="V153" s="222">
        <f>U153*H153</f>
        <v>0</v>
      </c>
      <c r="W153" s="222">
        <v>0</v>
      </c>
      <c r="X153" s="223">
        <f>W153*H153</f>
        <v>0</v>
      </c>
      <c r="Y153" s="37"/>
      <c r="Z153" s="37"/>
      <c r="AA153" s="37"/>
      <c r="AB153" s="37"/>
      <c r="AC153" s="37"/>
      <c r="AD153" s="37"/>
      <c r="AE153" s="37"/>
      <c r="AR153" s="224" t="s">
        <v>145</v>
      </c>
      <c r="AT153" s="224" t="s">
        <v>141</v>
      </c>
      <c r="AU153" s="224" t="s">
        <v>86</v>
      </c>
      <c r="AY153" s="16" t="s">
        <v>140</v>
      </c>
      <c r="BE153" s="225">
        <f>IF(O153="základní",K153,0)</f>
        <v>0</v>
      </c>
      <c r="BF153" s="225">
        <f>IF(O153="snížená",K153,0)</f>
        <v>0</v>
      </c>
      <c r="BG153" s="225">
        <f>IF(O153="zákl. přenesená",K153,0)</f>
        <v>0</v>
      </c>
      <c r="BH153" s="225">
        <f>IF(O153="sníž. přenesená",K153,0)</f>
        <v>0</v>
      </c>
      <c r="BI153" s="225">
        <f>IF(O153="nulová",K153,0)</f>
        <v>0</v>
      </c>
      <c r="BJ153" s="16" t="s">
        <v>86</v>
      </c>
      <c r="BK153" s="225">
        <f>ROUND(P153*H153,2)</f>
        <v>0</v>
      </c>
      <c r="BL153" s="16" t="s">
        <v>145</v>
      </c>
      <c r="BM153" s="224" t="s">
        <v>199</v>
      </c>
    </row>
    <row r="154" spans="1:47" s="2" customFormat="1" ht="12">
      <c r="A154" s="37"/>
      <c r="B154" s="38"/>
      <c r="C154" s="39"/>
      <c r="D154" s="226" t="s">
        <v>146</v>
      </c>
      <c r="E154" s="39"/>
      <c r="F154" s="227" t="s">
        <v>198</v>
      </c>
      <c r="G154" s="39"/>
      <c r="H154" s="39"/>
      <c r="I154" s="228"/>
      <c r="J154" s="228"/>
      <c r="K154" s="39"/>
      <c r="L154" s="39"/>
      <c r="M154" s="43"/>
      <c r="N154" s="229"/>
      <c r="O154" s="230"/>
      <c r="P154" s="90"/>
      <c r="Q154" s="90"/>
      <c r="R154" s="90"/>
      <c r="S154" s="90"/>
      <c r="T154" s="90"/>
      <c r="U154" s="90"/>
      <c r="V154" s="90"/>
      <c r="W154" s="90"/>
      <c r="X154" s="91"/>
      <c r="Y154" s="37"/>
      <c r="Z154" s="37"/>
      <c r="AA154" s="37"/>
      <c r="AB154" s="37"/>
      <c r="AC154" s="37"/>
      <c r="AD154" s="37"/>
      <c r="AE154" s="37"/>
      <c r="AT154" s="16" t="s">
        <v>146</v>
      </c>
      <c r="AU154" s="16" t="s">
        <v>86</v>
      </c>
    </row>
    <row r="155" spans="1:65" s="2" customFormat="1" ht="24.15" customHeight="1">
      <c r="A155" s="37"/>
      <c r="B155" s="38"/>
      <c r="C155" s="212" t="s">
        <v>78</v>
      </c>
      <c r="D155" s="212" t="s">
        <v>141</v>
      </c>
      <c r="E155" s="213" t="s">
        <v>200</v>
      </c>
      <c r="F155" s="214" t="s">
        <v>201</v>
      </c>
      <c r="G155" s="215" t="s">
        <v>202</v>
      </c>
      <c r="H155" s="216">
        <v>1</v>
      </c>
      <c r="I155" s="217"/>
      <c r="J155" s="217"/>
      <c r="K155" s="218">
        <f>ROUND(P155*H155,2)</f>
        <v>0</v>
      </c>
      <c r="L155" s="214" t="s">
        <v>1</v>
      </c>
      <c r="M155" s="43"/>
      <c r="N155" s="219" t="s">
        <v>1</v>
      </c>
      <c r="O155" s="220" t="s">
        <v>41</v>
      </c>
      <c r="P155" s="221">
        <f>I155+J155</f>
        <v>0</v>
      </c>
      <c r="Q155" s="221">
        <f>ROUND(I155*H155,2)</f>
        <v>0</v>
      </c>
      <c r="R155" s="221">
        <f>ROUND(J155*H155,2)</f>
        <v>0</v>
      </c>
      <c r="S155" s="90"/>
      <c r="T155" s="222">
        <f>S155*H155</f>
        <v>0</v>
      </c>
      <c r="U155" s="222">
        <v>0</v>
      </c>
      <c r="V155" s="222">
        <f>U155*H155</f>
        <v>0</v>
      </c>
      <c r="W155" s="222">
        <v>0</v>
      </c>
      <c r="X155" s="223">
        <f>W155*H155</f>
        <v>0</v>
      </c>
      <c r="Y155" s="37"/>
      <c r="Z155" s="37"/>
      <c r="AA155" s="37"/>
      <c r="AB155" s="37"/>
      <c r="AC155" s="37"/>
      <c r="AD155" s="37"/>
      <c r="AE155" s="37"/>
      <c r="AR155" s="224" t="s">
        <v>145</v>
      </c>
      <c r="AT155" s="224" t="s">
        <v>141</v>
      </c>
      <c r="AU155" s="224" t="s">
        <v>86</v>
      </c>
      <c r="AY155" s="16" t="s">
        <v>140</v>
      </c>
      <c r="BE155" s="225">
        <f>IF(O155="základní",K155,0)</f>
        <v>0</v>
      </c>
      <c r="BF155" s="225">
        <f>IF(O155="snížená",K155,0)</f>
        <v>0</v>
      </c>
      <c r="BG155" s="225">
        <f>IF(O155="zákl. přenesená",K155,0)</f>
        <v>0</v>
      </c>
      <c r="BH155" s="225">
        <f>IF(O155="sníž. přenesená",K155,0)</f>
        <v>0</v>
      </c>
      <c r="BI155" s="225">
        <f>IF(O155="nulová",K155,0)</f>
        <v>0</v>
      </c>
      <c r="BJ155" s="16" t="s">
        <v>86</v>
      </c>
      <c r="BK155" s="225">
        <f>ROUND(P155*H155,2)</f>
        <v>0</v>
      </c>
      <c r="BL155" s="16" t="s">
        <v>145</v>
      </c>
      <c r="BM155" s="224" t="s">
        <v>203</v>
      </c>
    </row>
    <row r="156" spans="1:47" s="2" customFormat="1" ht="12">
      <c r="A156" s="37"/>
      <c r="B156" s="38"/>
      <c r="C156" s="39"/>
      <c r="D156" s="226" t="s">
        <v>146</v>
      </c>
      <c r="E156" s="39"/>
      <c r="F156" s="227" t="s">
        <v>201</v>
      </c>
      <c r="G156" s="39"/>
      <c r="H156" s="39"/>
      <c r="I156" s="228"/>
      <c r="J156" s="228"/>
      <c r="K156" s="39"/>
      <c r="L156" s="39"/>
      <c r="M156" s="43"/>
      <c r="N156" s="229"/>
      <c r="O156" s="230"/>
      <c r="P156" s="90"/>
      <c r="Q156" s="90"/>
      <c r="R156" s="90"/>
      <c r="S156" s="90"/>
      <c r="T156" s="90"/>
      <c r="U156" s="90"/>
      <c r="V156" s="90"/>
      <c r="W156" s="90"/>
      <c r="X156" s="91"/>
      <c r="Y156" s="37"/>
      <c r="Z156" s="37"/>
      <c r="AA156" s="37"/>
      <c r="AB156" s="37"/>
      <c r="AC156" s="37"/>
      <c r="AD156" s="37"/>
      <c r="AE156" s="37"/>
      <c r="AT156" s="16" t="s">
        <v>146</v>
      </c>
      <c r="AU156" s="16" t="s">
        <v>86</v>
      </c>
    </row>
    <row r="157" spans="1:65" s="2" customFormat="1" ht="14.4" customHeight="1">
      <c r="A157" s="37"/>
      <c r="B157" s="38"/>
      <c r="C157" s="212" t="s">
        <v>78</v>
      </c>
      <c r="D157" s="212" t="s">
        <v>141</v>
      </c>
      <c r="E157" s="213" t="s">
        <v>204</v>
      </c>
      <c r="F157" s="214" t="s">
        <v>205</v>
      </c>
      <c r="G157" s="215" t="s">
        <v>172</v>
      </c>
      <c r="H157" s="216">
        <v>1</v>
      </c>
      <c r="I157" s="217"/>
      <c r="J157" s="217"/>
      <c r="K157" s="218">
        <f>ROUND(P157*H157,2)</f>
        <v>0</v>
      </c>
      <c r="L157" s="214" t="s">
        <v>1</v>
      </c>
      <c r="M157" s="43"/>
      <c r="N157" s="219" t="s">
        <v>1</v>
      </c>
      <c r="O157" s="220" t="s">
        <v>41</v>
      </c>
      <c r="P157" s="221">
        <f>I157+J157</f>
        <v>0</v>
      </c>
      <c r="Q157" s="221">
        <f>ROUND(I157*H157,2)</f>
        <v>0</v>
      </c>
      <c r="R157" s="221">
        <f>ROUND(J157*H157,2)</f>
        <v>0</v>
      </c>
      <c r="S157" s="90"/>
      <c r="T157" s="222">
        <f>S157*H157</f>
        <v>0</v>
      </c>
      <c r="U157" s="222">
        <v>0</v>
      </c>
      <c r="V157" s="222">
        <f>U157*H157</f>
        <v>0</v>
      </c>
      <c r="W157" s="222">
        <v>0</v>
      </c>
      <c r="X157" s="223">
        <f>W157*H157</f>
        <v>0</v>
      </c>
      <c r="Y157" s="37"/>
      <c r="Z157" s="37"/>
      <c r="AA157" s="37"/>
      <c r="AB157" s="37"/>
      <c r="AC157" s="37"/>
      <c r="AD157" s="37"/>
      <c r="AE157" s="37"/>
      <c r="AR157" s="224" t="s">
        <v>145</v>
      </c>
      <c r="AT157" s="224" t="s">
        <v>141</v>
      </c>
      <c r="AU157" s="224" t="s">
        <v>86</v>
      </c>
      <c r="AY157" s="16" t="s">
        <v>140</v>
      </c>
      <c r="BE157" s="225">
        <f>IF(O157="základní",K157,0)</f>
        <v>0</v>
      </c>
      <c r="BF157" s="225">
        <f>IF(O157="snížená",K157,0)</f>
        <v>0</v>
      </c>
      <c r="BG157" s="225">
        <f>IF(O157="zákl. přenesená",K157,0)</f>
        <v>0</v>
      </c>
      <c r="BH157" s="225">
        <f>IF(O157="sníž. přenesená",K157,0)</f>
        <v>0</v>
      </c>
      <c r="BI157" s="225">
        <f>IF(O157="nulová",K157,0)</f>
        <v>0</v>
      </c>
      <c r="BJ157" s="16" t="s">
        <v>86</v>
      </c>
      <c r="BK157" s="225">
        <f>ROUND(P157*H157,2)</f>
        <v>0</v>
      </c>
      <c r="BL157" s="16" t="s">
        <v>145</v>
      </c>
      <c r="BM157" s="224" t="s">
        <v>206</v>
      </c>
    </row>
    <row r="158" spans="1:47" s="2" customFormat="1" ht="12">
      <c r="A158" s="37"/>
      <c r="B158" s="38"/>
      <c r="C158" s="39"/>
      <c r="D158" s="226" t="s">
        <v>146</v>
      </c>
      <c r="E158" s="39"/>
      <c r="F158" s="227" t="s">
        <v>205</v>
      </c>
      <c r="G158" s="39"/>
      <c r="H158" s="39"/>
      <c r="I158" s="228"/>
      <c r="J158" s="228"/>
      <c r="K158" s="39"/>
      <c r="L158" s="39"/>
      <c r="M158" s="43"/>
      <c r="N158" s="229"/>
      <c r="O158" s="230"/>
      <c r="P158" s="90"/>
      <c r="Q158" s="90"/>
      <c r="R158" s="90"/>
      <c r="S158" s="90"/>
      <c r="T158" s="90"/>
      <c r="U158" s="90"/>
      <c r="V158" s="90"/>
      <c r="W158" s="90"/>
      <c r="X158" s="91"/>
      <c r="Y158" s="37"/>
      <c r="Z158" s="37"/>
      <c r="AA158" s="37"/>
      <c r="AB158" s="37"/>
      <c r="AC158" s="37"/>
      <c r="AD158" s="37"/>
      <c r="AE158" s="37"/>
      <c r="AT158" s="16" t="s">
        <v>146</v>
      </c>
      <c r="AU158" s="16" t="s">
        <v>86</v>
      </c>
    </row>
    <row r="159" spans="1:65" s="2" customFormat="1" ht="14.4" customHeight="1">
      <c r="A159" s="37"/>
      <c r="B159" s="38"/>
      <c r="C159" s="212" t="s">
        <v>78</v>
      </c>
      <c r="D159" s="212" t="s">
        <v>141</v>
      </c>
      <c r="E159" s="213" t="s">
        <v>207</v>
      </c>
      <c r="F159" s="214" t="s">
        <v>208</v>
      </c>
      <c r="G159" s="215" t="s">
        <v>172</v>
      </c>
      <c r="H159" s="216">
        <v>1</v>
      </c>
      <c r="I159" s="217"/>
      <c r="J159" s="217"/>
      <c r="K159" s="218">
        <f>ROUND(P159*H159,2)</f>
        <v>0</v>
      </c>
      <c r="L159" s="214" t="s">
        <v>1</v>
      </c>
      <c r="M159" s="43"/>
      <c r="N159" s="219" t="s">
        <v>1</v>
      </c>
      <c r="O159" s="220" t="s">
        <v>41</v>
      </c>
      <c r="P159" s="221">
        <f>I159+J159</f>
        <v>0</v>
      </c>
      <c r="Q159" s="221">
        <f>ROUND(I159*H159,2)</f>
        <v>0</v>
      </c>
      <c r="R159" s="221">
        <f>ROUND(J159*H159,2)</f>
        <v>0</v>
      </c>
      <c r="S159" s="90"/>
      <c r="T159" s="222">
        <f>S159*H159</f>
        <v>0</v>
      </c>
      <c r="U159" s="222">
        <v>0</v>
      </c>
      <c r="V159" s="222">
        <f>U159*H159</f>
        <v>0</v>
      </c>
      <c r="W159" s="222">
        <v>0</v>
      </c>
      <c r="X159" s="223">
        <f>W159*H159</f>
        <v>0</v>
      </c>
      <c r="Y159" s="37"/>
      <c r="Z159" s="37"/>
      <c r="AA159" s="37"/>
      <c r="AB159" s="37"/>
      <c r="AC159" s="37"/>
      <c r="AD159" s="37"/>
      <c r="AE159" s="37"/>
      <c r="AR159" s="224" t="s">
        <v>145</v>
      </c>
      <c r="AT159" s="224" t="s">
        <v>141</v>
      </c>
      <c r="AU159" s="224" t="s">
        <v>86</v>
      </c>
      <c r="AY159" s="16" t="s">
        <v>140</v>
      </c>
      <c r="BE159" s="225">
        <f>IF(O159="základní",K159,0)</f>
        <v>0</v>
      </c>
      <c r="BF159" s="225">
        <f>IF(O159="snížená",K159,0)</f>
        <v>0</v>
      </c>
      <c r="BG159" s="225">
        <f>IF(O159="zákl. přenesená",K159,0)</f>
        <v>0</v>
      </c>
      <c r="BH159" s="225">
        <f>IF(O159="sníž. přenesená",K159,0)</f>
        <v>0</v>
      </c>
      <c r="BI159" s="225">
        <f>IF(O159="nulová",K159,0)</f>
        <v>0</v>
      </c>
      <c r="BJ159" s="16" t="s">
        <v>86</v>
      </c>
      <c r="BK159" s="225">
        <f>ROUND(P159*H159,2)</f>
        <v>0</v>
      </c>
      <c r="BL159" s="16" t="s">
        <v>145</v>
      </c>
      <c r="BM159" s="224" t="s">
        <v>209</v>
      </c>
    </row>
    <row r="160" spans="1:47" s="2" customFormat="1" ht="12">
      <c r="A160" s="37"/>
      <c r="B160" s="38"/>
      <c r="C160" s="39"/>
      <c r="D160" s="226" t="s">
        <v>146</v>
      </c>
      <c r="E160" s="39"/>
      <c r="F160" s="227" t="s">
        <v>208</v>
      </c>
      <c r="G160" s="39"/>
      <c r="H160" s="39"/>
      <c r="I160" s="228"/>
      <c r="J160" s="228"/>
      <c r="K160" s="39"/>
      <c r="L160" s="39"/>
      <c r="M160" s="43"/>
      <c r="N160" s="229"/>
      <c r="O160" s="230"/>
      <c r="P160" s="90"/>
      <c r="Q160" s="90"/>
      <c r="R160" s="90"/>
      <c r="S160" s="90"/>
      <c r="T160" s="90"/>
      <c r="U160" s="90"/>
      <c r="V160" s="90"/>
      <c r="W160" s="90"/>
      <c r="X160" s="91"/>
      <c r="Y160" s="37"/>
      <c r="Z160" s="37"/>
      <c r="AA160" s="37"/>
      <c r="AB160" s="37"/>
      <c r="AC160" s="37"/>
      <c r="AD160" s="37"/>
      <c r="AE160" s="37"/>
      <c r="AT160" s="16" t="s">
        <v>146</v>
      </c>
      <c r="AU160" s="16" t="s">
        <v>86</v>
      </c>
    </row>
    <row r="161" spans="1:65" s="2" customFormat="1" ht="24.15" customHeight="1">
      <c r="A161" s="37"/>
      <c r="B161" s="38"/>
      <c r="C161" s="212" t="s">
        <v>78</v>
      </c>
      <c r="D161" s="212" t="s">
        <v>141</v>
      </c>
      <c r="E161" s="213" t="s">
        <v>210</v>
      </c>
      <c r="F161" s="214" t="s">
        <v>211</v>
      </c>
      <c r="G161" s="215" t="s">
        <v>172</v>
      </c>
      <c r="H161" s="216">
        <v>1</v>
      </c>
      <c r="I161" s="217"/>
      <c r="J161" s="217"/>
      <c r="K161" s="218">
        <f>ROUND(P161*H161,2)</f>
        <v>0</v>
      </c>
      <c r="L161" s="214" t="s">
        <v>1</v>
      </c>
      <c r="M161" s="43"/>
      <c r="N161" s="219" t="s">
        <v>1</v>
      </c>
      <c r="O161" s="220" t="s">
        <v>41</v>
      </c>
      <c r="P161" s="221">
        <f>I161+J161</f>
        <v>0</v>
      </c>
      <c r="Q161" s="221">
        <f>ROUND(I161*H161,2)</f>
        <v>0</v>
      </c>
      <c r="R161" s="221">
        <f>ROUND(J161*H161,2)</f>
        <v>0</v>
      </c>
      <c r="S161" s="90"/>
      <c r="T161" s="222">
        <f>S161*H161</f>
        <v>0</v>
      </c>
      <c r="U161" s="222">
        <v>0</v>
      </c>
      <c r="V161" s="222">
        <f>U161*H161</f>
        <v>0</v>
      </c>
      <c r="W161" s="222">
        <v>0</v>
      </c>
      <c r="X161" s="223">
        <f>W161*H161</f>
        <v>0</v>
      </c>
      <c r="Y161" s="37"/>
      <c r="Z161" s="37"/>
      <c r="AA161" s="37"/>
      <c r="AB161" s="37"/>
      <c r="AC161" s="37"/>
      <c r="AD161" s="37"/>
      <c r="AE161" s="37"/>
      <c r="AR161" s="224" t="s">
        <v>145</v>
      </c>
      <c r="AT161" s="224" t="s">
        <v>141</v>
      </c>
      <c r="AU161" s="224" t="s">
        <v>86</v>
      </c>
      <c r="AY161" s="16" t="s">
        <v>140</v>
      </c>
      <c r="BE161" s="225">
        <f>IF(O161="základní",K161,0)</f>
        <v>0</v>
      </c>
      <c r="BF161" s="225">
        <f>IF(O161="snížená",K161,0)</f>
        <v>0</v>
      </c>
      <c r="BG161" s="225">
        <f>IF(O161="zákl. přenesená",K161,0)</f>
        <v>0</v>
      </c>
      <c r="BH161" s="225">
        <f>IF(O161="sníž. přenesená",K161,0)</f>
        <v>0</v>
      </c>
      <c r="BI161" s="225">
        <f>IF(O161="nulová",K161,0)</f>
        <v>0</v>
      </c>
      <c r="BJ161" s="16" t="s">
        <v>86</v>
      </c>
      <c r="BK161" s="225">
        <f>ROUND(P161*H161,2)</f>
        <v>0</v>
      </c>
      <c r="BL161" s="16" t="s">
        <v>145</v>
      </c>
      <c r="BM161" s="224" t="s">
        <v>212</v>
      </c>
    </row>
    <row r="162" spans="1:47" s="2" customFormat="1" ht="12">
      <c r="A162" s="37"/>
      <c r="B162" s="38"/>
      <c r="C162" s="39"/>
      <c r="D162" s="226" t="s">
        <v>146</v>
      </c>
      <c r="E162" s="39"/>
      <c r="F162" s="227" t="s">
        <v>211</v>
      </c>
      <c r="G162" s="39"/>
      <c r="H162" s="39"/>
      <c r="I162" s="228"/>
      <c r="J162" s="228"/>
      <c r="K162" s="39"/>
      <c r="L162" s="39"/>
      <c r="M162" s="43"/>
      <c r="N162" s="229"/>
      <c r="O162" s="230"/>
      <c r="P162" s="90"/>
      <c r="Q162" s="90"/>
      <c r="R162" s="90"/>
      <c r="S162" s="90"/>
      <c r="T162" s="90"/>
      <c r="U162" s="90"/>
      <c r="V162" s="90"/>
      <c r="W162" s="90"/>
      <c r="X162" s="91"/>
      <c r="Y162" s="37"/>
      <c r="Z162" s="37"/>
      <c r="AA162" s="37"/>
      <c r="AB162" s="37"/>
      <c r="AC162" s="37"/>
      <c r="AD162" s="37"/>
      <c r="AE162" s="37"/>
      <c r="AT162" s="16" t="s">
        <v>146</v>
      </c>
      <c r="AU162" s="16" t="s">
        <v>86</v>
      </c>
    </row>
    <row r="163" spans="1:65" s="2" customFormat="1" ht="14.4" customHeight="1">
      <c r="A163" s="37"/>
      <c r="B163" s="38"/>
      <c r="C163" s="212" t="s">
        <v>78</v>
      </c>
      <c r="D163" s="212" t="s">
        <v>141</v>
      </c>
      <c r="E163" s="213" t="s">
        <v>213</v>
      </c>
      <c r="F163" s="214" t="s">
        <v>214</v>
      </c>
      <c r="G163" s="215" t="s">
        <v>172</v>
      </c>
      <c r="H163" s="216">
        <v>2</v>
      </c>
      <c r="I163" s="217"/>
      <c r="J163" s="217"/>
      <c r="K163" s="218">
        <f>ROUND(P163*H163,2)</f>
        <v>0</v>
      </c>
      <c r="L163" s="214" t="s">
        <v>1</v>
      </c>
      <c r="M163" s="43"/>
      <c r="N163" s="219" t="s">
        <v>1</v>
      </c>
      <c r="O163" s="220" t="s">
        <v>41</v>
      </c>
      <c r="P163" s="221">
        <f>I163+J163</f>
        <v>0</v>
      </c>
      <c r="Q163" s="221">
        <f>ROUND(I163*H163,2)</f>
        <v>0</v>
      </c>
      <c r="R163" s="221">
        <f>ROUND(J163*H163,2)</f>
        <v>0</v>
      </c>
      <c r="S163" s="90"/>
      <c r="T163" s="222">
        <f>S163*H163</f>
        <v>0</v>
      </c>
      <c r="U163" s="222">
        <v>0</v>
      </c>
      <c r="V163" s="222">
        <f>U163*H163</f>
        <v>0</v>
      </c>
      <c r="W163" s="222">
        <v>0</v>
      </c>
      <c r="X163" s="223">
        <f>W163*H163</f>
        <v>0</v>
      </c>
      <c r="Y163" s="37"/>
      <c r="Z163" s="37"/>
      <c r="AA163" s="37"/>
      <c r="AB163" s="37"/>
      <c r="AC163" s="37"/>
      <c r="AD163" s="37"/>
      <c r="AE163" s="37"/>
      <c r="AR163" s="224" t="s">
        <v>145</v>
      </c>
      <c r="AT163" s="224" t="s">
        <v>141</v>
      </c>
      <c r="AU163" s="224" t="s">
        <v>86</v>
      </c>
      <c r="AY163" s="16" t="s">
        <v>140</v>
      </c>
      <c r="BE163" s="225">
        <f>IF(O163="základní",K163,0)</f>
        <v>0</v>
      </c>
      <c r="BF163" s="225">
        <f>IF(O163="snížená",K163,0)</f>
        <v>0</v>
      </c>
      <c r="BG163" s="225">
        <f>IF(O163="zákl. přenesená",K163,0)</f>
        <v>0</v>
      </c>
      <c r="BH163" s="225">
        <f>IF(O163="sníž. přenesená",K163,0)</f>
        <v>0</v>
      </c>
      <c r="BI163" s="225">
        <f>IF(O163="nulová",K163,0)</f>
        <v>0</v>
      </c>
      <c r="BJ163" s="16" t="s">
        <v>86</v>
      </c>
      <c r="BK163" s="225">
        <f>ROUND(P163*H163,2)</f>
        <v>0</v>
      </c>
      <c r="BL163" s="16" t="s">
        <v>145</v>
      </c>
      <c r="BM163" s="224" t="s">
        <v>215</v>
      </c>
    </row>
    <row r="164" spans="1:47" s="2" customFormat="1" ht="12">
      <c r="A164" s="37"/>
      <c r="B164" s="38"/>
      <c r="C164" s="39"/>
      <c r="D164" s="226" t="s">
        <v>146</v>
      </c>
      <c r="E164" s="39"/>
      <c r="F164" s="227" t="s">
        <v>214</v>
      </c>
      <c r="G164" s="39"/>
      <c r="H164" s="39"/>
      <c r="I164" s="228"/>
      <c r="J164" s="228"/>
      <c r="K164" s="39"/>
      <c r="L164" s="39"/>
      <c r="M164" s="43"/>
      <c r="N164" s="231"/>
      <c r="O164" s="232"/>
      <c r="P164" s="233"/>
      <c r="Q164" s="233"/>
      <c r="R164" s="233"/>
      <c r="S164" s="233"/>
      <c r="T164" s="233"/>
      <c r="U164" s="233"/>
      <c r="V164" s="233"/>
      <c r="W164" s="233"/>
      <c r="X164" s="234"/>
      <c r="Y164" s="37"/>
      <c r="Z164" s="37"/>
      <c r="AA164" s="37"/>
      <c r="AB164" s="37"/>
      <c r="AC164" s="37"/>
      <c r="AD164" s="37"/>
      <c r="AE164" s="37"/>
      <c r="AT164" s="16" t="s">
        <v>146</v>
      </c>
      <c r="AU164" s="16" t="s">
        <v>86</v>
      </c>
    </row>
    <row r="165" spans="1:31" s="2" customFormat="1" ht="6.95" customHeight="1">
      <c r="A165" s="37"/>
      <c r="B165" s="65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43"/>
      <c r="N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</sheetData>
  <sheetProtection password="CC35" sheet="1" objects="1" scenarios="1" formatColumns="0" formatRows="0" autoFilter="0"/>
  <autoFilter ref="C116:L16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91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 hidden="1">
      <c r="B4" s="19"/>
      <c r="D4" s="138" t="s">
        <v>107</v>
      </c>
      <c r="M4" s="19"/>
      <c r="N4" s="139" t="s">
        <v>11</v>
      </c>
      <c r="AT4" s="16" t="s">
        <v>4</v>
      </c>
    </row>
    <row r="5" spans="2:13" s="1" customFormat="1" ht="6.95" customHeight="1" hidden="1">
      <c r="B5" s="19"/>
      <c r="M5" s="19"/>
    </row>
    <row r="6" spans="2:13" s="1" customFormat="1" ht="12" customHeight="1" hidden="1">
      <c r="B6" s="19"/>
      <c r="D6" s="140" t="s">
        <v>17</v>
      </c>
      <c r="M6" s="19"/>
    </row>
    <row r="7" spans="2:13" s="1" customFormat="1" ht="16.5" customHeight="1" hidden="1">
      <c r="B7" s="19"/>
      <c r="E7" s="141" t="str">
        <f>'Rekapitulace stavby'!K6</f>
        <v>UJEP Kolej K1 a K2 EPS+ER+SCS</v>
      </c>
      <c r="F7" s="140"/>
      <c r="G7" s="140"/>
      <c r="H7" s="140"/>
      <c r="M7" s="19"/>
    </row>
    <row r="8" spans="1:31" s="2" customFormat="1" ht="12" customHeight="1" hidden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2" t="s">
        <v>216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1. 6. 2020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1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">
        <v>1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3" t="s">
        <v>32</v>
      </c>
      <c r="F21" s="37"/>
      <c r="G21" s="37"/>
      <c r="H21" s="37"/>
      <c r="I21" s="140" t="s">
        <v>28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">
        <v>1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3" t="s">
        <v>110</v>
      </c>
      <c r="F24" s="37"/>
      <c r="G24" s="37"/>
      <c r="H24" s="37"/>
      <c r="I24" s="140" t="s">
        <v>28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hidden="1">
      <c r="A30" s="37"/>
      <c r="B30" s="43"/>
      <c r="C30" s="37"/>
      <c r="D30" s="37"/>
      <c r="E30" s="140" t="s">
        <v>111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 hidden="1">
      <c r="A31" s="37"/>
      <c r="B31" s="43"/>
      <c r="C31" s="37"/>
      <c r="D31" s="37"/>
      <c r="E31" s="140" t="s">
        <v>112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 hidden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ROUND(K117,2)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 hidden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154" t="s">
        <v>40</v>
      </c>
      <c r="E35" s="140" t="s">
        <v>41</v>
      </c>
      <c r="F35" s="150">
        <f>ROUND((SUM(BE117:BE166)),2)</f>
        <v>0</v>
      </c>
      <c r="G35" s="37"/>
      <c r="H35" s="37"/>
      <c r="I35" s="155">
        <v>0.21</v>
      </c>
      <c r="J35" s="37"/>
      <c r="K35" s="150">
        <f>ROUND(((SUM(BE117:BE166))*I35),2)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42</v>
      </c>
      <c r="F36" s="150">
        <f>ROUND((SUM(BF117:BF166)),2)</f>
        <v>0</v>
      </c>
      <c r="G36" s="37"/>
      <c r="H36" s="37"/>
      <c r="I36" s="155">
        <v>0.15</v>
      </c>
      <c r="J36" s="37"/>
      <c r="K36" s="150">
        <f>ROUND(((SUM(BF117:BF166))*I36),2)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ROUND((SUM(BG117:BG166)),2)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ROUND((SUM(BH117:BH166)),2)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ROUND((SUM(BI117:BI166)),2)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 hidden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 hidden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 hidden="1">
      <c r="B43" s="19"/>
      <c r="M43" s="19"/>
    </row>
    <row r="44" spans="2:13" s="1" customFormat="1" ht="14.4" customHeight="1" hidden="1">
      <c r="B44" s="19"/>
      <c r="M44" s="19"/>
    </row>
    <row r="45" spans="2:13" s="1" customFormat="1" ht="14.4" customHeight="1" hidden="1">
      <c r="B45" s="19"/>
      <c r="M45" s="19"/>
    </row>
    <row r="46" spans="2:13" s="1" customFormat="1" ht="14.4" customHeight="1" hidden="1">
      <c r="B46" s="19"/>
      <c r="M46" s="19"/>
    </row>
    <row r="47" spans="2:13" s="1" customFormat="1" ht="14.4" customHeight="1" hidden="1">
      <c r="B47" s="19"/>
      <c r="M47" s="19"/>
    </row>
    <row r="48" spans="2:13" s="1" customFormat="1" ht="14.4" customHeight="1" hidden="1">
      <c r="B48" s="19"/>
      <c r="M48" s="19"/>
    </row>
    <row r="49" spans="2:13" s="1" customFormat="1" ht="14.4" customHeight="1" hidden="1">
      <c r="B49" s="19"/>
      <c r="M49" s="19"/>
    </row>
    <row r="50" spans="2:13" s="2" customFormat="1" ht="14.4" customHeight="1" hidden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 hidden="1">
      <c r="B51" s="19"/>
      <c r="M51" s="19"/>
    </row>
    <row r="52" spans="2:13" ht="12" hidden="1">
      <c r="B52" s="19"/>
      <c r="M52" s="19"/>
    </row>
    <row r="53" spans="2:13" ht="12" hidden="1">
      <c r="B53" s="19"/>
      <c r="M53" s="19"/>
    </row>
    <row r="54" spans="2:13" ht="12" hidden="1">
      <c r="B54" s="19"/>
      <c r="M54" s="19"/>
    </row>
    <row r="55" spans="2:13" ht="12" hidden="1">
      <c r="B55" s="19"/>
      <c r="M55" s="19"/>
    </row>
    <row r="56" spans="2:13" ht="12" hidden="1">
      <c r="B56" s="19"/>
      <c r="M56" s="19"/>
    </row>
    <row r="57" spans="2:13" ht="12" hidden="1">
      <c r="B57" s="19"/>
      <c r="M57" s="19"/>
    </row>
    <row r="58" spans="2:13" ht="12" hidden="1">
      <c r="B58" s="19"/>
      <c r="M58" s="19"/>
    </row>
    <row r="59" spans="2:13" ht="12" hidden="1">
      <c r="B59" s="19"/>
      <c r="M59" s="19"/>
    </row>
    <row r="60" spans="2:13" ht="12" hidden="1">
      <c r="B60" s="19"/>
      <c r="M60" s="19"/>
    </row>
    <row r="61" spans="1:31" s="2" customFormat="1" ht="12" hidden="1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 hidden="1">
      <c r="B62" s="19"/>
      <c r="M62" s="19"/>
    </row>
    <row r="63" spans="2:13" ht="12" hidden="1">
      <c r="B63" s="19"/>
      <c r="M63" s="19"/>
    </row>
    <row r="64" spans="2:13" ht="12" hidden="1">
      <c r="B64" s="19"/>
      <c r="M64" s="19"/>
    </row>
    <row r="65" spans="1:31" s="2" customFormat="1" ht="12" hidden="1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 hidden="1">
      <c r="B66" s="19"/>
      <c r="M66" s="19"/>
    </row>
    <row r="67" spans="2:13" ht="12" hidden="1">
      <c r="B67" s="19"/>
      <c r="M67" s="19"/>
    </row>
    <row r="68" spans="2:13" ht="12" hidden="1">
      <c r="B68" s="19"/>
      <c r="M68" s="19"/>
    </row>
    <row r="69" spans="2:13" ht="12" hidden="1">
      <c r="B69" s="19"/>
      <c r="M69" s="19"/>
    </row>
    <row r="70" spans="2:13" ht="12" hidden="1">
      <c r="B70" s="19"/>
      <c r="M70" s="19"/>
    </row>
    <row r="71" spans="2:13" ht="12" hidden="1">
      <c r="B71" s="19"/>
      <c r="M71" s="19"/>
    </row>
    <row r="72" spans="2:13" ht="12" hidden="1">
      <c r="B72" s="19"/>
      <c r="M72" s="19"/>
    </row>
    <row r="73" spans="2:13" ht="12" hidden="1">
      <c r="B73" s="19"/>
      <c r="M73" s="19"/>
    </row>
    <row r="74" spans="2:13" ht="12" hidden="1">
      <c r="B74" s="19"/>
      <c r="M74" s="19"/>
    </row>
    <row r="75" spans="2:13" ht="12" hidden="1">
      <c r="B75" s="19"/>
      <c r="M75" s="19"/>
    </row>
    <row r="76" spans="1:31" s="2" customFormat="1" ht="12" hidden="1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4" t="str">
        <f>E7</f>
        <v>UJEP Kolej K1 a K2 EPS+ER+SCS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PS02 - Rozváděč PO RPO, TOTAL STOP a příslušenství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21</v>
      </c>
      <c r="D89" s="39"/>
      <c r="E89" s="39"/>
      <c r="F89" s="26" t="str">
        <f>F12</f>
        <v>Kolej K1 a K2 UJEP Ústí nad Labem</v>
      </c>
      <c r="G89" s="39"/>
      <c r="H89" s="39"/>
      <c r="I89" s="31" t="s">
        <v>23</v>
      </c>
      <c r="J89" s="78" t="str">
        <f>IF(J12="","",J12)</f>
        <v>1. 6. 2020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 hidden="1">
      <c r="A91" s="37"/>
      <c r="B91" s="38"/>
      <c r="C91" s="31" t="s">
        <v>25</v>
      </c>
      <c r="D91" s="39"/>
      <c r="E91" s="39"/>
      <c r="F91" s="26" t="str">
        <f>E15</f>
        <v>UJEP Ústí nad Labem</v>
      </c>
      <c r="G91" s="39"/>
      <c r="H91" s="39"/>
      <c r="I91" s="31" t="s">
        <v>31</v>
      </c>
      <c r="J91" s="35" t="str">
        <f>E21</f>
        <v>ERCÉ technika s.r.o.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Tomáš Rosenkranc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5" t="s">
        <v>114</v>
      </c>
      <c r="D94" s="176"/>
      <c r="E94" s="176"/>
      <c r="F94" s="176"/>
      <c r="G94" s="176"/>
      <c r="H94" s="176"/>
      <c r="I94" s="177" t="s">
        <v>115</v>
      </c>
      <c r="J94" s="177" t="s">
        <v>116</v>
      </c>
      <c r="K94" s="177" t="s">
        <v>117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8" t="s">
        <v>118</v>
      </c>
      <c r="D96" s="39"/>
      <c r="E96" s="39"/>
      <c r="F96" s="39"/>
      <c r="G96" s="39"/>
      <c r="H96" s="39"/>
      <c r="I96" s="109">
        <f>Q117</f>
        <v>0</v>
      </c>
      <c r="J96" s="109">
        <f>R117</f>
        <v>0</v>
      </c>
      <c r="K96" s="109">
        <f>K117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119</v>
      </c>
    </row>
    <row r="97" spans="1:31" s="9" customFormat="1" ht="24.95" customHeight="1" hidden="1">
      <c r="A97" s="9"/>
      <c r="B97" s="179"/>
      <c r="C97" s="180"/>
      <c r="D97" s="181" t="s">
        <v>120</v>
      </c>
      <c r="E97" s="182"/>
      <c r="F97" s="182"/>
      <c r="G97" s="182"/>
      <c r="H97" s="182"/>
      <c r="I97" s="183">
        <f>Q118</f>
        <v>0</v>
      </c>
      <c r="J97" s="183">
        <f>R118</f>
        <v>0</v>
      </c>
      <c r="K97" s="183">
        <f>K118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 hidden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ht="12" hidden="1"/>
    <row r="101" ht="12" hidden="1"/>
    <row r="102" ht="12" hidden="1"/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121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17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74" t="str">
        <f>E7</f>
        <v>UJEP Kolej K1 a K2 EPS+ER+SCS</v>
      </c>
      <c r="F107" s="31"/>
      <c r="G107" s="31"/>
      <c r="H107" s="31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108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PS02 - Rozváděč PO RPO, TOTAL STOP a příslušenství</v>
      </c>
      <c r="F109" s="39"/>
      <c r="G109" s="39"/>
      <c r="H109" s="39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21</v>
      </c>
      <c r="D111" s="39"/>
      <c r="E111" s="39"/>
      <c r="F111" s="26" t="str">
        <f>F12</f>
        <v>Kolej K1 a K2 UJEP Ústí nad Labem</v>
      </c>
      <c r="G111" s="39"/>
      <c r="H111" s="39"/>
      <c r="I111" s="31" t="s">
        <v>23</v>
      </c>
      <c r="J111" s="78" t="str">
        <f>IF(J12="","",J12)</f>
        <v>1. 6. 2020</v>
      </c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1" t="s">
        <v>25</v>
      </c>
      <c r="D113" s="39"/>
      <c r="E113" s="39"/>
      <c r="F113" s="26" t="str">
        <f>E15</f>
        <v>UJEP Ústí nad Labem</v>
      </c>
      <c r="G113" s="39"/>
      <c r="H113" s="39"/>
      <c r="I113" s="31" t="s">
        <v>31</v>
      </c>
      <c r="J113" s="35" t="str">
        <f>E21</f>
        <v>ERCÉ technika s.r.o.</v>
      </c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29</v>
      </c>
      <c r="D114" s="39"/>
      <c r="E114" s="39"/>
      <c r="F114" s="26" t="str">
        <f>IF(E18="","",E18)</f>
        <v>Vyplň údaj</v>
      </c>
      <c r="G114" s="39"/>
      <c r="H114" s="39"/>
      <c r="I114" s="31" t="s">
        <v>33</v>
      </c>
      <c r="J114" s="35" t="str">
        <f>E24</f>
        <v>Ing. Tomáš Rosenkranc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0" customFormat="1" ht="29.25" customHeight="1">
      <c r="A116" s="185"/>
      <c r="B116" s="186"/>
      <c r="C116" s="187" t="s">
        <v>122</v>
      </c>
      <c r="D116" s="188" t="s">
        <v>61</v>
      </c>
      <c r="E116" s="188" t="s">
        <v>57</v>
      </c>
      <c r="F116" s="188" t="s">
        <v>58</v>
      </c>
      <c r="G116" s="188" t="s">
        <v>123</v>
      </c>
      <c r="H116" s="188" t="s">
        <v>124</v>
      </c>
      <c r="I116" s="188" t="s">
        <v>125</v>
      </c>
      <c r="J116" s="188" t="s">
        <v>126</v>
      </c>
      <c r="K116" s="188" t="s">
        <v>117</v>
      </c>
      <c r="L116" s="189" t="s">
        <v>127</v>
      </c>
      <c r="M116" s="190"/>
      <c r="N116" s="99" t="s">
        <v>1</v>
      </c>
      <c r="O116" s="100" t="s">
        <v>40</v>
      </c>
      <c r="P116" s="100" t="s">
        <v>128</v>
      </c>
      <c r="Q116" s="100" t="s">
        <v>129</v>
      </c>
      <c r="R116" s="100" t="s">
        <v>130</v>
      </c>
      <c r="S116" s="100" t="s">
        <v>131</v>
      </c>
      <c r="T116" s="100" t="s">
        <v>132</v>
      </c>
      <c r="U116" s="100" t="s">
        <v>133</v>
      </c>
      <c r="V116" s="100" t="s">
        <v>134</v>
      </c>
      <c r="W116" s="100" t="s">
        <v>135</v>
      </c>
      <c r="X116" s="101" t="s">
        <v>136</v>
      </c>
      <c r="Y116" s="185"/>
      <c r="Z116" s="185"/>
      <c r="AA116" s="185"/>
      <c r="AB116" s="185"/>
      <c r="AC116" s="185"/>
      <c r="AD116" s="185"/>
      <c r="AE116" s="185"/>
    </row>
    <row r="117" spans="1:63" s="2" customFormat="1" ht="22.8" customHeight="1">
      <c r="A117" s="37"/>
      <c r="B117" s="38"/>
      <c r="C117" s="106" t="s">
        <v>137</v>
      </c>
      <c r="D117" s="39"/>
      <c r="E117" s="39"/>
      <c r="F117" s="39"/>
      <c r="G117" s="39"/>
      <c r="H117" s="39"/>
      <c r="I117" s="39"/>
      <c r="J117" s="39"/>
      <c r="K117" s="191">
        <f>BK117</f>
        <v>0</v>
      </c>
      <c r="L117" s="39"/>
      <c r="M117" s="43"/>
      <c r="N117" s="102"/>
      <c r="O117" s="192"/>
      <c r="P117" s="103"/>
      <c r="Q117" s="193">
        <f>Q118</f>
        <v>0</v>
      </c>
      <c r="R117" s="193">
        <f>R118</f>
        <v>0</v>
      </c>
      <c r="S117" s="103"/>
      <c r="T117" s="194">
        <f>T118</f>
        <v>0</v>
      </c>
      <c r="U117" s="103"/>
      <c r="V117" s="194">
        <f>V118</f>
        <v>0</v>
      </c>
      <c r="W117" s="103"/>
      <c r="X117" s="195">
        <f>X118</f>
        <v>0</v>
      </c>
      <c r="Y117" s="37"/>
      <c r="Z117" s="37"/>
      <c r="AA117" s="37"/>
      <c r="AB117" s="37"/>
      <c r="AC117" s="37"/>
      <c r="AD117" s="37"/>
      <c r="AE117" s="37"/>
      <c r="AT117" s="16" t="s">
        <v>77</v>
      </c>
      <c r="AU117" s="16" t="s">
        <v>119</v>
      </c>
      <c r="BK117" s="196">
        <f>BK118</f>
        <v>0</v>
      </c>
    </row>
    <row r="118" spans="1:63" s="11" customFormat="1" ht="25.9" customHeight="1">
      <c r="A118" s="11"/>
      <c r="B118" s="197"/>
      <c r="C118" s="198"/>
      <c r="D118" s="199" t="s">
        <v>77</v>
      </c>
      <c r="E118" s="200" t="s">
        <v>138</v>
      </c>
      <c r="F118" s="200" t="s">
        <v>139</v>
      </c>
      <c r="G118" s="198"/>
      <c r="H118" s="198"/>
      <c r="I118" s="201"/>
      <c r="J118" s="201"/>
      <c r="K118" s="202">
        <f>BK118</f>
        <v>0</v>
      </c>
      <c r="L118" s="198"/>
      <c r="M118" s="203"/>
      <c r="N118" s="204"/>
      <c r="O118" s="205"/>
      <c r="P118" s="205"/>
      <c r="Q118" s="206">
        <f>SUM(Q119:Q166)</f>
        <v>0</v>
      </c>
      <c r="R118" s="206">
        <f>SUM(R119:R166)</f>
        <v>0</v>
      </c>
      <c r="S118" s="205"/>
      <c r="T118" s="207">
        <f>SUM(T119:T166)</f>
        <v>0</v>
      </c>
      <c r="U118" s="205"/>
      <c r="V118" s="207">
        <f>SUM(V119:V166)</f>
        <v>0</v>
      </c>
      <c r="W118" s="205"/>
      <c r="X118" s="208">
        <f>SUM(X119:X166)</f>
        <v>0</v>
      </c>
      <c r="Y118" s="11"/>
      <c r="Z118" s="11"/>
      <c r="AA118" s="11"/>
      <c r="AB118" s="11"/>
      <c r="AC118" s="11"/>
      <c r="AD118" s="11"/>
      <c r="AE118" s="11"/>
      <c r="AR118" s="209" t="s">
        <v>86</v>
      </c>
      <c r="AT118" s="210" t="s">
        <v>77</v>
      </c>
      <c r="AU118" s="210" t="s">
        <v>78</v>
      </c>
      <c r="AY118" s="209" t="s">
        <v>140</v>
      </c>
      <c r="BK118" s="211">
        <f>SUM(BK119:BK166)</f>
        <v>0</v>
      </c>
    </row>
    <row r="119" spans="1:65" s="2" customFormat="1" ht="14.4" customHeight="1">
      <c r="A119" s="37"/>
      <c r="B119" s="38"/>
      <c r="C119" s="212" t="s">
        <v>78</v>
      </c>
      <c r="D119" s="212" t="s">
        <v>141</v>
      </c>
      <c r="E119" s="213" t="s">
        <v>217</v>
      </c>
      <c r="F119" s="214" t="s">
        <v>218</v>
      </c>
      <c r="G119" s="215" t="s">
        <v>144</v>
      </c>
      <c r="H119" s="216">
        <v>1</v>
      </c>
      <c r="I119" s="217"/>
      <c r="J119" s="217"/>
      <c r="K119" s="218">
        <f>ROUND(P119*H119,2)</f>
        <v>0</v>
      </c>
      <c r="L119" s="214" t="s">
        <v>1</v>
      </c>
      <c r="M119" s="43"/>
      <c r="N119" s="219" t="s">
        <v>1</v>
      </c>
      <c r="O119" s="220" t="s">
        <v>41</v>
      </c>
      <c r="P119" s="221">
        <f>I119+J119</f>
        <v>0</v>
      </c>
      <c r="Q119" s="221">
        <f>ROUND(I119*H119,2)</f>
        <v>0</v>
      </c>
      <c r="R119" s="221">
        <f>ROUND(J119*H119,2)</f>
        <v>0</v>
      </c>
      <c r="S119" s="90"/>
      <c r="T119" s="222">
        <f>S119*H119</f>
        <v>0</v>
      </c>
      <c r="U119" s="222">
        <v>0</v>
      </c>
      <c r="V119" s="222">
        <f>U119*H119</f>
        <v>0</v>
      </c>
      <c r="W119" s="222">
        <v>0</v>
      </c>
      <c r="X119" s="223">
        <f>W119*H119</f>
        <v>0</v>
      </c>
      <c r="Y119" s="37"/>
      <c r="Z119" s="37"/>
      <c r="AA119" s="37"/>
      <c r="AB119" s="37"/>
      <c r="AC119" s="37"/>
      <c r="AD119" s="37"/>
      <c r="AE119" s="37"/>
      <c r="AR119" s="224" t="s">
        <v>145</v>
      </c>
      <c r="AT119" s="224" t="s">
        <v>141</v>
      </c>
      <c r="AU119" s="224" t="s">
        <v>86</v>
      </c>
      <c r="AY119" s="16" t="s">
        <v>140</v>
      </c>
      <c r="BE119" s="225">
        <f>IF(O119="základní",K119,0)</f>
        <v>0</v>
      </c>
      <c r="BF119" s="225">
        <f>IF(O119="snížená",K119,0)</f>
        <v>0</v>
      </c>
      <c r="BG119" s="225">
        <f>IF(O119="zákl. přenesená",K119,0)</f>
        <v>0</v>
      </c>
      <c r="BH119" s="225">
        <f>IF(O119="sníž. přenesená",K119,0)</f>
        <v>0</v>
      </c>
      <c r="BI119" s="225">
        <f>IF(O119="nulová",K119,0)</f>
        <v>0</v>
      </c>
      <c r="BJ119" s="16" t="s">
        <v>86</v>
      </c>
      <c r="BK119" s="225">
        <f>ROUND(P119*H119,2)</f>
        <v>0</v>
      </c>
      <c r="BL119" s="16" t="s">
        <v>145</v>
      </c>
      <c r="BM119" s="224" t="s">
        <v>219</v>
      </c>
    </row>
    <row r="120" spans="1:47" s="2" customFormat="1" ht="12">
      <c r="A120" s="37"/>
      <c r="B120" s="38"/>
      <c r="C120" s="39"/>
      <c r="D120" s="226" t="s">
        <v>146</v>
      </c>
      <c r="E120" s="39"/>
      <c r="F120" s="227" t="s">
        <v>220</v>
      </c>
      <c r="G120" s="39"/>
      <c r="H120" s="39"/>
      <c r="I120" s="228"/>
      <c r="J120" s="228"/>
      <c r="K120" s="39"/>
      <c r="L120" s="39"/>
      <c r="M120" s="43"/>
      <c r="N120" s="229"/>
      <c r="O120" s="230"/>
      <c r="P120" s="90"/>
      <c r="Q120" s="90"/>
      <c r="R120" s="90"/>
      <c r="S120" s="90"/>
      <c r="T120" s="90"/>
      <c r="U120" s="90"/>
      <c r="V120" s="90"/>
      <c r="W120" s="90"/>
      <c r="X120" s="91"/>
      <c r="Y120" s="37"/>
      <c r="Z120" s="37"/>
      <c r="AA120" s="37"/>
      <c r="AB120" s="37"/>
      <c r="AC120" s="37"/>
      <c r="AD120" s="37"/>
      <c r="AE120" s="37"/>
      <c r="AT120" s="16" t="s">
        <v>146</v>
      </c>
      <c r="AU120" s="16" t="s">
        <v>86</v>
      </c>
    </row>
    <row r="121" spans="1:65" s="2" customFormat="1" ht="14.4" customHeight="1">
      <c r="A121" s="37"/>
      <c r="B121" s="38"/>
      <c r="C121" s="212" t="s">
        <v>78</v>
      </c>
      <c r="D121" s="212" t="s">
        <v>141</v>
      </c>
      <c r="E121" s="213" t="s">
        <v>221</v>
      </c>
      <c r="F121" s="214" t="s">
        <v>222</v>
      </c>
      <c r="G121" s="215" t="s">
        <v>202</v>
      </c>
      <c r="H121" s="216">
        <v>1</v>
      </c>
      <c r="I121" s="217"/>
      <c r="J121" s="217"/>
      <c r="K121" s="218">
        <f>ROUND(P121*H121,2)</f>
        <v>0</v>
      </c>
      <c r="L121" s="214" t="s">
        <v>1</v>
      </c>
      <c r="M121" s="43"/>
      <c r="N121" s="219" t="s">
        <v>1</v>
      </c>
      <c r="O121" s="220" t="s">
        <v>41</v>
      </c>
      <c r="P121" s="221">
        <f>I121+J121</f>
        <v>0</v>
      </c>
      <c r="Q121" s="221">
        <f>ROUND(I121*H121,2)</f>
        <v>0</v>
      </c>
      <c r="R121" s="221">
        <f>ROUND(J121*H121,2)</f>
        <v>0</v>
      </c>
      <c r="S121" s="90"/>
      <c r="T121" s="222">
        <f>S121*H121</f>
        <v>0</v>
      </c>
      <c r="U121" s="222">
        <v>0</v>
      </c>
      <c r="V121" s="222">
        <f>U121*H121</f>
        <v>0</v>
      </c>
      <c r="W121" s="222">
        <v>0</v>
      </c>
      <c r="X121" s="223">
        <f>W121*H121</f>
        <v>0</v>
      </c>
      <c r="Y121" s="37"/>
      <c r="Z121" s="37"/>
      <c r="AA121" s="37"/>
      <c r="AB121" s="37"/>
      <c r="AC121" s="37"/>
      <c r="AD121" s="37"/>
      <c r="AE121" s="37"/>
      <c r="AR121" s="224" t="s">
        <v>145</v>
      </c>
      <c r="AT121" s="224" t="s">
        <v>141</v>
      </c>
      <c r="AU121" s="224" t="s">
        <v>86</v>
      </c>
      <c r="AY121" s="16" t="s">
        <v>140</v>
      </c>
      <c r="BE121" s="225">
        <f>IF(O121="základní",K121,0)</f>
        <v>0</v>
      </c>
      <c r="BF121" s="225">
        <f>IF(O121="snížená",K121,0)</f>
        <v>0</v>
      </c>
      <c r="BG121" s="225">
        <f>IF(O121="zákl. přenesená",K121,0)</f>
        <v>0</v>
      </c>
      <c r="BH121" s="225">
        <f>IF(O121="sníž. přenesená",K121,0)</f>
        <v>0</v>
      </c>
      <c r="BI121" s="225">
        <f>IF(O121="nulová",K121,0)</f>
        <v>0</v>
      </c>
      <c r="BJ121" s="16" t="s">
        <v>86</v>
      </c>
      <c r="BK121" s="225">
        <f>ROUND(P121*H121,2)</f>
        <v>0</v>
      </c>
      <c r="BL121" s="16" t="s">
        <v>145</v>
      </c>
      <c r="BM121" s="224" t="s">
        <v>151</v>
      </c>
    </row>
    <row r="122" spans="1:47" s="2" customFormat="1" ht="12">
      <c r="A122" s="37"/>
      <c r="B122" s="38"/>
      <c r="C122" s="39"/>
      <c r="D122" s="226" t="s">
        <v>146</v>
      </c>
      <c r="E122" s="39"/>
      <c r="F122" s="227" t="s">
        <v>222</v>
      </c>
      <c r="G122" s="39"/>
      <c r="H122" s="39"/>
      <c r="I122" s="228"/>
      <c r="J122" s="228"/>
      <c r="K122" s="39"/>
      <c r="L122" s="39"/>
      <c r="M122" s="43"/>
      <c r="N122" s="229"/>
      <c r="O122" s="230"/>
      <c r="P122" s="90"/>
      <c r="Q122" s="90"/>
      <c r="R122" s="90"/>
      <c r="S122" s="90"/>
      <c r="T122" s="90"/>
      <c r="U122" s="90"/>
      <c r="V122" s="90"/>
      <c r="W122" s="90"/>
      <c r="X122" s="91"/>
      <c r="Y122" s="37"/>
      <c r="Z122" s="37"/>
      <c r="AA122" s="37"/>
      <c r="AB122" s="37"/>
      <c r="AC122" s="37"/>
      <c r="AD122" s="37"/>
      <c r="AE122" s="37"/>
      <c r="AT122" s="16" t="s">
        <v>146</v>
      </c>
      <c r="AU122" s="16" t="s">
        <v>86</v>
      </c>
    </row>
    <row r="123" spans="1:65" s="2" customFormat="1" ht="24.15" customHeight="1">
      <c r="A123" s="37"/>
      <c r="B123" s="38"/>
      <c r="C123" s="212" t="s">
        <v>78</v>
      </c>
      <c r="D123" s="212" t="s">
        <v>141</v>
      </c>
      <c r="E123" s="213" t="s">
        <v>223</v>
      </c>
      <c r="F123" s="214" t="s">
        <v>201</v>
      </c>
      <c r="G123" s="215" t="s">
        <v>202</v>
      </c>
      <c r="H123" s="216">
        <v>1</v>
      </c>
      <c r="I123" s="217"/>
      <c r="J123" s="217"/>
      <c r="K123" s="218">
        <f>ROUND(P123*H123,2)</f>
        <v>0</v>
      </c>
      <c r="L123" s="214" t="s">
        <v>1</v>
      </c>
      <c r="M123" s="43"/>
      <c r="N123" s="219" t="s">
        <v>1</v>
      </c>
      <c r="O123" s="220" t="s">
        <v>41</v>
      </c>
      <c r="P123" s="221">
        <f>I123+J123</f>
        <v>0</v>
      </c>
      <c r="Q123" s="221">
        <f>ROUND(I123*H123,2)</f>
        <v>0</v>
      </c>
      <c r="R123" s="221">
        <f>ROUND(J123*H123,2)</f>
        <v>0</v>
      </c>
      <c r="S123" s="90"/>
      <c r="T123" s="222">
        <f>S123*H123</f>
        <v>0</v>
      </c>
      <c r="U123" s="222">
        <v>0</v>
      </c>
      <c r="V123" s="222">
        <f>U123*H123</f>
        <v>0</v>
      </c>
      <c r="W123" s="222">
        <v>0</v>
      </c>
      <c r="X123" s="223">
        <f>W123*H123</f>
        <v>0</v>
      </c>
      <c r="Y123" s="37"/>
      <c r="Z123" s="37"/>
      <c r="AA123" s="37"/>
      <c r="AB123" s="37"/>
      <c r="AC123" s="37"/>
      <c r="AD123" s="37"/>
      <c r="AE123" s="37"/>
      <c r="AR123" s="224" t="s">
        <v>145</v>
      </c>
      <c r="AT123" s="224" t="s">
        <v>141</v>
      </c>
      <c r="AU123" s="224" t="s">
        <v>86</v>
      </c>
      <c r="AY123" s="16" t="s">
        <v>140</v>
      </c>
      <c r="BE123" s="225">
        <f>IF(O123="základní",K123,0)</f>
        <v>0</v>
      </c>
      <c r="BF123" s="225">
        <f>IF(O123="snížená",K123,0)</f>
        <v>0</v>
      </c>
      <c r="BG123" s="225">
        <f>IF(O123="zákl. přenesená",K123,0)</f>
        <v>0</v>
      </c>
      <c r="BH123" s="225">
        <f>IF(O123="sníž. přenesená",K123,0)</f>
        <v>0</v>
      </c>
      <c r="BI123" s="225">
        <f>IF(O123="nulová",K123,0)</f>
        <v>0</v>
      </c>
      <c r="BJ123" s="16" t="s">
        <v>86</v>
      </c>
      <c r="BK123" s="225">
        <f>ROUND(P123*H123,2)</f>
        <v>0</v>
      </c>
      <c r="BL123" s="16" t="s">
        <v>145</v>
      </c>
      <c r="BM123" s="224" t="s">
        <v>154</v>
      </c>
    </row>
    <row r="124" spans="1:47" s="2" customFormat="1" ht="12">
      <c r="A124" s="37"/>
      <c r="B124" s="38"/>
      <c r="C124" s="39"/>
      <c r="D124" s="226" t="s">
        <v>146</v>
      </c>
      <c r="E124" s="39"/>
      <c r="F124" s="227" t="s">
        <v>201</v>
      </c>
      <c r="G124" s="39"/>
      <c r="H124" s="39"/>
      <c r="I124" s="228"/>
      <c r="J124" s="228"/>
      <c r="K124" s="39"/>
      <c r="L124" s="39"/>
      <c r="M124" s="43"/>
      <c r="N124" s="229"/>
      <c r="O124" s="230"/>
      <c r="P124" s="90"/>
      <c r="Q124" s="90"/>
      <c r="R124" s="90"/>
      <c r="S124" s="90"/>
      <c r="T124" s="90"/>
      <c r="U124" s="90"/>
      <c r="V124" s="90"/>
      <c r="W124" s="90"/>
      <c r="X124" s="91"/>
      <c r="Y124" s="37"/>
      <c r="Z124" s="37"/>
      <c r="AA124" s="37"/>
      <c r="AB124" s="37"/>
      <c r="AC124" s="37"/>
      <c r="AD124" s="37"/>
      <c r="AE124" s="37"/>
      <c r="AT124" s="16" t="s">
        <v>146</v>
      </c>
      <c r="AU124" s="16" t="s">
        <v>86</v>
      </c>
    </row>
    <row r="125" spans="1:65" s="2" customFormat="1" ht="14.4" customHeight="1">
      <c r="A125" s="37"/>
      <c r="B125" s="38"/>
      <c r="C125" s="212" t="s">
        <v>78</v>
      </c>
      <c r="D125" s="212" t="s">
        <v>141</v>
      </c>
      <c r="E125" s="213" t="s">
        <v>224</v>
      </c>
      <c r="F125" s="214" t="s">
        <v>225</v>
      </c>
      <c r="G125" s="215" t="s">
        <v>226</v>
      </c>
      <c r="H125" s="216">
        <v>1</v>
      </c>
      <c r="I125" s="217"/>
      <c r="J125" s="217"/>
      <c r="K125" s="218">
        <f>ROUND(P125*H125,2)</f>
        <v>0</v>
      </c>
      <c r="L125" s="214" t="s">
        <v>1</v>
      </c>
      <c r="M125" s="43"/>
      <c r="N125" s="219" t="s">
        <v>1</v>
      </c>
      <c r="O125" s="220" t="s">
        <v>41</v>
      </c>
      <c r="P125" s="221">
        <f>I125+J125</f>
        <v>0</v>
      </c>
      <c r="Q125" s="221">
        <f>ROUND(I125*H125,2)</f>
        <v>0</v>
      </c>
      <c r="R125" s="221">
        <f>ROUND(J125*H125,2)</f>
        <v>0</v>
      </c>
      <c r="S125" s="90"/>
      <c r="T125" s="222">
        <f>S125*H125</f>
        <v>0</v>
      </c>
      <c r="U125" s="222">
        <v>0</v>
      </c>
      <c r="V125" s="222">
        <f>U125*H125</f>
        <v>0</v>
      </c>
      <c r="W125" s="222">
        <v>0</v>
      </c>
      <c r="X125" s="223">
        <f>W125*H125</f>
        <v>0</v>
      </c>
      <c r="Y125" s="37"/>
      <c r="Z125" s="37"/>
      <c r="AA125" s="37"/>
      <c r="AB125" s="37"/>
      <c r="AC125" s="37"/>
      <c r="AD125" s="37"/>
      <c r="AE125" s="37"/>
      <c r="AR125" s="224" t="s">
        <v>145</v>
      </c>
      <c r="AT125" s="224" t="s">
        <v>141</v>
      </c>
      <c r="AU125" s="224" t="s">
        <v>86</v>
      </c>
      <c r="AY125" s="16" t="s">
        <v>140</v>
      </c>
      <c r="BE125" s="225">
        <f>IF(O125="základní",K125,0)</f>
        <v>0</v>
      </c>
      <c r="BF125" s="225">
        <f>IF(O125="snížená",K125,0)</f>
        <v>0</v>
      </c>
      <c r="BG125" s="225">
        <f>IF(O125="zákl. přenesená",K125,0)</f>
        <v>0</v>
      </c>
      <c r="BH125" s="225">
        <f>IF(O125="sníž. přenesená",K125,0)</f>
        <v>0</v>
      </c>
      <c r="BI125" s="225">
        <f>IF(O125="nulová",K125,0)</f>
        <v>0</v>
      </c>
      <c r="BJ125" s="16" t="s">
        <v>86</v>
      </c>
      <c r="BK125" s="225">
        <f>ROUND(P125*H125,2)</f>
        <v>0</v>
      </c>
      <c r="BL125" s="16" t="s">
        <v>145</v>
      </c>
      <c r="BM125" s="224" t="s">
        <v>227</v>
      </c>
    </row>
    <row r="126" spans="1:47" s="2" customFormat="1" ht="12">
      <c r="A126" s="37"/>
      <c r="B126" s="38"/>
      <c r="C126" s="39"/>
      <c r="D126" s="226" t="s">
        <v>146</v>
      </c>
      <c r="E126" s="39"/>
      <c r="F126" s="227" t="s">
        <v>225</v>
      </c>
      <c r="G126" s="39"/>
      <c r="H126" s="39"/>
      <c r="I126" s="228"/>
      <c r="J126" s="228"/>
      <c r="K126" s="39"/>
      <c r="L126" s="39"/>
      <c r="M126" s="43"/>
      <c r="N126" s="229"/>
      <c r="O126" s="230"/>
      <c r="P126" s="90"/>
      <c r="Q126" s="90"/>
      <c r="R126" s="90"/>
      <c r="S126" s="90"/>
      <c r="T126" s="90"/>
      <c r="U126" s="90"/>
      <c r="V126" s="90"/>
      <c r="W126" s="90"/>
      <c r="X126" s="91"/>
      <c r="Y126" s="37"/>
      <c r="Z126" s="37"/>
      <c r="AA126" s="37"/>
      <c r="AB126" s="37"/>
      <c r="AC126" s="37"/>
      <c r="AD126" s="37"/>
      <c r="AE126" s="37"/>
      <c r="AT126" s="16" t="s">
        <v>146</v>
      </c>
      <c r="AU126" s="16" t="s">
        <v>86</v>
      </c>
    </row>
    <row r="127" spans="1:65" s="2" customFormat="1" ht="14.4" customHeight="1">
      <c r="A127" s="37"/>
      <c r="B127" s="38"/>
      <c r="C127" s="212" t="s">
        <v>78</v>
      </c>
      <c r="D127" s="212" t="s">
        <v>141</v>
      </c>
      <c r="E127" s="213" t="s">
        <v>228</v>
      </c>
      <c r="F127" s="214" t="s">
        <v>229</v>
      </c>
      <c r="G127" s="215" t="s">
        <v>226</v>
      </c>
      <c r="H127" s="216">
        <v>1</v>
      </c>
      <c r="I127" s="217"/>
      <c r="J127" s="217"/>
      <c r="K127" s="218">
        <f>ROUND(P127*H127,2)</f>
        <v>0</v>
      </c>
      <c r="L127" s="214" t="s">
        <v>1</v>
      </c>
      <c r="M127" s="43"/>
      <c r="N127" s="219" t="s">
        <v>1</v>
      </c>
      <c r="O127" s="220" t="s">
        <v>41</v>
      </c>
      <c r="P127" s="221">
        <f>I127+J127</f>
        <v>0</v>
      </c>
      <c r="Q127" s="221">
        <f>ROUND(I127*H127,2)</f>
        <v>0</v>
      </c>
      <c r="R127" s="221">
        <f>ROUND(J127*H127,2)</f>
        <v>0</v>
      </c>
      <c r="S127" s="90"/>
      <c r="T127" s="222">
        <f>S127*H127</f>
        <v>0</v>
      </c>
      <c r="U127" s="222">
        <v>0</v>
      </c>
      <c r="V127" s="222">
        <f>U127*H127</f>
        <v>0</v>
      </c>
      <c r="W127" s="222">
        <v>0</v>
      </c>
      <c r="X127" s="223">
        <f>W127*H127</f>
        <v>0</v>
      </c>
      <c r="Y127" s="37"/>
      <c r="Z127" s="37"/>
      <c r="AA127" s="37"/>
      <c r="AB127" s="37"/>
      <c r="AC127" s="37"/>
      <c r="AD127" s="37"/>
      <c r="AE127" s="37"/>
      <c r="AR127" s="224" t="s">
        <v>145</v>
      </c>
      <c r="AT127" s="224" t="s">
        <v>141</v>
      </c>
      <c r="AU127" s="224" t="s">
        <v>86</v>
      </c>
      <c r="AY127" s="16" t="s">
        <v>140</v>
      </c>
      <c r="BE127" s="225">
        <f>IF(O127="základní",K127,0)</f>
        <v>0</v>
      </c>
      <c r="BF127" s="225">
        <f>IF(O127="snížená",K127,0)</f>
        <v>0</v>
      </c>
      <c r="BG127" s="225">
        <f>IF(O127="zákl. přenesená",K127,0)</f>
        <v>0</v>
      </c>
      <c r="BH127" s="225">
        <f>IF(O127="sníž. přenesená",K127,0)</f>
        <v>0</v>
      </c>
      <c r="BI127" s="225">
        <f>IF(O127="nulová",K127,0)</f>
        <v>0</v>
      </c>
      <c r="BJ127" s="16" t="s">
        <v>86</v>
      </c>
      <c r="BK127" s="225">
        <f>ROUND(P127*H127,2)</f>
        <v>0</v>
      </c>
      <c r="BL127" s="16" t="s">
        <v>145</v>
      </c>
      <c r="BM127" s="224" t="s">
        <v>230</v>
      </c>
    </row>
    <row r="128" spans="1:47" s="2" customFormat="1" ht="12">
      <c r="A128" s="37"/>
      <c r="B128" s="38"/>
      <c r="C128" s="39"/>
      <c r="D128" s="226" t="s">
        <v>146</v>
      </c>
      <c r="E128" s="39"/>
      <c r="F128" s="227" t="s">
        <v>229</v>
      </c>
      <c r="G128" s="39"/>
      <c r="H128" s="39"/>
      <c r="I128" s="228"/>
      <c r="J128" s="228"/>
      <c r="K128" s="39"/>
      <c r="L128" s="39"/>
      <c r="M128" s="43"/>
      <c r="N128" s="229"/>
      <c r="O128" s="230"/>
      <c r="P128" s="90"/>
      <c r="Q128" s="90"/>
      <c r="R128" s="90"/>
      <c r="S128" s="90"/>
      <c r="T128" s="90"/>
      <c r="U128" s="90"/>
      <c r="V128" s="90"/>
      <c r="W128" s="90"/>
      <c r="X128" s="91"/>
      <c r="Y128" s="37"/>
      <c r="Z128" s="37"/>
      <c r="AA128" s="37"/>
      <c r="AB128" s="37"/>
      <c r="AC128" s="37"/>
      <c r="AD128" s="37"/>
      <c r="AE128" s="37"/>
      <c r="AT128" s="16" t="s">
        <v>146</v>
      </c>
      <c r="AU128" s="16" t="s">
        <v>86</v>
      </c>
    </row>
    <row r="129" spans="1:65" s="2" customFormat="1" ht="14.4" customHeight="1">
      <c r="A129" s="37"/>
      <c r="B129" s="38"/>
      <c r="C129" s="212" t="s">
        <v>78</v>
      </c>
      <c r="D129" s="212" t="s">
        <v>141</v>
      </c>
      <c r="E129" s="213" t="s">
        <v>231</v>
      </c>
      <c r="F129" s="214" t="s">
        <v>232</v>
      </c>
      <c r="G129" s="215" t="s">
        <v>226</v>
      </c>
      <c r="H129" s="216">
        <v>1</v>
      </c>
      <c r="I129" s="217"/>
      <c r="J129" s="217"/>
      <c r="K129" s="218">
        <f>ROUND(P129*H129,2)</f>
        <v>0</v>
      </c>
      <c r="L129" s="214" t="s">
        <v>1</v>
      </c>
      <c r="M129" s="43"/>
      <c r="N129" s="219" t="s">
        <v>1</v>
      </c>
      <c r="O129" s="220" t="s">
        <v>41</v>
      </c>
      <c r="P129" s="221">
        <f>I129+J129</f>
        <v>0</v>
      </c>
      <c r="Q129" s="221">
        <f>ROUND(I129*H129,2)</f>
        <v>0</v>
      </c>
      <c r="R129" s="221">
        <f>ROUND(J129*H129,2)</f>
        <v>0</v>
      </c>
      <c r="S129" s="90"/>
      <c r="T129" s="222">
        <f>S129*H129</f>
        <v>0</v>
      </c>
      <c r="U129" s="222">
        <v>0</v>
      </c>
      <c r="V129" s="222">
        <f>U129*H129</f>
        <v>0</v>
      </c>
      <c r="W129" s="222">
        <v>0</v>
      </c>
      <c r="X129" s="223">
        <f>W129*H129</f>
        <v>0</v>
      </c>
      <c r="Y129" s="37"/>
      <c r="Z129" s="37"/>
      <c r="AA129" s="37"/>
      <c r="AB129" s="37"/>
      <c r="AC129" s="37"/>
      <c r="AD129" s="37"/>
      <c r="AE129" s="37"/>
      <c r="AR129" s="224" t="s">
        <v>145</v>
      </c>
      <c r="AT129" s="224" t="s">
        <v>141</v>
      </c>
      <c r="AU129" s="224" t="s">
        <v>86</v>
      </c>
      <c r="AY129" s="16" t="s">
        <v>140</v>
      </c>
      <c r="BE129" s="225">
        <f>IF(O129="základní",K129,0)</f>
        <v>0</v>
      </c>
      <c r="BF129" s="225">
        <f>IF(O129="snížená",K129,0)</f>
        <v>0</v>
      </c>
      <c r="BG129" s="225">
        <f>IF(O129="zákl. přenesená",K129,0)</f>
        <v>0</v>
      </c>
      <c r="BH129" s="225">
        <f>IF(O129="sníž. přenesená",K129,0)</f>
        <v>0</v>
      </c>
      <c r="BI129" s="225">
        <f>IF(O129="nulová",K129,0)</f>
        <v>0</v>
      </c>
      <c r="BJ129" s="16" t="s">
        <v>86</v>
      </c>
      <c r="BK129" s="225">
        <f>ROUND(P129*H129,2)</f>
        <v>0</v>
      </c>
      <c r="BL129" s="16" t="s">
        <v>145</v>
      </c>
      <c r="BM129" s="224" t="s">
        <v>233</v>
      </c>
    </row>
    <row r="130" spans="1:47" s="2" customFormat="1" ht="12">
      <c r="A130" s="37"/>
      <c r="B130" s="38"/>
      <c r="C130" s="39"/>
      <c r="D130" s="226" t="s">
        <v>146</v>
      </c>
      <c r="E130" s="39"/>
      <c r="F130" s="227" t="s">
        <v>232</v>
      </c>
      <c r="G130" s="39"/>
      <c r="H130" s="39"/>
      <c r="I130" s="228"/>
      <c r="J130" s="228"/>
      <c r="K130" s="39"/>
      <c r="L130" s="39"/>
      <c r="M130" s="43"/>
      <c r="N130" s="229"/>
      <c r="O130" s="230"/>
      <c r="P130" s="90"/>
      <c r="Q130" s="90"/>
      <c r="R130" s="90"/>
      <c r="S130" s="90"/>
      <c r="T130" s="90"/>
      <c r="U130" s="90"/>
      <c r="V130" s="90"/>
      <c r="W130" s="90"/>
      <c r="X130" s="91"/>
      <c r="Y130" s="37"/>
      <c r="Z130" s="37"/>
      <c r="AA130" s="37"/>
      <c r="AB130" s="37"/>
      <c r="AC130" s="37"/>
      <c r="AD130" s="37"/>
      <c r="AE130" s="37"/>
      <c r="AT130" s="16" t="s">
        <v>146</v>
      </c>
      <c r="AU130" s="16" t="s">
        <v>86</v>
      </c>
    </row>
    <row r="131" spans="1:65" s="2" customFormat="1" ht="14.4" customHeight="1">
      <c r="A131" s="37"/>
      <c r="B131" s="38"/>
      <c r="C131" s="212" t="s">
        <v>78</v>
      </c>
      <c r="D131" s="212" t="s">
        <v>141</v>
      </c>
      <c r="E131" s="213" t="s">
        <v>234</v>
      </c>
      <c r="F131" s="214" t="s">
        <v>235</v>
      </c>
      <c r="G131" s="215" t="s">
        <v>226</v>
      </c>
      <c r="H131" s="216">
        <v>1</v>
      </c>
      <c r="I131" s="217"/>
      <c r="J131" s="217"/>
      <c r="K131" s="218">
        <f>ROUND(P131*H131,2)</f>
        <v>0</v>
      </c>
      <c r="L131" s="214" t="s">
        <v>1</v>
      </c>
      <c r="M131" s="43"/>
      <c r="N131" s="219" t="s">
        <v>1</v>
      </c>
      <c r="O131" s="220" t="s">
        <v>41</v>
      </c>
      <c r="P131" s="221">
        <f>I131+J131</f>
        <v>0</v>
      </c>
      <c r="Q131" s="221">
        <f>ROUND(I131*H131,2)</f>
        <v>0</v>
      </c>
      <c r="R131" s="221">
        <f>ROUND(J131*H131,2)</f>
        <v>0</v>
      </c>
      <c r="S131" s="90"/>
      <c r="T131" s="222">
        <f>S131*H131</f>
        <v>0</v>
      </c>
      <c r="U131" s="222">
        <v>0</v>
      </c>
      <c r="V131" s="222">
        <f>U131*H131</f>
        <v>0</v>
      </c>
      <c r="W131" s="222">
        <v>0</v>
      </c>
      <c r="X131" s="223">
        <f>W131*H131</f>
        <v>0</v>
      </c>
      <c r="Y131" s="37"/>
      <c r="Z131" s="37"/>
      <c r="AA131" s="37"/>
      <c r="AB131" s="37"/>
      <c r="AC131" s="37"/>
      <c r="AD131" s="37"/>
      <c r="AE131" s="37"/>
      <c r="AR131" s="224" t="s">
        <v>145</v>
      </c>
      <c r="AT131" s="224" t="s">
        <v>141</v>
      </c>
      <c r="AU131" s="224" t="s">
        <v>86</v>
      </c>
      <c r="AY131" s="16" t="s">
        <v>140</v>
      </c>
      <c r="BE131" s="225">
        <f>IF(O131="základní",K131,0)</f>
        <v>0</v>
      </c>
      <c r="BF131" s="225">
        <f>IF(O131="snížená",K131,0)</f>
        <v>0</v>
      </c>
      <c r="BG131" s="225">
        <f>IF(O131="zákl. přenesená",K131,0)</f>
        <v>0</v>
      </c>
      <c r="BH131" s="225">
        <f>IF(O131="sníž. přenesená",K131,0)</f>
        <v>0</v>
      </c>
      <c r="BI131" s="225">
        <f>IF(O131="nulová",K131,0)</f>
        <v>0</v>
      </c>
      <c r="BJ131" s="16" t="s">
        <v>86</v>
      </c>
      <c r="BK131" s="225">
        <f>ROUND(P131*H131,2)</f>
        <v>0</v>
      </c>
      <c r="BL131" s="16" t="s">
        <v>145</v>
      </c>
      <c r="BM131" s="224" t="s">
        <v>236</v>
      </c>
    </row>
    <row r="132" spans="1:47" s="2" customFormat="1" ht="12">
      <c r="A132" s="37"/>
      <c r="B132" s="38"/>
      <c r="C132" s="39"/>
      <c r="D132" s="226" t="s">
        <v>146</v>
      </c>
      <c r="E132" s="39"/>
      <c r="F132" s="227" t="s">
        <v>235</v>
      </c>
      <c r="G132" s="39"/>
      <c r="H132" s="39"/>
      <c r="I132" s="228"/>
      <c r="J132" s="228"/>
      <c r="K132" s="39"/>
      <c r="L132" s="39"/>
      <c r="M132" s="43"/>
      <c r="N132" s="229"/>
      <c r="O132" s="230"/>
      <c r="P132" s="90"/>
      <c r="Q132" s="90"/>
      <c r="R132" s="90"/>
      <c r="S132" s="90"/>
      <c r="T132" s="90"/>
      <c r="U132" s="90"/>
      <c r="V132" s="90"/>
      <c r="W132" s="90"/>
      <c r="X132" s="91"/>
      <c r="Y132" s="37"/>
      <c r="Z132" s="37"/>
      <c r="AA132" s="37"/>
      <c r="AB132" s="37"/>
      <c r="AC132" s="37"/>
      <c r="AD132" s="37"/>
      <c r="AE132" s="37"/>
      <c r="AT132" s="16" t="s">
        <v>146</v>
      </c>
      <c r="AU132" s="16" t="s">
        <v>86</v>
      </c>
    </row>
    <row r="133" spans="1:65" s="2" customFormat="1" ht="14.4" customHeight="1">
      <c r="A133" s="37"/>
      <c r="B133" s="38"/>
      <c r="C133" s="212" t="s">
        <v>78</v>
      </c>
      <c r="D133" s="212" t="s">
        <v>141</v>
      </c>
      <c r="E133" s="213" t="s">
        <v>237</v>
      </c>
      <c r="F133" s="214" t="s">
        <v>238</v>
      </c>
      <c r="G133" s="215" t="s">
        <v>226</v>
      </c>
      <c r="H133" s="216">
        <v>6</v>
      </c>
      <c r="I133" s="217"/>
      <c r="J133" s="217"/>
      <c r="K133" s="218">
        <f>ROUND(P133*H133,2)</f>
        <v>0</v>
      </c>
      <c r="L133" s="214" t="s">
        <v>1</v>
      </c>
      <c r="M133" s="43"/>
      <c r="N133" s="219" t="s">
        <v>1</v>
      </c>
      <c r="O133" s="220" t="s">
        <v>41</v>
      </c>
      <c r="P133" s="221">
        <f>I133+J133</f>
        <v>0</v>
      </c>
      <c r="Q133" s="221">
        <f>ROUND(I133*H133,2)</f>
        <v>0</v>
      </c>
      <c r="R133" s="221">
        <f>ROUND(J133*H133,2)</f>
        <v>0</v>
      </c>
      <c r="S133" s="90"/>
      <c r="T133" s="222">
        <f>S133*H133</f>
        <v>0</v>
      </c>
      <c r="U133" s="222">
        <v>0</v>
      </c>
      <c r="V133" s="222">
        <f>U133*H133</f>
        <v>0</v>
      </c>
      <c r="W133" s="222">
        <v>0</v>
      </c>
      <c r="X133" s="223">
        <f>W133*H133</f>
        <v>0</v>
      </c>
      <c r="Y133" s="37"/>
      <c r="Z133" s="37"/>
      <c r="AA133" s="37"/>
      <c r="AB133" s="37"/>
      <c r="AC133" s="37"/>
      <c r="AD133" s="37"/>
      <c r="AE133" s="37"/>
      <c r="AR133" s="224" t="s">
        <v>145</v>
      </c>
      <c r="AT133" s="224" t="s">
        <v>141</v>
      </c>
      <c r="AU133" s="224" t="s">
        <v>86</v>
      </c>
      <c r="AY133" s="16" t="s">
        <v>140</v>
      </c>
      <c r="BE133" s="225">
        <f>IF(O133="základní",K133,0)</f>
        <v>0</v>
      </c>
      <c r="BF133" s="225">
        <f>IF(O133="snížená",K133,0)</f>
        <v>0</v>
      </c>
      <c r="BG133" s="225">
        <f>IF(O133="zákl. přenesená",K133,0)</f>
        <v>0</v>
      </c>
      <c r="BH133" s="225">
        <f>IF(O133="sníž. přenesená",K133,0)</f>
        <v>0</v>
      </c>
      <c r="BI133" s="225">
        <f>IF(O133="nulová",K133,0)</f>
        <v>0</v>
      </c>
      <c r="BJ133" s="16" t="s">
        <v>86</v>
      </c>
      <c r="BK133" s="225">
        <f>ROUND(P133*H133,2)</f>
        <v>0</v>
      </c>
      <c r="BL133" s="16" t="s">
        <v>145</v>
      </c>
      <c r="BM133" s="224" t="s">
        <v>239</v>
      </c>
    </row>
    <row r="134" spans="1:47" s="2" customFormat="1" ht="12">
      <c r="A134" s="37"/>
      <c r="B134" s="38"/>
      <c r="C134" s="39"/>
      <c r="D134" s="226" t="s">
        <v>146</v>
      </c>
      <c r="E134" s="39"/>
      <c r="F134" s="227" t="s">
        <v>238</v>
      </c>
      <c r="G134" s="39"/>
      <c r="H134" s="39"/>
      <c r="I134" s="228"/>
      <c r="J134" s="228"/>
      <c r="K134" s="39"/>
      <c r="L134" s="39"/>
      <c r="M134" s="43"/>
      <c r="N134" s="229"/>
      <c r="O134" s="230"/>
      <c r="P134" s="90"/>
      <c r="Q134" s="90"/>
      <c r="R134" s="90"/>
      <c r="S134" s="90"/>
      <c r="T134" s="90"/>
      <c r="U134" s="90"/>
      <c r="V134" s="90"/>
      <c r="W134" s="90"/>
      <c r="X134" s="91"/>
      <c r="Y134" s="37"/>
      <c r="Z134" s="37"/>
      <c r="AA134" s="37"/>
      <c r="AB134" s="37"/>
      <c r="AC134" s="37"/>
      <c r="AD134" s="37"/>
      <c r="AE134" s="37"/>
      <c r="AT134" s="16" t="s">
        <v>146</v>
      </c>
      <c r="AU134" s="16" t="s">
        <v>86</v>
      </c>
    </row>
    <row r="135" spans="1:65" s="2" customFormat="1" ht="14.4" customHeight="1">
      <c r="A135" s="37"/>
      <c r="B135" s="38"/>
      <c r="C135" s="212" t="s">
        <v>78</v>
      </c>
      <c r="D135" s="212" t="s">
        <v>141</v>
      </c>
      <c r="E135" s="213" t="s">
        <v>240</v>
      </c>
      <c r="F135" s="214" t="s">
        <v>241</v>
      </c>
      <c r="G135" s="215" t="s">
        <v>226</v>
      </c>
      <c r="H135" s="216">
        <v>1</v>
      </c>
      <c r="I135" s="217"/>
      <c r="J135" s="217"/>
      <c r="K135" s="218">
        <f>ROUND(P135*H135,2)</f>
        <v>0</v>
      </c>
      <c r="L135" s="214" t="s">
        <v>1</v>
      </c>
      <c r="M135" s="43"/>
      <c r="N135" s="219" t="s">
        <v>1</v>
      </c>
      <c r="O135" s="220" t="s">
        <v>41</v>
      </c>
      <c r="P135" s="221">
        <f>I135+J135</f>
        <v>0</v>
      </c>
      <c r="Q135" s="221">
        <f>ROUND(I135*H135,2)</f>
        <v>0</v>
      </c>
      <c r="R135" s="221">
        <f>ROUND(J135*H135,2)</f>
        <v>0</v>
      </c>
      <c r="S135" s="90"/>
      <c r="T135" s="222">
        <f>S135*H135</f>
        <v>0</v>
      </c>
      <c r="U135" s="222">
        <v>0</v>
      </c>
      <c r="V135" s="222">
        <f>U135*H135</f>
        <v>0</v>
      </c>
      <c r="W135" s="222">
        <v>0</v>
      </c>
      <c r="X135" s="223">
        <f>W135*H135</f>
        <v>0</v>
      </c>
      <c r="Y135" s="37"/>
      <c r="Z135" s="37"/>
      <c r="AA135" s="37"/>
      <c r="AB135" s="37"/>
      <c r="AC135" s="37"/>
      <c r="AD135" s="37"/>
      <c r="AE135" s="37"/>
      <c r="AR135" s="224" t="s">
        <v>145</v>
      </c>
      <c r="AT135" s="224" t="s">
        <v>141</v>
      </c>
      <c r="AU135" s="224" t="s">
        <v>86</v>
      </c>
      <c r="AY135" s="16" t="s">
        <v>140</v>
      </c>
      <c r="BE135" s="225">
        <f>IF(O135="základní",K135,0)</f>
        <v>0</v>
      </c>
      <c r="BF135" s="225">
        <f>IF(O135="snížená",K135,0)</f>
        <v>0</v>
      </c>
      <c r="BG135" s="225">
        <f>IF(O135="zákl. přenesená",K135,0)</f>
        <v>0</v>
      </c>
      <c r="BH135" s="225">
        <f>IF(O135="sníž. přenesená",K135,0)</f>
        <v>0</v>
      </c>
      <c r="BI135" s="225">
        <f>IF(O135="nulová",K135,0)</f>
        <v>0</v>
      </c>
      <c r="BJ135" s="16" t="s">
        <v>86</v>
      </c>
      <c r="BK135" s="225">
        <f>ROUND(P135*H135,2)</f>
        <v>0</v>
      </c>
      <c r="BL135" s="16" t="s">
        <v>145</v>
      </c>
      <c r="BM135" s="224" t="s">
        <v>242</v>
      </c>
    </row>
    <row r="136" spans="1:47" s="2" customFormat="1" ht="12">
      <c r="A136" s="37"/>
      <c r="B136" s="38"/>
      <c r="C136" s="39"/>
      <c r="D136" s="226" t="s">
        <v>146</v>
      </c>
      <c r="E136" s="39"/>
      <c r="F136" s="227" t="s">
        <v>241</v>
      </c>
      <c r="G136" s="39"/>
      <c r="H136" s="39"/>
      <c r="I136" s="228"/>
      <c r="J136" s="228"/>
      <c r="K136" s="39"/>
      <c r="L136" s="39"/>
      <c r="M136" s="43"/>
      <c r="N136" s="229"/>
      <c r="O136" s="230"/>
      <c r="P136" s="90"/>
      <c r="Q136" s="90"/>
      <c r="R136" s="90"/>
      <c r="S136" s="90"/>
      <c r="T136" s="90"/>
      <c r="U136" s="90"/>
      <c r="V136" s="90"/>
      <c r="W136" s="90"/>
      <c r="X136" s="91"/>
      <c r="Y136" s="37"/>
      <c r="Z136" s="37"/>
      <c r="AA136" s="37"/>
      <c r="AB136" s="37"/>
      <c r="AC136" s="37"/>
      <c r="AD136" s="37"/>
      <c r="AE136" s="37"/>
      <c r="AT136" s="16" t="s">
        <v>146</v>
      </c>
      <c r="AU136" s="16" t="s">
        <v>86</v>
      </c>
    </row>
    <row r="137" spans="1:65" s="2" customFormat="1" ht="14.4" customHeight="1">
      <c r="A137" s="37"/>
      <c r="B137" s="38"/>
      <c r="C137" s="212" t="s">
        <v>78</v>
      </c>
      <c r="D137" s="212" t="s">
        <v>141</v>
      </c>
      <c r="E137" s="213" t="s">
        <v>243</v>
      </c>
      <c r="F137" s="214" t="s">
        <v>244</v>
      </c>
      <c r="G137" s="215" t="s">
        <v>226</v>
      </c>
      <c r="H137" s="216">
        <v>1</v>
      </c>
      <c r="I137" s="217"/>
      <c r="J137" s="217"/>
      <c r="K137" s="218">
        <f>ROUND(P137*H137,2)</f>
        <v>0</v>
      </c>
      <c r="L137" s="214" t="s">
        <v>1</v>
      </c>
      <c r="M137" s="43"/>
      <c r="N137" s="219" t="s">
        <v>1</v>
      </c>
      <c r="O137" s="220" t="s">
        <v>41</v>
      </c>
      <c r="P137" s="221">
        <f>I137+J137</f>
        <v>0</v>
      </c>
      <c r="Q137" s="221">
        <f>ROUND(I137*H137,2)</f>
        <v>0</v>
      </c>
      <c r="R137" s="221">
        <f>ROUND(J137*H137,2)</f>
        <v>0</v>
      </c>
      <c r="S137" s="90"/>
      <c r="T137" s="222">
        <f>S137*H137</f>
        <v>0</v>
      </c>
      <c r="U137" s="222">
        <v>0</v>
      </c>
      <c r="V137" s="222">
        <f>U137*H137</f>
        <v>0</v>
      </c>
      <c r="W137" s="222">
        <v>0</v>
      </c>
      <c r="X137" s="223">
        <f>W137*H137</f>
        <v>0</v>
      </c>
      <c r="Y137" s="37"/>
      <c r="Z137" s="37"/>
      <c r="AA137" s="37"/>
      <c r="AB137" s="37"/>
      <c r="AC137" s="37"/>
      <c r="AD137" s="37"/>
      <c r="AE137" s="37"/>
      <c r="AR137" s="224" t="s">
        <v>145</v>
      </c>
      <c r="AT137" s="224" t="s">
        <v>141</v>
      </c>
      <c r="AU137" s="224" t="s">
        <v>86</v>
      </c>
      <c r="AY137" s="16" t="s">
        <v>140</v>
      </c>
      <c r="BE137" s="225">
        <f>IF(O137="základní",K137,0)</f>
        <v>0</v>
      </c>
      <c r="BF137" s="225">
        <f>IF(O137="snížená",K137,0)</f>
        <v>0</v>
      </c>
      <c r="BG137" s="225">
        <f>IF(O137="zákl. přenesená",K137,0)</f>
        <v>0</v>
      </c>
      <c r="BH137" s="225">
        <f>IF(O137="sníž. přenesená",K137,0)</f>
        <v>0</v>
      </c>
      <c r="BI137" s="225">
        <f>IF(O137="nulová",K137,0)</f>
        <v>0</v>
      </c>
      <c r="BJ137" s="16" t="s">
        <v>86</v>
      </c>
      <c r="BK137" s="225">
        <f>ROUND(P137*H137,2)</f>
        <v>0</v>
      </c>
      <c r="BL137" s="16" t="s">
        <v>145</v>
      </c>
      <c r="BM137" s="224" t="s">
        <v>245</v>
      </c>
    </row>
    <row r="138" spans="1:47" s="2" customFormat="1" ht="12">
      <c r="A138" s="37"/>
      <c r="B138" s="38"/>
      <c r="C138" s="39"/>
      <c r="D138" s="226" t="s">
        <v>146</v>
      </c>
      <c r="E138" s="39"/>
      <c r="F138" s="227" t="s">
        <v>246</v>
      </c>
      <c r="G138" s="39"/>
      <c r="H138" s="39"/>
      <c r="I138" s="228"/>
      <c r="J138" s="228"/>
      <c r="K138" s="39"/>
      <c r="L138" s="39"/>
      <c r="M138" s="43"/>
      <c r="N138" s="229"/>
      <c r="O138" s="230"/>
      <c r="P138" s="90"/>
      <c r="Q138" s="90"/>
      <c r="R138" s="90"/>
      <c r="S138" s="90"/>
      <c r="T138" s="90"/>
      <c r="U138" s="90"/>
      <c r="V138" s="90"/>
      <c r="W138" s="90"/>
      <c r="X138" s="91"/>
      <c r="Y138" s="37"/>
      <c r="Z138" s="37"/>
      <c r="AA138" s="37"/>
      <c r="AB138" s="37"/>
      <c r="AC138" s="37"/>
      <c r="AD138" s="37"/>
      <c r="AE138" s="37"/>
      <c r="AT138" s="16" t="s">
        <v>146</v>
      </c>
      <c r="AU138" s="16" t="s">
        <v>86</v>
      </c>
    </row>
    <row r="139" spans="1:65" s="2" customFormat="1" ht="14.4" customHeight="1">
      <c r="A139" s="37"/>
      <c r="B139" s="38"/>
      <c r="C139" s="212" t="s">
        <v>78</v>
      </c>
      <c r="D139" s="212" t="s">
        <v>141</v>
      </c>
      <c r="E139" s="213" t="s">
        <v>247</v>
      </c>
      <c r="F139" s="214" t="s">
        <v>244</v>
      </c>
      <c r="G139" s="215" t="s">
        <v>226</v>
      </c>
      <c r="H139" s="216">
        <v>1</v>
      </c>
      <c r="I139" s="217"/>
      <c r="J139" s="217"/>
      <c r="K139" s="218">
        <f>ROUND(P139*H139,2)</f>
        <v>0</v>
      </c>
      <c r="L139" s="214" t="s">
        <v>1</v>
      </c>
      <c r="M139" s="43"/>
      <c r="N139" s="219" t="s">
        <v>1</v>
      </c>
      <c r="O139" s="220" t="s">
        <v>41</v>
      </c>
      <c r="P139" s="221">
        <f>I139+J139</f>
        <v>0</v>
      </c>
      <c r="Q139" s="221">
        <f>ROUND(I139*H139,2)</f>
        <v>0</v>
      </c>
      <c r="R139" s="221">
        <f>ROUND(J139*H139,2)</f>
        <v>0</v>
      </c>
      <c r="S139" s="90"/>
      <c r="T139" s="222">
        <f>S139*H139</f>
        <v>0</v>
      </c>
      <c r="U139" s="222">
        <v>0</v>
      </c>
      <c r="V139" s="222">
        <f>U139*H139</f>
        <v>0</v>
      </c>
      <c r="W139" s="222">
        <v>0</v>
      </c>
      <c r="X139" s="223">
        <f>W139*H139</f>
        <v>0</v>
      </c>
      <c r="Y139" s="37"/>
      <c r="Z139" s="37"/>
      <c r="AA139" s="37"/>
      <c r="AB139" s="37"/>
      <c r="AC139" s="37"/>
      <c r="AD139" s="37"/>
      <c r="AE139" s="37"/>
      <c r="AR139" s="224" t="s">
        <v>145</v>
      </c>
      <c r="AT139" s="224" t="s">
        <v>141</v>
      </c>
      <c r="AU139" s="224" t="s">
        <v>86</v>
      </c>
      <c r="AY139" s="16" t="s">
        <v>140</v>
      </c>
      <c r="BE139" s="225">
        <f>IF(O139="základní",K139,0)</f>
        <v>0</v>
      </c>
      <c r="BF139" s="225">
        <f>IF(O139="snížená",K139,0)</f>
        <v>0</v>
      </c>
      <c r="BG139" s="225">
        <f>IF(O139="zákl. přenesená",K139,0)</f>
        <v>0</v>
      </c>
      <c r="BH139" s="225">
        <f>IF(O139="sníž. přenesená",K139,0)</f>
        <v>0</v>
      </c>
      <c r="BI139" s="225">
        <f>IF(O139="nulová",K139,0)</f>
        <v>0</v>
      </c>
      <c r="BJ139" s="16" t="s">
        <v>86</v>
      </c>
      <c r="BK139" s="225">
        <f>ROUND(P139*H139,2)</f>
        <v>0</v>
      </c>
      <c r="BL139" s="16" t="s">
        <v>145</v>
      </c>
      <c r="BM139" s="224" t="s">
        <v>248</v>
      </c>
    </row>
    <row r="140" spans="1:47" s="2" customFormat="1" ht="12">
      <c r="A140" s="37"/>
      <c r="B140" s="38"/>
      <c r="C140" s="39"/>
      <c r="D140" s="226" t="s">
        <v>146</v>
      </c>
      <c r="E140" s="39"/>
      <c r="F140" s="227" t="s">
        <v>249</v>
      </c>
      <c r="G140" s="39"/>
      <c r="H140" s="39"/>
      <c r="I140" s="228"/>
      <c r="J140" s="228"/>
      <c r="K140" s="39"/>
      <c r="L140" s="39"/>
      <c r="M140" s="43"/>
      <c r="N140" s="229"/>
      <c r="O140" s="230"/>
      <c r="P140" s="90"/>
      <c r="Q140" s="90"/>
      <c r="R140" s="90"/>
      <c r="S140" s="90"/>
      <c r="T140" s="90"/>
      <c r="U140" s="90"/>
      <c r="V140" s="90"/>
      <c r="W140" s="90"/>
      <c r="X140" s="91"/>
      <c r="Y140" s="37"/>
      <c r="Z140" s="37"/>
      <c r="AA140" s="37"/>
      <c r="AB140" s="37"/>
      <c r="AC140" s="37"/>
      <c r="AD140" s="37"/>
      <c r="AE140" s="37"/>
      <c r="AT140" s="16" t="s">
        <v>146</v>
      </c>
      <c r="AU140" s="16" t="s">
        <v>86</v>
      </c>
    </row>
    <row r="141" spans="1:65" s="2" customFormat="1" ht="14.4" customHeight="1">
      <c r="A141" s="37"/>
      <c r="B141" s="38"/>
      <c r="C141" s="212" t="s">
        <v>78</v>
      </c>
      <c r="D141" s="212" t="s">
        <v>141</v>
      </c>
      <c r="E141" s="213" t="s">
        <v>250</v>
      </c>
      <c r="F141" s="214" t="s">
        <v>244</v>
      </c>
      <c r="G141" s="215" t="s">
        <v>226</v>
      </c>
      <c r="H141" s="216">
        <v>1</v>
      </c>
      <c r="I141" s="217"/>
      <c r="J141" s="217"/>
      <c r="K141" s="218">
        <f>ROUND(P141*H141,2)</f>
        <v>0</v>
      </c>
      <c r="L141" s="214" t="s">
        <v>1</v>
      </c>
      <c r="M141" s="43"/>
      <c r="N141" s="219" t="s">
        <v>1</v>
      </c>
      <c r="O141" s="220" t="s">
        <v>41</v>
      </c>
      <c r="P141" s="221">
        <f>I141+J141</f>
        <v>0</v>
      </c>
      <c r="Q141" s="221">
        <f>ROUND(I141*H141,2)</f>
        <v>0</v>
      </c>
      <c r="R141" s="221">
        <f>ROUND(J141*H141,2)</f>
        <v>0</v>
      </c>
      <c r="S141" s="90"/>
      <c r="T141" s="222">
        <f>S141*H141</f>
        <v>0</v>
      </c>
      <c r="U141" s="222">
        <v>0</v>
      </c>
      <c r="V141" s="222">
        <f>U141*H141</f>
        <v>0</v>
      </c>
      <c r="W141" s="222">
        <v>0</v>
      </c>
      <c r="X141" s="223">
        <f>W141*H141</f>
        <v>0</v>
      </c>
      <c r="Y141" s="37"/>
      <c r="Z141" s="37"/>
      <c r="AA141" s="37"/>
      <c r="AB141" s="37"/>
      <c r="AC141" s="37"/>
      <c r="AD141" s="37"/>
      <c r="AE141" s="37"/>
      <c r="AR141" s="224" t="s">
        <v>145</v>
      </c>
      <c r="AT141" s="224" t="s">
        <v>141</v>
      </c>
      <c r="AU141" s="224" t="s">
        <v>86</v>
      </c>
      <c r="AY141" s="16" t="s">
        <v>140</v>
      </c>
      <c r="BE141" s="225">
        <f>IF(O141="základní",K141,0)</f>
        <v>0</v>
      </c>
      <c r="BF141" s="225">
        <f>IF(O141="snížená",K141,0)</f>
        <v>0</v>
      </c>
      <c r="BG141" s="225">
        <f>IF(O141="zákl. přenesená",K141,0)</f>
        <v>0</v>
      </c>
      <c r="BH141" s="225">
        <f>IF(O141="sníž. přenesená",K141,0)</f>
        <v>0</v>
      </c>
      <c r="BI141" s="225">
        <f>IF(O141="nulová",K141,0)</f>
        <v>0</v>
      </c>
      <c r="BJ141" s="16" t="s">
        <v>86</v>
      </c>
      <c r="BK141" s="225">
        <f>ROUND(P141*H141,2)</f>
        <v>0</v>
      </c>
      <c r="BL141" s="16" t="s">
        <v>145</v>
      </c>
      <c r="BM141" s="224" t="s">
        <v>251</v>
      </c>
    </row>
    <row r="142" spans="1:47" s="2" customFormat="1" ht="12">
      <c r="A142" s="37"/>
      <c r="B142" s="38"/>
      <c r="C142" s="39"/>
      <c r="D142" s="226" t="s">
        <v>146</v>
      </c>
      <c r="E142" s="39"/>
      <c r="F142" s="227" t="s">
        <v>252</v>
      </c>
      <c r="G142" s="39"/>
      <c r="H142" s="39"/>
      <c r="I142" s="228"/>
      <c r="J142" s="228"/>
      <c r="K142" s="39"/>
      <c r="L142" s="39"/>
      <c r="M142" s="43"/>
      <c r="N142" s="229"/>
      <c r="O142" s="230"/>
      <c r="P142" s="90"/>
      <c r="Q142" s="90"/>
      <c r="R142" s="90"/>
      <c r="S142" s="90"/>
      <c r="T142" s="90"/>
      <c r="U142" s="90"/>
      <c r="V142" s="90"/>
      <c r="W142" s="90"/>
      <c r="X142" s="91"/>
      <c r="Y142" s="37"/>
      <c r="Z142" s="37"/>
      <c r="AA142" s="37"/>
      <c r="AB142" s="37"/>
      <c r="AC142" s="37"/>
      <c r="AD142" s="37"/>
      <c r="AE142" s="37"/>
      <c r="AT142" s="16" t="s">
        <v>146</v>
      </c>
      <c r="AU142" s="16" t="s">
        <v>86</v>
      </c>
    </row>
    <row r="143" spans="1:65" s="2" customFormat="1" ht="14.4" customHeight="1">
      <c r="A143" s="37"/>
      <c r="B143" s="38"/>
      <c r="C143" s="212" t="s">
        <v>78</v>
      </c>
      <c r="D143" s="212" t="s">
        <v>141</v>
      </c>
      <c r="E143" s="213" t="s">
        <v>253</v>
      </c>
      <c r="F143" s="214" t="s">
        <v>244</v>
      </c>
      <c r="G143" s="215" t="s">
        <v>226</v>
      </c>
      <c r="H143" s="216">
        <v>1</v>
      </c>
      <c r="I143" s="217"/>
      <c r="J143" s="217"/>
      <c r="K143" s="218">
        <f>ROUND(P143*H143,2)</f>
        <v>0</v>
      </c>
      <c r="L143" s="214" t="s">
        <v>1</v>
      </c>
      <c r="M143" s="43"/>
      <c r="N143" s="219" t="s">
        <v>1</v>
      </c>
      <c r="O143" s="220" t="s">
        <v>41</v>
      </c>
      <c r="P143" s="221">
        <f>I143+J143</f>
        <v>0</v>
      </c>
      <c r="Q143" s="221">
        <f>ROUND(I143*H143,2)</f>
        <v>0</v>
      </c>
      <c r="R143" s="221">
        <f>ROUND(J143*H143,2)</f>
        <v>0</v>
      </c>
      <c r="S143" s="90"/>
      <c r="T143" s="222">
        <f>S143*H143</f>
        <v>0</v>
      </c>
      <c r="U143" s="222">
        <v>0</v>
      </c>
      <c r="V143" s="222">
        <f>U143*H143</f>
        <v>0</v>
      </c>
      <c r="W143" s="222">
        <v>0</v>
      </c>
      <c r="X143" s="223">
        <f>W143*H143</f>
        <v>0</v>
      </c>
      <c r="Y143" s="37"/>
      <c r="Z143" s="37"/>
      <c r="AA143" s="37"/>
      <c r="AB143" s="37"/>
      <c r="AC143" s="37"/>
      <c r="AD143" s="37"/>
      <c r="AE143" s="37"/>
      <c r="AR143" s="224" t="s">
        <v>145</v>
      </c>
      <c r="AT143" s="224" t="s">
        <v>141</v>
      </c>
      <c r="AU143" s="224" t="s">
        <v>86</v>
      </c>
      <c r="AY143" s="16" t="s">
        <v>140</v>
      </c>
      <c r="BE143" s="225">
        <f>IF(O143="základní",K143,0)</f>
        <v>0</v>
      </c>
      <c r="BF143" s="225">
        <f>IF(O143="snížená",K143,0)</f>
        <v>0</v>
      </c>
      <c r="BG143" s="225">
        <f>IF(O143="zákl. přenesená",K143,0)</f>
        <v>0</v>
      </c>
      <c r="BH143" s="225">
        <f>IF(O143="sníž. přenesená",K143,0)</f>
        <v>0</v>
      </c>
      <c r="BI143" s="225">
        <f>IF(O143="nulová",K143,0)</f>
        <v>0</v>
      </c>
      <c r="BJ143" s="16" t="s">
        <v>86</v>
      </c>
      <c r="BK143" s="225">
        <f>ROUND(P143*H143,2)</f>
        <v>0</v>
      </c>
      <c r="BL143" s="16" t="s">
        <v>145</v>
      </c>
      <c r="BM143" s="224" t="s">
        <v>254</v>
      </c>
    </row>
    <row r="144" spans="1:47" s="2" customFormat="1" ht="12">
      <c r="A144" s="37"/>
      <c r="B144" s="38"/>
      <c r="C144" s="39"/>
      <c r="D144" s="226" t="s">
        <v>146</v>
      </c>
      <c r="E144" s="39"/>
      <c r="F144" s="227" t="s">
        <v>255</v>
      </c>
      <c r="G144" s="39"/>
      <c r="H144" s="39"/>
      <c r="I144" s="228"/>
      <c r="J144" s="228"/>
      <c r="K144" s="39"/>
      <c r="L144" s="39"/>
      <c r="M144" s="43"/>
      <c r="N144" s="229"/>
      <c r="O144" s="230"/>
      <c r="P144" s="90"/>
      <c r="Q144" s="90"/>
      <c r="R144" s="90"/>
      <c r="S144" s="90"/>
      <c r="T144" s="90"/>
      <c r="U144" s="90"/>
      <c r="V144" s="90"/>
      <c r="W144" s="90"/>
      <c r="X144" s="91"/>
      <c r="Y144" s="37"/>
      <c r="Z144" s="37"/>
      <c r="AA144" s="37"/>
      <c r="AB144" s="37"/>
      <c r="AC144" s="37"/>
      <c r="AD144" s="37"/>
      <c r="AE144" s="37"/>
      <c r="AT144" s="16" t="s">
        <v>146</v>
      </c>
      <c r="AU144" s="16" t="s">
        <v>86</v>
      </c>
    </row>
    <row r="145" spans="1:65" s="2" customFormat="1" ht="14.4" customHeight="1">
      <c r="A145" s="37"/>
      <c r="B145" s="38"/>
      <c r="C145" s="212" t="s">
        <v>78</v>
      </c>
      <c r="D145" s="212" t="s">
        <v>141</v>
      </c>
      <c r="E145" s="213" t="s">
        <v>256</v>
      </c>
      <c r="F145" s="214" t="s">
        <v>244</v>
      </c>
      <c r="G145" s="215" t="s">
        <v>226</v>
      </c>
      <c r="H145" s="216">
        <v>2</v>
      </c>
      <c r="I145" s="217"/>
      <c r="J145" s="217"/>
      <c r="K145" s="218">
        <f>ROUND(P145*H145,2)</f>
        <v>0</v>
      </c>
      <c r="L145" s="214" t="s">
        <v>1</v>
      </c>
      <c r="M145" s="43"/>
      <c r="N145" s="219" t="s">
        <v>1</v>
      </c>
      <c r="O145" s="220" t="s">
        <v>41</v>
      </c>
      <c r="P145" s="221">
        <f>I145+J145</f>
        <v>0</v>
      </c>
      <c r="Q145" s="221">
        <f>ROUND(I145*H145,2)</f>
        <v>0</v>
      </c>
      <c r="R145" s="221">
        <f>ROUND(J145*H145,2)</f>
        <v>0</v>
      </c>
      <c r="S145" s="90"/>
      <c r="T145" s="222">
        <f>S145*H145</f>
        <v>0</v>
      </c>
      <c r="U145" s="222">
        <v>0</v>
      </c>
      <c r="V145" s="222">
        <f>U145*H145</f>
        <v>0</v>
      </c>
      <c r="W145" s="222">
        <v>0</v>
      </c>
      <c r="X145" s="223">
        <f>W145*H145</f>
        <v>0</v>
      </c>
      <c r="Y145" s="37"/>
      <c r="Z145" s="37"/>
      <c r="AA145" s="37"/>
      <c r="AB145" s="37"/>
      <c r="AC145" s="37"/>
      <c r="AD145" s="37"/>
      <c r="AE145" s="37"/>
      <c r="AR145" s="224" t="s">
        <v>145</v>
      </c>
      <c r="AT145" s="224" t="s">
        <v>141</v>
      </c>
      <c r="AU145" s="224" t="s">
        <v>86</v>
      </c>
      <c r="AY145" s="16" t="s">
        <v>140</v>
      </c>
      <c r="BE145" s="225">
        <f>IF(O145="základní",K145,0)</f>
        <v>0</v>
      </c>
      <c r="BF145" s="225">
        <f>IF(O145="snížená",K145,0)</f>
        <v>0</v>
      </c>
      <c r="BG145" s="225">
        <f>IF(O145="zákl. přenesená",K145,0)</f>
        <v>0</v>
      </c>
      <c r="BH145" s="225">
        <f>IF(O145="sníž. přenesená",K145,0)</f>
        <v>0</v>
      </c>
      <c r="BI145" s="225">
        <f>IF(O145="nulová",K145,0)</f>
        <v>0</v>
      </c>
      <c r="BJ145" s="16" t="s">
        <v>86</v>
      </c>
      <c r="BK145" s="225">
        <f>ROUND(P145*H145,2)</f>
        <v>0</v>
      </c>
      <c r="BL145" s="16" t="s">
        <v>145</v>
      </c>
      <c r="BM145" s="224" t="s">
        <v>257</v>
      </c>
    </row>
    <row r="146" spans="1:47" s="2" customFormat="1" ht="12">
      <c r="A146" s="37"/>
      <c r="B146" s="38"/>
      <c r="C146" s="39"/>
      <c r="D146" s="226" t="s">
        <v>146</v>
      </c>
      <c r="E146" s="39"/>
      <c r="F146" s="227" t="s">
        <v>258</v>
      </c>
      <c r="G146" s="39"/>
      <c r="H146" s="39"/>
      <c r="I146" s="228"/>
      <c r="J146" s="228"/>
      <c r="K146" s="39"/>
      <c r="L146" s="39"/>
      <c r="M146" s="43"/>
      <c r="N146" s="229"/>
      <c r="O146" s="230"/>
      <c r="P146" s="90"/>
      <c r="Q146" s="90"/>
      <c r="R146" s="90"/>
      <c r="S146" s="90"/>
      <c r="T146" s="90"/>
      <c r="U146" s="90"/>
      <c r="V146" s="90"/>
      <c r="W146" s="90"/>
      <c r="X146" s="91"/>
      <c r="Y146" s="37"/>
      <c r="Z146" s="37"/>
      <c r="AA146" s="37"/>
      <c r="AB146" s="37"/>
      <c r="AC146" s="37"/>
      <c r="AD146" s="37"/>
      <c r="AE146" s="37"/>
      <c r="AT146" s="16" t="s">
        <v>146</v>
      </c>
      <c r="AU146" s="16" t="s">
        <v>86</v>
      </c>
    </row>
    <row r="147" spans="1:65" s="2" customFormat="1" ht="14.4" customHeight="1">
      <c r="A147" s="37"/>
      <c r="B147" s="38"/>
      <c r="C147" s="212" t="s">
        <v>78</v>
      </c>
      <c r="D147" s="212" t="s">
        <v>141</v>
      </c>
      <c r="E147" s="213" t="s">
        <v>259</v>
      </c>
      <c r="F147" s="214" t="s">
        <v>244</v>
      </c>
      <c r="G147" s="215" t="s">
        <v>226</v>
      </c>
      <c r="H147" s="216">
        <v>1</v>
      </c>
      <c r="I147" s="217"/>
      <c r="J147" s="217"/>
      <c r="K147" s="218">
        <f>ROUND(P147*H147,2)</f>
        <v>0</v>
      </c>
      <c r="L147" s="214" t="s">
        <v>1</v>
      </c>
      <c r="M147" s="43"/>
      <c r="N147" s="219" t="s">
        <v>1</v>
      </c>
      <c r="O147" s="220" t="s">
        <v>41</v>
      </c>
      <c r="P147" s="221">
        <f>I147+J147</f>
        <v>0</v>
      </c>
      <c r="Q147" s="221">
        <f>ROUND(I147*H147,2)</f>
        <v>0</v>
      </c>
      <c r="R147" s="221">
        <f>ROUND(J147*H147,2)</f>
        <v>0</v>
      </c>
      <c r="S147" s="90"/>
      <c r="T147" s="222">
        <f>S147*H147</f>
        <v>0</v>
      </c>
      <c r="U147" s="222">
        <v>0</v>
      </c>
      <c r="V147" s="222">
        <f>U147*H147</f>
        <v>0</v>
      </c>
      <c r="W147" s="222">
        <v>0</v>
      </c>
      <c r="X147" s="223">
        <f>W147*H147</f>
        <v>0</v>
      </c>
      <c r="Y147" s="37"/>
      <c r="Z147" s="37"/>
      <c r="AA147" s="37"/>
      <c r="AB147" s="37"/>
      <c r="AC147" s="37"/>
      <c r="AD147" s="37"/>
      <c r="AE147" s="37"/>
      <c r="AR147" s="224" t="s">
        <v>145</v>
      </c>
      <c r="AT147" s="224" t="s">
        <v>141</v>
      </c>
      <c r="AU147" s="224" t="s">
        <v>86</v>
      </c>
      <c r="AY147" s="16" t="s">
        <v>140</v>
      </c>
      <c r="BE147" s="225">
        <f>IF(O147="základní",K147,0)</f>
        <v>0</v>
      </c>
      <c r="BF147" s="225">
        <f>IF(O147="snížená",K147,0)</f>
        <v>0</v>
      </c>
      <c r="BG147" s="225">
        <f>IF(O147="zákl. přenesená",K147,0)</f>
        <v>0</v>
      </c>
      <c r="BH147" s="225">
        <f>IF(O147="sníž. přenesená",K147,0)</f>
        <v>0</v>
      </c>
      <c r="BI147" s="225">
        <f>IF(O147="nulová",K147,0)</f>
        <v>0</v>
      </c>
      <c r="BJ147" s="16" t="s">
        <v>86</v>
      </c>
      <c r="BK147" s="225">
        <f>ROUND(P147*H147,2)</f>
        <v>0</v>
      </c>
      <c r="BL147" s="16" t="s">
        <v>145</v>
      </c>
      <c r="BM147" s="224" t="s">
        <v>260</v>
      </c>
    </row>
    <row r="148" spans="1:47" s="2" customFormat="1" ht="12">
      <c r="A148" s="37"/>
      <c r="B148" s="38"/>
      <c r="C148" s="39"/>
      <c r="D148" s="226" t="s">
        <v>146</v>
      </c>
      <c r="E148" s="39"/>
      <c r="F148" s="227" t="s">
        <v>261</v>
      </c>
      <c r="G148" s="39"/>
      <c r="H148" s="39"/>
      <c r="I148" s="228"/>
      <c r="J148" s="228"/>
      <c r="K148" s="39"/>
      <c r="L148" s="39"/>
      <c r="M148" s="43"/>
      <c r="N148" s="229"/>
      <c r="O148" s="230"/>
      <c r="P148" s="90"/>
      <c r="Q148" s="90"/>
      <c r="R148" s="90"/>
      <c r="S148" s="90"/>
      <c r="T148" s="90"/>
      <c r="U148" s="90"/>
      <c r="V148" s="90"/>
      <c r="W148" s="90"/>
      <c r="X148" s="91"/>
      <c r="Y148" s="37"/>
      <c r="Z148" s="37"/>
      <c r="AA148" s="37"/>
      <c r="AB148" s="37"/>
      <c r="AC148" s="37"/>
      <c r="AD148" s="37"/>
      <c r="AE148" s="37"/>
      <c r="AT148" s="16" t="s">
        <v>146</v>
      </c>
      <c r="AU148" s="16" t="s">
        <v>86</v>
      </c>
    </row>
    <row r="149" spans="1:65" s="2" customFormat="1" ht="14.4" customHeight="1">
      <c r="A149" s="37"/>
      <c r="B149" s="38"/>
      <c r="C149" s="212" t="s">
        <v>78</v>
      </c>
      <c r="D149" s="212" t="s">
        <v>141</v>
      </c>
      <c r="E149" s="213" t="s">
        <v>262</v>
      </c>
      <c r="F149" s="214" t="s">
        <v>244</v>
      </c>
      <c r="G149" s="215" t="s">
        <v>226</v>
      </c>
      <c r="H149" s="216">
        <v>1</v>
      </c>
      <c r="I149" s="217"/>
      <c r="J149" s="217"/>
      <c r="K149" s="218">
        <f>ROUND(P149*H149,2)</f>
        <v>0</v>
      </c>
      <c r="L149" s="214" t="s">
        <v>1</v>
      </c>
      <c r="M149" s="43"/>
      <c r="N149" s="219" t="s">
        <v>1</v>
      </c>
      <c r="O149" s="220" t="s">
        <v>41</v>
      </c>
      <c r="P149" s="221">
        <f>I149+J149</f>
        <v>0</v>
      </c>
      <c r="Q149" s="221">
        <f>ROUND(I149*H149,2)</f>
        <v>0</v>
      </c>
      <c r="R149" s="221">
        <f>ROUND(J149*H149,2)</f>
        <v>0</v>
      </c>
      <c r="S149" s="90"/>
      <c r="T149" s="222">
        <f>S149*H149</f>
        <v>0</v>
      </c>
      <c r="U149" s="222">
        <v>0</v>
      </c>
      <c r="V149" s="222">
        <f>U149*H149</f>
        <v>0</v>
      </c>
      <c r="W149" s="222">
        <v>0</v>
      </c>
      <c r="X149" s="223">
        <f>W149*H149</f>
        <v>0</v>
      </c>
      <c r="Y149" s="37"/>
      <c r="Z149" s="37"/>
      <c r="AA149" s="37"/>
      <c r="AB149" s="37"/>
      <c r="AC149" s="37"/>
      <c r="AD149" s="37"/>
      <c r="AE149" s="37"/>
      <c r="AR149" s="224" t="s">
        <v>145</v>
      </c>
      <c r="AT149" s="224" t="s">
        <v>141</v>
      </c>
      <c r="AU149" s="224" t="s">
        <v>86</v>
      </c>
      <c r="AY149" s="16" t="s">
        <v>140</v>
      </c>
      <c r="BE149" s="225">
        <f>IF(O149="základní",K149,0)</f>
        <v>0</v>
      </c>
      <c r="BF149" s="225">
        <f>IF(O149="snížená",K149,0)</f>
        <v>0</v>
      </c>
      <c r="BG149" s="225">
        <f>IF(O149="zákl. přenesená",K149,0)</f>
        <v>0</v>
      </c>
      <c r="BH149" s="225">
        <f>IF(O149="sníž. přenesená",K149,0)</f>
        <v>0</v>
      </c>
      <c r="BI149" s="225">
        <f>IF(O149="nulová",K149,0)</f>
        <v>0</v>
      </c>
      <c r="BJ149" s="16" t="s">
        <v>86</v>
      </c>
      <c r="BK149" s="225">
        <f>ROUND(P149*H149,2)</f>
        <v>0</v>
      </c>
      <c r="BL149" s="16" t="s">
        <v>145</v>
      </c>
      <c r="BM149" s="224" t="s">
        <v>263</v>
      </c>
    </row>
    <row r="150" spans="1:47" s="2" customFormat="1" ht="12">
      <c r="A150" s="37"/>
      <c r="B150" s="38"/>
      <c r="C150" s="39"/>
      <c r="D150" s="226" t="s">
        <v>146</v>
      </c>
      <c r="E150" s="39"/>
      <c r="F150" s="227" t="s">
        <v>264</v>
      </c>
      <c r="G150" s="39"/>
      <c r="H150" s="39"/>
      <c r="I150" s="228"/>
      <c r="J150" s="228"/>
      <c r="K150" s="39"/>
      <c r="L150" s="39"/>
      <c r="M150" s="43"/>
      <c r="N150" s="229"/>
      <c r="O150" s="230"/>
      <c r="P150" s="90"/>
      <c r="Q150" s="90"/>
      <c r="R150" s="90"/>
      <c r="S150" s="90"/>
      <c r="T150" s="90"/>
      <c r="U150" s="90"/>
      <c r="V150" s="90"/>
      <c r="W150" s="90"/>
      <c r="X150" s="91"/>
      <c r="Y150" s="37"/>
      <c r="Z150" s="37"/>
      <c r="AA150" s="37"/>
      <c r="AB150" s="37"/>
      <c r="AC150" s="37"/>
      <c r="AD150" s="37"/>
      <c r="AE150" s="37"/>
      <c r="AT150" s="16" t="s">
        <v>146</v>
      </c>
      <c r="AU150" s="16" t="s">
        <v>86</v>
      </c>
    </row>
    <row r="151" spans="1:65" s="2" customFormat="1" ht="14.4" customHeight="1">
      <c r="A151" s="37"/>
      <c r="B151" s="38"/>
      <c r="C151" s="212" t="s">
        <v>78</v>
      </c>
      <c r="D151" s="212" t="s">
        <v>141</v>
      </c>
      <c r="E151" s="213" t="s">
        <v>265</v>
      </c>
      <c r="F151" s="214" t="s">
        <v>244</v>
      </c>
      <c r="G151" s="215" t="s">
        <v>226</v>
      </c>
      <c r="H151" s="216">
        <v>2</v>
      </c>
      <c r="I151" s="217"/>
      <c r="J151" s="217"/>
      <c r="K151" s="218">
        <f>ROUND(P151*H151,2)</f>
        <v>0</v>
      </c>
      <c r="L151" s="214" t="s">
        <v>1</v>
      </c>
      <c r="M151" s="43"/>
      <c r="N151" s="219" t="s">
        <v>1</v>
      </c>
      <c r="O151" s="220" t="s">
        <v>41</v>
      </c>
      <c r="P151" s="221">
        <f>I151+J151</f>
        <v>0</v>
      </c>
      <c r="Q151" s="221">
        <f>ROUND(I151*H151,2)</f>
        <v>0</v>
      </c>
      <c r="R151" s="221">
        <f>ROUND(J151*H151,2)</f>
        <v>0</v>
      </c>
      <c r="S151" s="90"/>
      <c r="T151" s="222">
        <f>S151*H151</f>
        <v>0</v>
      </c>
      <c r="U151" s="222">
        <v>0</v>
      </c>
      <c r="V151" s="222">
        <f>U151*H151</f>
        <v>0</v>
      </c>
      <c r="W151" s="222">
        <v>0</v>
      </c>
      <c r="X151" s="223">
        <f>W151*H151</f>
        <v>0</v>
      </c>
      <c r="Y151" s="37"/>
      <c r="Z151" s="37"/>
      <c r="AA151" s="37"/>
      <c r="AB151" s="37"/>
      <c r="AC151" s="37"/>
      <c r="AD151" s="37"/>
      <c r="AE151" s="37"/>
      <c r="AR151" s="224" t="s">
        <v>145</v>
      </c>
      <c r="AT151" s="224" t="s">
        <v>141</v>
      </c>
      <c r="AU151" s="224" t="s">
        <v>86</v>
      </c>
      <c r="AY151" s="16" t="s">
        <v>140</v>
      </c>
      <c r="BE151" s="225">
        <f>IF(O151="základní",K151,0)</f>
        <v>0</v>
      </c>
      <c r="BF151" s="225">
        <f>IF(O151="snížená",K151,0)</f>
        <v>0</v>
      </c>
      <c r="BG151" s="225">
        <f>IF(O151="zákl. přenesená",K151,0)</f>
        <v>0</v>
      </c>
      <c r="BH151" s="225">
        <f>IF(O151="sníž. přenesená",K151,0)</f>
        <v>0</v>
      </c>
      <c r="BI151" s="225">
        <f>IF(O151="nulová",K151,0)</f>
        <v>0</v>
      </c>
      <c r="BJ151" s="16" t="s">
        <v>86</v>
      </c>
      <c r="BK151" s="225">
        <f>ROUND(P151*H151,2)</f>
        <v>0</v>
      </c>
      <c r="BL151" s="16" t="s">
        <v>145</v>
      </c>
      <c r="BM151" s="224" t="s">
        <v>266</v>
      </c>
    </row>
    <row r="152" spans="1:47" s="2" customFormat="1" ht="12">
      <c r="A152" s="37"/>
      <c r="B152" s="38"/>
      <c r="C152" s="39"/>
      <c r="D152" s="226" t="s">
        <v>146</v>
      </c>
      <c r="E152" s="39"/>
      <c r="F152" s="227" t="s">
        <v>267</v>
      </c>
      <c r="G152" s="39"/>
      <c r="H152" s="39"/>
      <c r="I152" s="228"/>
      <c r="J152" s="228"/>
      <c r="K152" s="39"/>
      <c r="L152" s="39"/>
      <c r="M152" s="43"/>
      <c r="N152" s="229"/>
      <c r="O152" s="230"/>
      <c r="P152" s="90"/>
      <c r="Q152" s="90"/>
      <c r="R152" s="90"/>
      <c r="S152" s="90"/>
      <c r="T152" s="90"/>
      <c r="U152" s="90"/>
      <c r="V152" s="90"/>
      <c r="W152" s="90"/>
      <c r="X152" s="91"/>
      <c r="Y152" s="37"/>
      <c r="Z152" s="37"/>
      <c r="AA152" s="37"/>
      <c r="AB152" s="37"/>
      <c r="AC152" s="37"/>
      <c r="AD152" s="37"/>
      <c r="AE152" s="37"/>
      <c r="AT152" s="16" t="s">
        <v>146</v>
      </c>
      <c r="AU152" s="16" t="s">
        <v>86</v>
      </c>
    </row>
    <row r="153" spans="1:65" s="2" customFormat="1" ht="14.4" customHeight="1">
      <c r="A153" s="37"/>
      <c r="B153" s="38"/>
      <c r="C153" s="212" t="s">
        <v>78</v>
      </c>
      <c r="D153" s="212" t="s">
        <v>141</v>
      </c>
      <c r="E153" s="213" t="s">
        <v>268</v>
      </c>
      <c r="F153" s="214" t="s">
        <v>244</v>
      </c>
      <c r="G153" s="215" t="s">
        <v>226</v>
      </c>
      <c r="H153" s="216">
        <v>2</v>
      </c>
      <c r="I153" s="217"/>
      <c r="J153" s="217"/>
      <c r="K153" s="218">
        <f>ROUND(P153*H153,2)</f>
        <v>0</v>
      </c>
      <c r="L153" s="214" t="s">
        <v>1</v>
      </c>
      <c r="M153" s="43"/>
      <c r="N153" s="219" t="s">
        <v>1</v>
      </c>
      <c r="O153" s="220" t="s">
        <v>41</v>
      </c>
      <c r="P153" s="221">
        <f>I153+J153</f>
        <v>0</v>
      </c>
      <c r="Q153" s="221">
        <f>ROUND(I153*H153,2)</f>
        <v>0</v>
      </c>
      <c r="R153" s="221">
        <f>ROUND(J153*H153,2)</f>
        <v>0</v>
      </c>
      <c r="S153" s="90"/>
      <c r="T153" s="222">
        <f>S153*H153</f>
        <v>0</v>
      </c>
      <c r="U153" s="222">
        <v>0</v>
      </c>
      <c r="V153" s="222">
        <f>U153*H153</f>
        <v>0</v>
      </c>
      <c r="W153" s="222">
        <v>0</v>
      </c>
      <c r="X153" s="223">
        <f>W153*H153</f>
        <v>0</v>
      </c>
      <c r="Y153" s="37"/>
      <c r="Z153" s="37"/>
      <c r="AA153" s="37"/>
      <c r="AB153" s="37"/>
      <c r="AC153" s="37"/>
      <c r="AD153" s="37"/>
      <c r="AE153" s="37"/>
      <c r="AR153" s="224" t="s">
        <v>145</v>
      </c>
      <c r="AT153" s="224" t="s">
        <v>141</v>
      </c>
      <c r="AU153" s="224" t="s">
        <v>86</v>
      </c>
      <c r="AY153" s="16" t="s">
        <v>140</v>
      </c>
      <c r="BE153" s="225">
        <f>IF(O153="základní",K153,0)</f>
        <v>0</v>
      </c>
      <c r="BF153" s="225">
        <f>IF(O153="snížená",K153,0)</f>
        <v>0</v>
      </c>
      <c r="BG153" s="225">
        <f>IF(O153="zákl. přenesená",K153,0)</f>
        <v>0</v>
      </c>
      <c r="BH153" s="225">
        <f>IF(O153="sníž. přenesená",K153,0)</f>
        <v>0</v>
      </c>
      <c r="BI153" s="225">
        <f>IF(O153="nulová",K153,0)</f>
        <v>0</v>
      </c>
      <c r="BJ153" s="16" t="s">
        <v>86</v>
      </c>
      <c r="BK153" s="225">
        <f>ROUND(P153*H153,2)</f>
        <v>0</v>
      </c>
      <c r="BL153" s="16" t="s">
        <v>145</v>
      </c>
      <c r="BM153" s="224" t="s">
        <v>269</v>
      </c>
    </row>
    <row r="154" spans="1:47" s="2" customFormat="1" ht="12">
      <c r="A154" s="37"/>
      <c r="B154" s="38"/>
      <c r="C154" s="39"/>
      <c r="D154" s="226" t="s">
        <v>146</v>
      </c>
      <c r="E154" s="39"/>
      <c r="F154" s="227" t="s">
        <v>270</v>
      </c>
      <c r="G154" s="39"/>
      <c r="H154" s="39"/>
      <c r="I154" s="228"/>
      <c r="J154" s="228"/>
      <c r="K154" s="39"/>
      <c r="L154" s="39"/>
      <c r="M154" s="43"/>
      <c r="N154" s="229"/>
      <c r="O154" s="230"/>
      <c r="P154" s="90"/>
      <c r="Q154" s="90"/>
      <c r="R154" s="90"/>
      <c r="S154" s="90"/>
      <c r="T154" s="90"/>
      <c r="U154" s="90"/>
      <c r="V154" s="90"/>
      <c r="W154" s="90"/>
      <c r="X154" s="91"/>
      <c r="Y154" s="37"/>
      <c r="Z154" s="37"/>
      <c r="AA154" s="37"/>
      <c r="AB154" s="37"/>
      <c r="AC154" s="37"/>
      <c r="AD154" s="37"/>
      <c r="AE154" s="37"/>
      <c r="AT154" s="16" t="s">
        <v>146</v>
      </c>
      <c r="AU154" s="16" t="s">
        <v>86</v>
      </c>
    </row>
    <row r="155" spans="1:65" s="2" customFormat="1" ht="14.4" customHeight="1">
      <c r="A155" s="37"/>
      <c r="B155" s="38"/>
      <c r="C155" s="212" t="s">
        <v>78</v>
      </c>
      <c r="D155" s="212" t="s">
        <v>141</v>
      </c>
      <c r="E155" s="213" t="s">
        <v>271</v>
      </c>
      <c r="F155" s="214" t="s">
        <v>244</v>
      </c>
      <c r="G155" s="215" t="s">
        <v>226</v>
      </c>
      <c r="H155" s="216">
        <v>4</v>
      </c>
      <c r="I155" s="217"/>
      <c r="J155" s="217"/>
      <c r="K155" s="218">
        <f>ROUND(P155*H155,2)</f>
        <v>0</v>
      </c>
      <c r="L155" s="214" t="s">
        <v>1</v>
      </c>
      <c r="M155" s="43"/>
      <c r="N155" s="219" t="s">
        <v>1</v>
      </c>
      <c r="O155" s="220" t="s">
        <v>41</v>
      </c>
      <c r="P155" s="221">
        <f>I155+J155</f>
        <v>0</v>
      </c>
      <c r="Q155" s="221">
        <f>ROUND(I155*H155,2)</f>
        <v>0</v>
      </c>
      <c r="R155" s="221">
        <f>ROUND(J155*H155,2)</f>
        <v>0</v>
      </c>
      <c r="S155" s="90"/>
      <c r="T155" s="222">
        <f>S155*H155</f>
        <v>0</v>
      </c>
      <c r="U155" s="222">
        <v>0</v>
      </c>
      <c r="V155" s="222">
        <f>U155*H155</f>
        <v>0</v>
      </c>
      <c r="W155" s="222">
        <v>0</v>
      </c>
      <c r="X155" s="223">
        <f>W155*H155</f>
        <v>0</v>
      </c>
      <c r="Y155" s="37"/>
      <c r="Z155" s="37"/>
      <c r="AA155" s="37"/>
      <c r="AB155" s="37"/>
      <c r="AC155" s="37"/>
      <c r="AD155" s="37"/>
      <c r="AE155" s="37"/>
      <c r="AR155" s="224" t="s">
        <v>145</v>
      </c>
      <c r="AT155" s="224" t="s">
        <v>141</v>
      </c>
      <c r="AU155" s="224" t="s">
        <v>86</v>
      </c>
      <c r="AY155" s="16" t="s">
        <v>140</v>
      </c>
      <c r="BE155" s="225">
        <f>IF(O155="základní",K155,0)</f>
        <v>0</v>
      </c>
      <c r="BF155" s="225">
        <f>IF(O155="snížená",K155,0)</f>
        <v>0</v>
      </c>
      <c r="BG155" s="225">
        <f>IF(O155="zákl. přenesená",K155,0)</f>
        <v>0</v>
      </c>
      <c r="BH155" s="225">
        <f>IF(O155="sníž. přenesená",K155,0)</f>
        <v>0</v>
      </c>
      <c r="BI155" s="225">
        <f>IF(O155="nulová",K155,0)</f>
        <v>0</v>
      </c>
      <c r="BJ155" s="16" t="s">
        <v>86</v>
      </c>
      <c r="BK155" s="225">
        <f>ROUND(P155*H155,2)</f>
        <v>0</v>
      </c>
      <c r="BL155" s="16" t="s">
        <v>145</v>
      </c>
      <c r="BM155" s="224" t="s">
        <v>272</v>
      </c>
    </row>
    <row r="156" spans="1:47" s="2" customFormat="1" ht="12">
      <c r="A156" s="37"/>
      <c r="B156" s="38"/>
      <c r="C156" s="39"/>
      <c r="D156" s="226" t="s">
        <v>146</v>
      </c>
      <c r="E156" s="39"/>
      <c r="F156" s="227" t="s">
        <v>273</v>
      </c>
      <c r="G156" s="39"/>
      <c r="H156" s="39"/>
      <c r="I156" s="228"/>
      <c r="J156" s="228"/>
      <c r="K156" s="39"/>
      <c r="L156" s="39"/>
      <c r="M156" s="43"/>
      <c r="N156" s="229"/>
      <c r="O156" s="230"/>
      <c r="P156" s="90"/>
      <c r="Q156" s="90"/>
      <c r="R156" s="90"/>
      <c r="S156" s="90"/>
      <c r="T156" s="90"/>
      <c r="U156" s="90"/>
      <c r="V156" s="90"/>
      <c r="W156" s="90"/>
      <c r="X156" s="91"/>
      <c r="Y156" s="37"/>
      <c r="Z156" s="37"/>
      <c r="AA156" s="37"/>
      <c r="AB156" s="37"/>
      <c r="AC156" s="37"/>
      <c r="AD156" s="37"/>
      <c r="AE156" s="37"/>
      <c r="AT156" s="16" t="s">
        <v>146</v>
      </c>
      <c r="AU156" s="16" t="s">
        <v>86</v>
      </c>
    </row>
    <row r="157" spans="1:65" s="2" customFormat="1" ht="14.4" customHeight="1">
      <c r="A157" s="37"/>
      <c r="B157" s="38"/>
      <c r="C157" s="212" t="s">
        <v>78</v>
      </c>
      <c r="D157" s="212" t="s">
        <v>141</v>
      </c>
      <c r="E157" s="213" t="s">
        <v>274</v>
      </c>
      <c r="F157" s="214" t="s">
        <v>244</v>
      </c>
      <c r="G157" s="215" t="s">
        <v>226</v>
      </c>
      <c r="H157" s="216">
        <v>2</v>
      </c>
      <c r="I157" s="217"/>
      <c r="J157" s="217"/>
      <c r="K157" s="218">
        <f>ROUND(P157*H157,2)</f>
        <v>0</v>
      </c>
      <c r="L157" s="214" t="s">
        <v>1</v>
      </c>
      <c r="M157" s="43"/>
      <c r="N157" s="219" t="s">
        <v>1</v>
      </c>
      <c r="O157" s="220" t="s">
        <v>41</v>
      </c>
      <c r="P157" s="221">
        <f>I157+J157</f>
        <v>0</v>
      </c>
      <c r="Q157" s="221">
        <f>ROUND(I157*H157,2)</f>
        <v>0</v>
      </c>
      <c r="R157" s="221">
        <f>ROUND(J157*H157,2)</f>
        <v>0</v>
      </c>
      <c r="S157" s="90"/>
      <c r="T157" s="222">
        <f>S157*H157</f>
        <v>0</v>
      </c>
      <c r="U157" s="222">
        <v>0</v>
      </c>
      <c r="V157" s="222">
        <f>U157*H157</f>
        <v>0</v>
      </c>
      <c r="W157" s="222">
        <v>0</v>
      </c>
      <c r="X157" s="223">
        <f>W157*H157</f>
        <v>0</v>
      </c>
      <c r="Y157" s="37"/>
      <c r="Z157" s="37"/>
      <c r="AA157" s="37"/>
      <c r="AB157" s="37"/>
      <c r="AC157" s="37"/>
      <c r="AD157" s="37"/>
      <c r="AE157" s="37"/>
      <c r="AR157" s="224" t="s">
        <v>145</v>
      </c>
      <c r="AT157" s="224" t="s">
        <v>141</v>
      </c>
      <c r="AU157" s="224" t="s">
        <v>86</v>
      </c>
      <c r="AY157" s="16" t="s">
        <v>140</v>
      </c>
      <c r="BE157" s="225">
        <f>IF(O157="základní",K157,0)</f>
        <v>0</v>
      </c>
      <c r="BF157" s="225">
        <f>IF(O157="snížená",K157,0)</f>
        <v>0</v>
      </c>
      <c r="BG157" s="225">
        <f>IF(O157="zákl. přenesená",K157,0)</f>
        <v>0</v>
      </c>
      <c r="BH157" s="225">
        <f>IF(O157="sníž. přenesená",K157,0)</f>
        <v>0</v>
      </c>
      <c r="BI157" s="225">
        <f>IF(O157="nulová",K157,0)</f>
        <v>0</v>
      </c>
      <c r="BJ157" s="16" t="s">
        <v>86</v>
      </c>
      <c r="BK157" s="225">
        <f>ROUND(P157*H157,2)</f>
        <v>0</v>
      </c>
      <c r="BL157" s="16" t="s">
        <v>145</v>
      </c>
      <c r="BM157" s="224" t="s">
        <v>275</v>
      </c>
    </row>
    <row r="158" spans="1:47" s="2" customFormat="1" ht="12">
      <c r="A158" s="37"/>
      <c r="B158" s="38"/>
      <c r="C158" s="39"/>
      <c r="D158" s="226" t="s">
        <v>146</v>
      </c>
      <c r="E158" s="39"/>
      <c r="F158" s="227" t="s">
        <v>276</v>
      </c>
      <c r="G158" s="39"/>
      <c r="H158" s="39"/>
      <c r="I158" s="228"/>
      <c r="J158" s="228"/>
      <c r="K158" s="39"/>
      <c r="L158" s="39"/>
      <c r="M158" s="43"/>
      <c r="N158" s="229"/>
      <c r="O158" s="230"/>
      <c r="P158" s="90"/>
      <c r="Q158" s="90"/>
      <c r="R158" s="90"/>
      <c r="S158" s="90"/>
      <c r="T158" s="90"/>
      <c r="U158" s="90"/>
      <c r="V158" s="90"/>
      <c r="W158" s="90"/>
      <c r="X158" s="91"/>
      <c r="Y158" s="37"/>
      <c r="Z158" s="37"/>
      <c r="AA158" s="37"/>
      <c r="AB158" s="37"/>
      <c r="AC158" s="37"/>
      <c r="AD158" s="37"/>
      <c r="AE158" s="37"/>
      <c r="AT158" s="16" t="s">
        <v>146</v>
      </c>
      <c r="AU158" s="16" t="s">
        <v>86</v>
      </c>
    </row>
    <row r="159" spans="1:65" s="2" customFormat="1" ht="14.4" customHeight="1">
      <c r="A159" s="37"/>
      <c r="B159" s="38"/>
      <c r="C159" s="212" t="s">
        <v>78</v>
      </c>
      <c r="D159" s="212" t="s">
        <v>141</v>
      </c>
      <c r="E159" s="213" t="s">
        <v>277</v>
      </c>
      <c r="F159" s="214" t="s">
        <v>244</v>
      </c>
      <c r="G159" s="215" t="s">
        <v>226</v>
      </c>
      <c r="H159" s="216">
        <v>2</v>
      </c>
      <c r="I159" s="217"/>
      <c r="J159" s="217"/>
      <c r="K159" s="218">
        <f>ROUND(P159*H159,2)</f>
        <v>0</v>
      </c>
      <c r="L159" s="214" t="s">
        <v>1</v>
      </c>
      <c r="M159" s="43"/>
      <c r="N159" s="219" t="s">
        <v>1</v>
      </c>
      <c r="O159" s="220" t="s">
        <v>41</v>
      </c>
      <c r="P159" s="221">
        <f>I159+J159</f>
        <v>0</v>
      </c>
      <c r="Q159" s="221">
        <f>ROUND(I159*H159,2)</f>
        <v>0</v>
      </c>
      <c r="R159" s="221">
        <f>ROUND(J159*H159,2)</f>
        <v>0</v>
      </c>
      <c r="S159" s="90"/>
      <c r="T159" s="222">
        <f>S159*H159</f>
        <v>0</v>
      </c>
      <c r="U159" s="222">
        <v>0</v>
      </c>
      <c r="V159" s="222">
        <f>U159*H159</f>
        <v>0</v>
      </c>
      <c r="W159" s="222">
        <v>0</v>
      </c>
      <c r="X159" s="223">
        <f>W159*H159</f>
        <v>0</v>
      </c>
      <c r="Y159" s="37"/>
      <c r="Z159" s="37"/>
      <c r="AA159" s="37"/>
      <c r="AB159" s="37"/>
      <c r="AC159" s="37"/>
      <c r="AD159" s="37"/>
      <c r="AE159" s="37"/>
      <c r="AR159" s="224" t="s">
        <v>145</v>
      </c>
      <c r="AT159" s="224" t="s">
        <v>141</v>
      </c>
      <c r="AU159" s="224" t="s">
        <v>86</v>
      </c>
      <c r="AY159" s="16" t="s">
        <v>140</v>
      </c>
      <c r="BE159" s="225">
        <f>IF(O159="základní",K159,0)</f>
        <v>0</v>
      </c>
      <c r="BF159" s="225">
        <f>IF(O159="snížená",K159,0)</f>
        <v>0</v>
      </c>
      <c r="BG159" s="225">
        <f>IF(O159="zákl. přenesená",K159,0)</f>
        <v>0</v>
      </c>
      <c r="BH159" s="225">
        <f>IF(O159="sníž. přenesená",K159,0)</f>
        <v>0</v>
      </c>
      <c r="BI159" s="225">
        <f>IF(O159="nulová",K159,0)</f>
        <v>0</v>
      </c>
      <c r="BJ159" s="16" t="s">
        <v>86</v>
      </c>
      <c r="BK159" s="225">
        <f>ROUND(P159*H159,2)</f>
        <v>0</v>
      </c>
      <c r="BL159" s="16" t="s">
        <v>145</v>
      </c>
      <c r="BM159" s="224" t="s">
        <v>278</v>
      </c>
    </row>
    <row r="160" spans="1:47" s="2" customFormat="1" ht="12">
      <c r="A160" s="37"/>
      <c r="B160" s="38"/>
      <c r="C160" s="39"/>
      <c r="D160" s="226" t="s">
        <v>146</v>
      </c>
      <c r="E160" s="39"/>
      <c r="F160" s="227" t="s">
        <v>279</v>
      </c>
      <c r="G160" s="39"/>
      <c r="H160" s="39"/>
      <c r="I160" s="228"/>
      <c r="J160" s="228"/>
      <c r="K160" s="39"/>
      <c r="L160" s="39"/>
      <c r="M160" s="43"/>
      <c r="N160" s="229"/>
      <c r="O160" s="230"/>
      <c r="P160" s="90"/>
      <c r="Q160" s="90"/>
      <c r="R160" s="90"/>
      <c r="S160" s="90"/>
      <c r="T160" s="90"/>
      <c r="U160" s="90"/>
      <c r="V160" s="90"/>
      <c r="W160" s="90"/>
      <c r="X160" s="91"/>
      <c r="Y160" s="37"/>
      <c r="Z160" s="37"/>
      <c r="AA160" s="37"/>
      <c r="AB160" s="37"/>
      <c r="AC160" s="37"/>
      <c r="AD160" s="37"/>
      <c r="AE160" s="37"/>
      <c r="AT160" s="16" t="s">
        <v>146</v>
      </c>
      <c r="AU160" s="16" t="s">
        <v>86</v>
      </c>
    </row>
    <row r="161" spans="1:65" s="2" customFormat="1" ht="14.4" customHeight="1">
      <c r="A161" s="37"/>
      <c r="B161" s="38"/>
      <c r="C161" s="212" t="s">
        <v>78</v>
      </c>
      <c r="D161" s="212" t="s">
        <v>141</v>
      </c>
      <c r="E161" s="213" t="s">
        <v>280</v>
      </c>
      <c r="F161" s="214" t="s">
        <v>244</v>
      </c>
      <c r="G161" s="215" t="s">
        <v>226</v>
      </c>
      <c r="H161" s="216">
        <v>2</v>
      </c>
      <c r="I161" s="217"/>
      <c r="J161" s="217"/>
      <c r="K161" s="218">
        <f>ROUND(P161*H161,2)</f>
        <v>0</v>
      </c>
      <c r="L161" s="214" t="s">
        <v>1</v>
      </c>
      <c r="M161" s="43"/>
      <c r="N161" s="219" t="s">
        <v>1</v>
      </c>
      <c r="O161" s="220" t="s">
        <v>41</v>
      </c>
      <c r="P161" s="221">
        <f>I161+J161</f>
        <v>0</v>
      </c>
      <c r="Q161" s="221">
        <f>ROUND(I161*H161,2)</f>
        <v>0</v>
      </c>
      <c r="R161" s="221">
        <f>ROUND(J161*H161,2)</f>
        <v>0</v>
      </c>
      <c r="S161" s="90"/>
      <c r="T161" s="222">
        <f>S161*H161</f>
        <v>0</v>
      </c>
      <c r="U161" s="222">
        <v>0</v>
      </c>
      <c r="V161" s="222">
        <f>U161*H161</f>
        <v>0</v>
      </c>
      <c r="W161" s="222">
        <v>0</v>
      </c>
      <c r="X161" s="223">
        <f>W161*H161</f>
        <v>0</v>
      </c>
      <c r="Y161" s="37"/>
      <c r="Z161" s="37"/>
      <c r="AA161" s="37"/>
      <c r="AB161" s="37"/>
      <c r="AC161" s="37"/>
      <c r="AD161" s="37"/>
      <c r="AE161" s="37"/>
      <c r="AR161" s="224" t="s">
        <v>145</v>
      </c>
      <c r="AT161" s="224" t="s">
        <v>141</v>
      </c>
      <c r="AU161" s="224" t="s">
        <v>86</v>
      </c>
      <c r="AY161" s="16" t="s">
        <v>140</v>
      </c>
      <c r="BE161" s="225">
        <f>IF(O161="základní",K161,0)</f>
        <v>0</v>
      </c>
      <c r="BF161" s="225">
        <f>IF(O161="snížená",K161,0)</f>
        <v>0</v>
      </c>
      <c r="BG161" s="225">
        <f>IF(O161="zákl. přenesená",K161,0)</f>
        <v>0</v>
      </c>
      <c r="BH161" s="225">
        <f>IF(O161="sníž. přenesená",K161,0)</f>
        <v>0</v>
      </c>
      <c r="BI161" s="225">
        <f>IF(O161="nulová",K161,0)</f>
        <v>0</v>
      </c>
      <c r="BJ161" s="16" t="s">
        <v>86</v>
      </c>
      <c r="BK161" s="225">
        <f>ROUND(P161*H161,2)</f>
        <v>0</v>
      </c>
      <c r="BL161" s="16" t="s">
        <v>145</v>
      </c>
      <c r="BM161" s="224" t="s">
        <v>281</v>
      </c>
    </row>
    <row r="162" spans="1:47" s="2" customFormat="1" ht="12">
      <c r="A162" s="37"/>
      <c r="B162" s="38"/>
      <c r="C162" s="39"/>
      <c r="D162" s="226" t="s">
        <v>146</v>
      </c>
      <c r="E162" s="39"/>
      <c r="F162" s="227" t="s">
        <v>282</v>
      </c>
      <c r="G162" s="39"/>
      <c r="H162" s="39"/>
      <c r="I162" s="228"/>
      <c r="J162" s="228"/>
      <c r="K162" s="39"/>
      <c r="L162" s="39"/>
      <c r="M162" s="43"/>
      <c r="N162" s="229"/>
      <c r="O162" s="230"/>
      <c r="P162" s="90"/>
      <c r="Q162" s="90"/>
      <c r="R162" s="90"/>
      <c r="S162" s="90"/>
      <c r="T162" s="90"/>
      <c r="U162" s="90"/>
      <c r="V162" s="90"/>
      <c r="W162" s="90"/>
      <c r="X162" s="91"/>
      <c r="Y162" s="37"/>
      <c r="Z162" s="37"/>
      <c r="AA162" s="37"/>
      <c r="AB162" s="37"/>
      <c r="AC162" s="37"/>
      <c r="AD162" s="37"/>
      <c r="AE162" s="37"/>
      <c r="AT162" s="16" t="s">
        <v>146</v>
      </c>
      <c r="AU162" s="16" t="s">
        <v>86</v>
      </c>
    </row>
    <row r="163" spans="1:65" s="2" customFormat="1" ht="14.4" customHeight="1">
      <c r="A163" s="37"/>
      <c r="B163" s="38"/>
      <c r="C163" s="212" t="s">
        <v>78</v>
      </c>
      <c r="D163" s="212" t="s">
        <v>141</v>
      </c>
      <c r="E163" s="213" t="s">
        <v>283</v>
      </c>
      <c r="F163" s="214" t="s">
        <v>244</v>
      </c>
      <c r="G163" s="215" t="s">
        <v>226</v>
      </c>
      <c r="H163" s="216">
        <v>1</v>
      </c>
      <c r="I163" s="217"/>
      <c r="J163" s="217"/>
      <c r="K163" s="218">
        <f>ROUND(P163*H163,2)</f>
        <v>0</v>
      </c>
      <c r="L163" s="214" t="s">
        <v>1</v>
      </c>
      <c r="M163" s="43"/>
      <c r="N163" s="219" t="s">
        <v>1</v>
      </c>
      <c r="O163" s="220" t="s">
        <v>41</v>
      </c>
      <c r="P163" s="221">
        <f>I163+J163</f>
        <v>0</v>
      </c>
      <c r="Q163" s="221">
        <f>ROUND(I163*H163,2)</f>
        <v>0</v>
      </c>
      <c r="R163" s="221">
        <f>ROUND(J163*H163,2)</f>
        <v>0</v>
      </c>
      <c r="S163" s="90"/>
      <c r="T163" s="222">
        <f>S163*H163</f>
        <v>0</v>
      </c>
      <c r="U163" s="222">
        <v>0</v>
      </c>
      <c r="V163" s="222">
        <f>U163*H163</f>
        <v>0</v>
      </c>
      <c r="W163" s="222">
        <v>0</v>
      </c>
      <c r="X163" s="223">
        <f>W163*H163</f>
        <v>0</v>
      </c>
      <c r="Y163" s="37"/>
      <c r="Z163" s="37"/>
      <c r="AA163" s="37"/>
      <c r="AB163" s="37"/>
      <c r="AC163" s="37"/>
      <c r="AD163" s="37"/>
      <c r="AE163" s="37"/>
      <c r="AR163" s="224" t="s">
        <v>145</v>
      </c>
      <c r="AT163" s="224" t="s">
        <v>141</v>
      </c>
      <c r="AU163" s="224" t="s">
        <v>86</v>
      </c>
      <c r="AY163" s="16" t="s">
        <v>140</v>
      </c>
      <c r="BE163" s="225">
        <f>IF(O163="základní",K163,0)</f>
        <v>0</v>
      </c>
      <c r="BF163" s="225">
        <f>IF(O163="snížená",K163,0)</f>
        <v>0</v>
      </c>
      <c r="BG163" s="225">
        <f>IF(O163="zákl. přenesená",K163,0)</f>
        <v>0</v>
      </c>
      <c r="BH163" s="225">
        <f>IF(O163="sníž. přenesená",K163,0)</f>
        <v>0</v>
      </c>
      <c r="BI163" s="225">
        <f>IF(O163="nulová",K163,0)</f>
        <v>0</v>
      </c>
      <c r="BJ163" s="16" t="s">
        <v>86</v>
      </c>
      <c r="BK163" s="225">
        <f>ROUND(P163*H163,2)</f>
        <v>0</v>
      </c>
      <c r="BL163" s="16" t="s">
        <v>145</v>
      </c>
      <c r="BM163" s="224" t="s">
        <v>284</v>
      </c>
    </row>
    <row r="164" spans="1:47" s="2" customFormat="1" ht="12">
      <c r="A164" s="37"/>
      <c r="B164" s="38"/>
      <c r="C164" s="39"/>
      <c r="D164" s="226" t="s">
        <v>146</v>
      </c>
      <c r="E164" s="39"/>
      <c r="F164" s="227" t="s">
        <v>285</v>
      </c>
      <c r="G164" s="39"/>
      <c r="H164" s="39"/>
      <c r="I164" s="228"/>
      <c r="J164" s="228"/>
      <c r="K164" s="39"/>
      <c r="L164" s="39"/>
      <c r="M164" s="43"/>
      <c r="N164" s="229"/>
      <c r="O164" s="230"/>
      <c r="P164" s="90"/>
      <c r="Q164" s="90"/>
      <c r="R164" s="90"/>
      <c r="S164" s="90"/>
      <c r="T164" s="90"/>
      <c r="U164" s="90"/>
      <c r="V164" s="90"/>
      <c r="W164" s="90"/>
      <c r="X164" s="91"/>
      <c r="Y164" s="37"/>
      <c r="Z164" s="37"/>
      <c r="AA164" s="37"/>
      <c r="AB164" s="37"/>
      <c r="AC164" s="37"/>
      <c r="AD164" s="37"/>
      <c r="AE164" s="37"/>
      <c r="AT164" s="16" t="s">
        <v>146</v>
      </c>
      <c r="AU164" s="16" t="s">
        <v>86</v>
      </c>
    </row>
    <row r="165" spans="1:65" s="2" customFormat="1" ht="14.4" customHeight="1">
      <c r="A165" s="37"/>
      <c r="B165" s="38"/>
      <c r="C165" s="212" t="s">
        <v>78</v>
      </c>
      <c r="D165" s="212" t="s">
        <v>141</v>
      </c>
      <c r="E165" s="213" t="s">
        <v>186</v>
      </c>
      <c r="F165" s="214" t="s">
        <v>187</v>
      </c>
      <c r="G165" s="215" t="s">
        <v>188</v>
      </c>
      <c r="H165" s="216">
        <v>100</v>
      </c>
      <c r="I165" s="217"/>
      <c r="J165" s="217"/>
      <c r="K165" s="218">
        <f>ROUND(P165*H165,2)</f>
        <v>0</v>
      </c>
      <c r="L165" s="214" t="s">
        <v>1</v>
      </c>
      <c r="M165" s="43"/>
      <c r="N165" s="219" t="s">
        <v>1</v>
      </c>
      <c r="O165" s="220" t="s">
        <v>41</v>
      </c>
      <c r="P165" s="221">
        <f>I165+J165</f>
        <v>0</v>
      </c>
      <c r="Q165" s="221">
        <f>ROUND(I165*H165,2)</f>
        <v>0</v>
      </c>
      <c r="R165" s="221">
        <f>ROUND(J165*H165,2)</f>
        <v>0</v>
      </c>
      <c r="S165" s="90"/>
      <c r="T165" s="222">
        <f>S165*H165</f>
        <v>0</v>
      </c>
      <c r="U165" s="222">
        <v>0</v>
      </c>
      <c r="V165" s="222">
        <f>U165*H165</f>
        <v>0</v>
      </c>
      <c r="W165" s="222">
        <v>0</v>
      </c>
      <c r="X165" s="223">
        <f>W165*H165</f>
        <v>0</v>
      </c>
      <c r="Y165" s="37"/>
      <c r="Z165" s="37"/>
      <c r="AA165" s="37"/>
      <c r="AB165" s="37"/>
      <c r="AC165" s="37"/>
      <c r="AD165" s="37"/>
      <c r="AE165" s="37"/>
      <c r="AR165" s="224" t="s">
        <v>145</v>
      </c>
      <c r="AT165" s="224" t="s">
        <v>141</v>
      </c>
      <c r="AU165" s="224" t="s">
        <v>86</v>
      </c>
      <c r="AY165" s="16" t="s">
        <v>140</v>
      </c>
      <c r="BE165" s="225">
        <f>IF(O165="základní",K165,0)</f>
        <v>0</v>
      </c>
      <c r="BF165" s="225">
        <f>IF(O165="snížená",K165,0)</f>
        <v>0</v>
      </c>
      <c r="BG165" s="225">
        <f>IF(O165="zákl. přenesená",K165,0)</f>
        <v>0</v>
      </c>
      <c r="BH165" s="225">
        <f>IF(O165="sníž. přenesená",K165,0)</f>
        <v>0</v>
      </c>
      <c r="BI165" s="225">
        <f>IF(O165="nulová",K165,0)</f>
        <v>0</v>
      </c>
      <c r="BJ165" s="16" t="s">
        <v>86</v>
      </c>
      <c r="BK165" s="225">
        <f>ROUND(P165*H165,2)</f>
        <v>0</v>
      </c>
      <c r="BL165" s="16" t="s">
        <v>145</v>
      </c>
      <c r="BM165" s="224" t="s">
        <v>145</v>
      </c>
    </row>
    <row r="166" spans="1:47" s="2" customFormat="1" ht="12">
      <c r="A166" s="37"/>
      <c r="B166" s="38"/>
      <c r="C166" s="39"/>
      <c r="D166" s="226" t="s">
        <v>146</v>
      </c>
      <c r="E166" s="39"/>
      <c r="F166" s="227" t="s">
        <v>187</v>
      </c>
      <c r="G166" s="39"/>
      <c r="H166" s="39"/>
      <c r="I166" s="228"/>
      <c r="J166" s="228"/>
      <c r="K166" s="39"/>
      <c r="L166" s="39"/>
      <c r="M166" s="43"/>
      <c r="N166" s="231"/>
      <c r="O166" s="232"/>
      <c r="P166" s="233"/>
      <c r="Q166" s="233"/>
      <c r="R166" s="233"/>
      <c r="S166" s="233"/>
      <c r="T166" s="233"/>
      <c r="U166" s="233"/>
      <c r="V166" s="233"/>
      <c r="W166" s="233"/>
      <c r="X166" s="234"/>
      <c r="Y166" s="37"/>
      <c r="Z166" s="37"/>
      <c r="AA166" s="37"/>
      <c r="AB166" s="37"/>
      <c r="AC166" s="37"/>
      <c r="AD166" s="37"/>
      <c r="AE166" s="37"/>
      <c r="AT166" s="16" t="s">
        <v>146</v>
      </c>
      <c r="AU166" s="16" t="s">
        <v>86</v>
      </c>
    </row>
    <row r="167" spans="1:31" s="2" customFormat="1" ht="6.95" customHeight="1">
      <c r="A167" s="37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43"/>
      <c r="N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sheetProtection password="CC35" sheet="1" objects="1" scenarios="1" formatColumns="0" formatRows="0" autoFilter="0"/>
  <autoFilter ref="C116:L166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94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 hidden="1">
      <c r="B4" s="19"/>
      <c r="D4" s="138" t="s">
        <v>107</v>
      </c>
      <c r="M4" s="19"/>
      <c r="N4" s="139" t="s">
        <v>11</v>
      </c>
      <c r="AT4" s="16" t="s">
        <v>4</v>
      </c>
    </row>
    <row r="5" spans="2:13" s="1" customFormat="1" ht="6.95" customHeight="1" hidden="1">
      <c r="B5" s="19"/>
      <c r="M5" s="19"/>
    </row>
    <row r="6" spans="2:13" s="1" customFormat="1" ht="12" customHeight="1" hidden="1">
      <c r="B6" s="19"/>
      <c r="D6" s="140" t="s">
        <v>17</v>
      </c>
      <c r="M6" s="19"/>
    </row>
    <row r="7" spans="2:13" s="1" customFormat="1" ht="16.5" customHeight="1" hidden="1">
      <c r="B7" s="19"/>
      <c r="E7" s="141" t="str">
        <f>'Rekapitulace stavby'!K6</f>
        <v>UJEP Kolej K1 a K2 EPS+ER+SCS</v>
      </c>
      <c r="F7" s="140"/>
      <c r="G7" s="140"/>
      <c r="H7" s="140"/>
      <c r="M7" s="19"/>
    </row>
    <row r="8" spans="1:31" s="2" customFormat="1" ht="12" customHeight="1" hidden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2" t="s">
        <v>286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1. 6. 2020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1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">
        <v>1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3" t="s">
        <v>32</v>
      </c>
      <c r="F21" s="37"/>
      <c r="G21" s="37"/>
      <c r="H21" s="37"/>
      <c r="I21" s="140" t="s">
        <v>28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">
        <v>1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3" t="s">
        <v>110</v>
      </c>
      <c r="F24" s="37"/>
      <c r="G24" s="37"/>
      <c r="H24" s="37"/>
      <c r="I24" s="140" t="s">
        <v>28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hidden="1">
      <c r="A30" s="37"/>
      <c r="B30" s="43"/>
      <c r="C30" s="37"/>
      <c r="D30" s="37"/>
      <c r="E30" s="140" t="s">
        <v>111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 hidden="1">
      <c r="A31" s="37"/>
      <c r="B31" s="43"/>
      <c r="C31" s="37"/>
      <c r="D31" s="37"/>
      <c r="E31" s="140" t="s">
        <v>112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 hidden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ROUND(K118,2)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 hidden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154" t="s">
        <v>40</v>
      </c>
      <c r="E35" s="140" t="s">
        <v>41</v>
      </c>
      <c r="F35" s="150">
        <f>ROUND((SUM(BE118:BE134)),2)</f>
        <v>0</v>
      </c>
      <c r="G35" s="37"/>
      <c r="H35" s="37"/>
      <c r="I35" s="155">
        <v>0.21</v>
      </c>
      <c r="J35" s="37"/>
      <c r="K35" s="150">
        <f>ROUND(((SUM(BE118:BE134))*I35),2)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42</v>
      </c>
      <c r="F36" s="150">
        <f>ROUND((SUM(BF118:BF134)),2)</f>
        <v>0</v>
      </c>
      <c r="G36" s="37"/>
      <c r="H36" s="37"/>
      <c r="I36" s="155">
        <v>0.15</v>
      </c>
      <c r="J36" s="37"/>
      <c r="K36" s="150">
        <f>ROUND(((SUM(BF118:BF134))*I36),2)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ROUND((SUM(BG118:BG134)),2)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ROUND((SUM(BH118:BH134)),2)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ROUND((SUM(BI118:BI134)),2)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 hidden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 hidden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 hidden="1">
      <c r="B43" s="19"/>
      <c r="M43" s="19"/>
    </row>
    <row r="44" spans="2:13" s="1" customFormat="1" ht="14.4" customHeight="1" hidden="1">
      <c r="B44" s="19"/>
      <c r="M44" s="19"/>
    </row>
    <row r="45" spans="2:13" s="1" customFormat="1" ht="14.4" customHeight="1" hidden="1">
      <c r="B45" s="19"/>
      <c r="M45" s="19"/>
    </row>
    <row r="46" spans="2:13" s="1" customFormat="1" ht="14.4" customHeight="1" hidden="1">
      <c r="B46" s="19"/>
      <c r="M46" s="19"/>
    </row>
    <row r="47" spans="2:13" s="1" customFormat="1" ht="14.4" customHeight="1" hidden="1">
      <c r="B47" s="19"/>
      <c r="M47" s="19"/>
    </row>
    <row r="48" spans="2:13" s="1" customFormat="1" ht="14.4" customHeight="1" hidden="1">
      <c r="B48" s="19"/>
      <c r="M48" s="19"/>
    </row>
    <row r="49" spans="2:13" s="1" customFormat="1" ht="14.4" customHeight="1" hidden="1">
      <c r="B49" s="19"/>
      <c r="M49" s="19"/>
    </row>
    <row r="50" spans="2:13" s="2" customFormat="1" ht="14.4" customHeight="1" hidden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 hidden="1">
      <c r="B51" s="19"/>
      <c r="M51" s="19"/>
    </row>
    <row r="52" spans="2:13" ht="12" hidden="1">
      <c r="B52" s="19"/>
      <c r="M52" s="19"/>
    </row>
    <row r="53" spans="2:13" ht="12" hidden="1">
      <c r="B53" s="19"/>
      <c r="M53" s="19"/>
    </row>
    <row r="54" spans="2:13" ht="12" hidden="1">
      <c r="B54" s="19"/>
      <c r="M54" s="19"/>
    </row>
    <row r="55" spans="2:13" ht="12" hidden="1">
      <c r="B55" s="19"/>
      <c r="M55" s="19"/>
    </row>
    <row r="56" spans="2:13" ht="12" hidden="1">
      <c r="B56" s="19"/>
      <c r="M56" s="19"/>
    </row>
    <row r="57" spans="2:13" ht="12" hidden="1">
      <c r="B57" s="19"/>
      <c r="M57" s="19"/>
    </row>
    <row r="58" spans="2:13" ht="12" hidden="1">
      <c r="B58" s="19"/>
      <c r="M58" s="19"/>
    </row>
    <row r="59" spans="2:13" ht="12" hidden="1">
      <c r="B59" s="19"/>
      <c r="M59" s="19"/>
    </row>
    <row r="60" spans="2:13" ht="12" hidden="1">
      <c r="B60" s="19"/>
      <c r="M60" s="19"/>
    </row>
    <row r="61" spans="1:31" s="2" customFormat="1" ht="12" hidden="1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 hidden="1">
      <c r="B62" s="19"/>
      <c r="M62" s="19"/>
    </row>
    <row r="63" spans="2:13" ht="12" hidden="1">
      <c r="B63" s="19"/>
      <c r="M63" s="19"/>
    </row>
    <row r="64" spans="2:13" ht="12" hidden="1">
      <c r="B64" s="19"/>
      <c r="M64" s="19"/>
    </row>
    <row r="65" spans="1:31" s="2" customFormat="1" ht="12" hidden="1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 hidden="1">
      <c r="B66" s="19"/>
      <c r="M66" s="19"/>
    </row>
    <row r="67" spans="2:13" ht="12" hidden="1">
      <c r="B67" s="19"/>
      <c r="M67" s="19"/>
    </row>
    <row r="68" spans="2:13" ht="12" hidden="1">
      <c r="B68" s="19"/>
      <c r="M68" s="19"/>
    </row>
    <row r="69" spans="2:13" ht="12" hidden="1">
      <c r="B69" s="19"/>
      <c r="M69" s="19"/>
    </row>
    <row r="70" spans="2:13" ht="12" hidden="1">
      <c r="B70" s="19"/>
      <c r="M70" s="19"/>
    </row>
    <row r="71" spans="2:13" ht="12" hidden="1">
      <c r="B71" s="19"/>
      <c r="M71" s="19"/>
    </row>
    <row r="72" spans="2:13" ht="12" hidden="1">
      <c r="B72" s="19"/>
      <c r="M72" s="19"/>
    </row>
    <row r="73" spans="2:13" ht="12" hidden="1">
      <c r="B73" s="19"/>
      <c r="M73" s="19"/>
    </row>
    <row r="74" spans="2:13" ht="12" hidden="1">
      <c r="B74" s="19"/>
      <c r="M74" s="19"/>
    </row>
    <row r="75" spans="2:13" ht="12" hidden="1">
      <c r="B75" s="19"/>
      <c r="M75" s="19"/>
    </row>
    <row r="76" spans="1:31" s="2" customFormat="1" ht="12" hidden="1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4" t="str">
        <f>E7</f>
        <v>UJEP Kolej K1 a K2 EPS+ER+SCS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PS03 - Technická místnost pro EPS-ER-UPS-ZDP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21</v>
      </c>
      <c r="D89" s="39"/>
      <c r="E89" s="39"/>
      <c r="F89" s="26" t="str">
        <f>F12</f>
        <v>Kolej K1 a K2 UJEP Ústí nad Labem</v>
      </c>
      <c r="G89" s="39"/>
      <c r="H89" s="39"/>
      <c r="I89" s="31" t="s">
        <v>23</v>
      </c>
      <c r="J89" s="78" t="str">
        <f>IF(J12="","",J12)</f>
        <v>1. 6. 2020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 hidden="1">
      <c r="A91" s="37"/>
      <c r="B91" s="38"/>
      <c r="C91" s="31" t="s">
        <v>25</v>
      </c>
      <c r="D91" s="39"/>
      <c r="E91" s="39"/>
      <c r="F91" s="26" t="str">
        <f>E15</f>
        <v>UJEP Ústí nad Labem</v>
      </c>
      <c r="G91" s="39"/>
      <c r="H91" s="39"/>
      <c r="I91" s="31" t="s">
        <v>31</v>
      </c>
      <c r="J91" s="35" t="str">
        <f>E21</f>
        <v>ERCÉ technika s.r.o.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Tomáš Rosenkranc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5" t="s">
        <v>114</v>
      </c>
      <c r="D94" s="176"/>
      <c r="E94" s="176"/>
      <c r="F94" s="176"/>
      <c r="G94" s="176"/>
      <c r="H94" s="176"/>
      <c r="I94" s="177" t="s">
        <v>115</v>
      </c>
      <c r="J94" s="177" t="s">
        <v>116</v>
      </c>
      <c r="K94" s="177" t="s">
        <v>117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8" t="s">
        <v>118</v>
      </c>
      <c r="D96" s="39"/>
      <c r="E96" s="39"/>
      <c r="F96" s="39"/>
      <c r="G96" s="39"/>
      <c r="H96" s="39"/>
      <c r="I96" s="109">
        <f>Q118</f>
        <v>0</v>
      </c>
      <c r="J96" s="109">
        <f>R118</f>
        <v>0</v>
      </c>
      <c r="K96" s="109">
        <f>K118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119</v>
      </c>
    </row>
    <row r="97" spans="1:31" s="9" customFormat="1" ht="24.95" customHeight="1" hidden="1">
      <c r="A97" s="9"/>
      <c r="B97" s="179"/>
      <c r="C97" s="180"/>
      <c r="D97" s="181" t="s">
        <v>287</v>
      </c>
      <c r="E97" s="182"/>
      <c r="F97" s="182"/>
      <c r="G97" s="182"/>
      <c r="H97" s="182"/>
      <c r="I97" s="183">
        <f>Q119</f>
        <v>0</v>
      </c>
      <c r="J97" s="183">
        <f>R119</f>
        <v>0</v>
      </c>
      <c r="K97" s="183">
        <f>K119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 hidden="1">
      <c r="A98" s="9"/>
      <c r="B98" s="179"/>
      <c r="C98" s="180"/>
      <c r="D98" s="181" t="s">
        <v>288</v>
      </c>
      <c r="E98" s="182"/>
      <c r="F98" s="182"/>
      <c r="G98" s="182"/>
      <c r="H98" s="182"/>
      <c r="I98" s="183">
        <f>Q120</f>
        <v>0</v>
      </c>
      <c r="J98" s="183">
        <f>R120</f>
        <v>0</v>
      </c>
      <c r="K98" s="183">
        <f>K120</f>
        <v>0</v>
      </c>
      <c r="L98" s="180"/>
      <c r="M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 hidden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 hidden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ht="12" hidden="1"/>
    <row r="102" ht="12" hidden="1"/>
    <row r="103" ht="12" hidden="1"/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121</v>
      </c>
      <c r="D105" s="39"/>
      <c r="E105" s="39"/>
      <c r="F105" s="39"/>
      <c r="G105" s="39"/>
      <c r="H105" s="39"/>
      <c r="I105" s="39"/>
      <c r="J105" s="39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17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4" t="str">
        <f>E7</f>
        <v>UJEP Kolej K1 a K2 EPS+ER+SCS</v>
      </c>
      <c r="F108" s="31"/>
      <c r="G108" s="31"/>
      <c r="H108" s="31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108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PS03 - Technická místnost pro EPS-ER-UPS-ZDP</v>
      </c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21</v>
      </c>
      <c r="D112" s="39"/>
      <c r="E112" s="39"/>
      <c r="F112" s="26" t="str">
        <f>F12</f>
        <v>Kolej K1 a K2 UJEP Ústí nad Labem</v>
      </c>
      <c r="G112" s="39"/>
      <c r="H112" s="39"/>
      <c r="I112" s="31" t="s">
        <v>23</v>
      </c>
      <c r="J112" s="78" t="str">
        <f>IF(J12="","",J12)</f>
        <v>1. 6. 2020</v>
      </c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25</v>
      </c>
      <c r="D114" s="39"/>
      <c r="E114" s="39"/>
      <c r="F114" s="26" t="str">
        <f>E15</f>
        <v>UJEP Ústí nad Labem</v>
      </c>
      <c r="G114" s="39"/>
      <c r="H114" s="39"/>
      <c r="I114" s="31" t="s">
        <v>31</v>
      </c>
      <c r="J114" s="35" t="str">
        <f>E21</f>
        <v>ERCÉ technika s.r.o.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5.65" customHeight="1">
      <c r="A115" s="37"/>
      <c r="B115" s="38"/>
      <c r="C115" s="31" t="s">
        <v>29</v>
      </c>
      <c r="D115" s="39"/>
      <c r="E115" s="39"/>
      <c r="F115" s="26" t="str">
        <f>IF(E18="","",E18)</f>
        <v>Vyplň údaj</v>
      </c>
      <c r="G115" s="39"/>
      <c r="H115" s="39"/>
      <c r="I115" s="31" t="s">
        <v>33</v>
      </c>
      <c r="J115" s="35" t="str">
        <f>E24</f>
        <v>Ing. Tomáš Rosenkranc</v>
      </c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0" customFormat="1" ht="29.25" customHeight="1">
      <c r="A117" s="185"/>
      <c r="B117" s="186"/>
      <c r="C117" s="187" t="s">
        <v>122</v>
      </c>
      <c r="D117" s="188" t="s">
        <v>61</v>
      </c>
      <c r="E117" s="188" t="s">
        <v>57</v>
      </c>
      <c r="F117" s="188" t="s">
        <v>58</v>
      </c>
      <c r="G117" s="188" t="s">
        <v>123</v>
      </c>
      <c r="H117" s="188" t="s">
        <v>124</v>
      </c>
      <c r="I117" s="188" t="s">
        <v>125</v>
      </c>
      <c r="J117" s="188" t="s">
        <v>126</v>
      </c>
      <c r="K117" s="188" t="s">
        <v>117</v>
      </c>
      <c r="L117" s="189" t="s">
        <v>127</v>
      </c>
      <c r="M117" s="190"/>
      <c r="N117" s="99" t="s">
        <v>1</v>
      </c>
      <c r="O117" s="100" t="s">
        <v>40</v>
      </c>
      <c r="P117" s="100" t="s">
        <v>128</v>
      </c>
      <c r="Q117" s="100" t="s">
        <v>129</v>
      </c>
      <c r="R117" s="100" t="s">
        <v>130</v>
      </c>
      <c r="S117" s="100" t="s">
        <v>131</v>
      </c>
      <c r="T117" s="100" t="s">
        <v>132</v>
      </c>
      <c r="U117" s="100" t="s">
        <v>133</v>
      </c>
      <c r="V117" s="100" t="s">
        <v>134</v>
      </c>
      <c r="W117" s="100" t="s">
        <v>135</v>
      </c>
      <c r="X117" s="101" t="s">
        <v>136</v>
      </c>
      <c r="Y117" s="185"/>
      <c r="Z117" s="185"/>
      <c r="AA117" s="185"/>
      <c r="AB117" s="185"/>
      <c r="AC117" s="185"/>
      <c r="AD117" s="185"/>
      <c r="AE117" s="185"/>
    </row>
    <row r="118" spans="1:63" s="2" customFormat="1" ht="22.8" customHeight="1">
      <c r="A118" s="37"/>
      <c r="B118" s="38"/>
      <c r="C118" s="106" t="s">
        <v>137</v>
      </c>
      <c r="D118" s="39"/>
      <c r="E118" s="39"/>
      <c r="F118" s="39"/>
      <c r="G118" s="39"/>
      <c r="H118" s="39"/>
      <c r="I118" s="39"/>
      <c r="J118" s="39"/>
      <c r="K118" s="191">
        <f>BK118</f>
        <v>0</v>
      </c>
      <c r="L118" s="39"/>
      <c r="M118" s="43"/>
      <c r="N118" s="102"/>
      <c r="O118" s="192"/>
      <c r="P118" s="103"/>
      <c r="Q118" s="193">
        <f>Q119+Q120</f>
        <v>0</v>
      </c>
      <c r="R118" s="193">
        <f>R119+R120</f>
        <v>0</v>
      </c>
      <c r="S118" s="103"/>
      <c r="T118" s="194">
        <f>T119+T120</f>
        <v>0</v>
      </c>
      <c r="U118" s="103"/>
      <c r="V118" s="194">
        <f>V119+V120</f>
        <v>0</v>
      </c>
      <c r="W118" s="103"/>
      <c r="X118" s="195">
        <f>X119+X120</f>
        <v>0</v>
      </c>
      <c r="Y118" s="37"/>
      <c r="Z118" s="37"/>
      <c r="AA118" s="37"/>
      <c r="AB118" s="37"/>
      <c r="AC118" s="37"/>
      <c r="AD118" s="37"/>
      <c r="AE118" s="37"/>
      <c r="AT118" s="16" t="s">
        <v>77</v>
      </c>
      <c r="AU118" s="16" t="s">
        <v>119</v>
      </c>
      <c r="BK118" s="196">
        <f>BK119+BK120</f>
        <v>0</v>
      </c>
    </row>
    <row r="119" spans="1:63" s="11" customFormat="1" ht="25.9" customHeight="1">
      <c r="A119" s="11"/>
      <c r="B119" s="197"/>
      <c r="C119" s="198"/>
      <c r="D119" s="199" t="s">
        <v>77</v>
      </c>
      <c r="E119" s="200" t="s">
        <v>138</v>
      </c>
      <c r="F119" s="200" t="s">
        <v>93</v>
      </c>
      <c r="G119" s="198"/>
      <c r="H119" s="198"/>
      <c r="I119" s="201"/>
      <c r="J119" s="201"/>
      <c r="K119" s="202">
        <f>BK119</f>
        <v>0</v>
      </c>
      <c r="L119" s="198"/>
      <c r="M119" s="203"/>
      <c r="N119" s="204"/>
      <c r="O119" s="205"/>
      <c r="P119" s="205"/>
      <c r="Q119" s="206">
        <v>0</v>
      </c>
      <c r="R119" s="206">
        <v>0</v>
      </c>
      <c r="S119" s="205"/>
      <c r="T119" s="207">
        <v>0</v>
      </c>
      <c r="U119" s="205"/>
      <c r="V119" s="207">
        <v>0</v>
      </c>
      <c r="W119" s="205"/>
      <c r="X119" s="208">
        <v>0</v>
      </c>
      <c r="Y119" s="11"/>
      <c r="Z119" s="11"/>
      <c r="AA119" s="11"/>
      <c r="AB119" s="11"/>
      <c r="AC119" s="11"/>
      <c r="AD119" s="11"/>
      <c r="AE119" s="11"/>
      <c r="AR119" s="209" t="s">
        <v>86</v>
      </c>
      <c r="AT119" s="210" t="s">
        <v>77</v>
      </c>
      <c r="AU119" s="210" t="s">
        <v>78</v>
      </c>
      <c r="AY119" s="209" t="s">
        <v>140</v>
      </c>
      <c r="BK119" s="211">
        <v>0</v>
      </c>
    </row>
    <row r="120" spans="1:63" s="11" customFormat="1" ht="25.9" customHeight="1">
      <c r="A120" s="11"/>
      <c r="B120" s="197"/>
      <c r="C120" s="198"/>
      <c r="D120" s="199" t="s">
        <v>77</v>
      </c>
      <c r="E120" s="200" t="s">
        <v>289</v>
      </c>
      <c r="F120" s="200" t="s">
        <v>290</v>
      </c>
      <c r="G120" s="198"/>
      <c r="H120" s="198"/>
      <c r="I120" s="201"/>
      <c r="J120" s="201"/>
      <c r="K120" s="202">
        <f>BK120</f>
        <v>0</v>
      </c>
      <c r="L120" s="198"/>
      <c r="M120" s="203"/>
      <c r="N120" s="204"/>
      <c r="O120" s="205"/>
      <c r="P120" s="205"/>
      <c r="Q120" s="206">
        <f>SUM(Q121:Q134)</f>
        <v>0</v>
      </c>
      <c r="R120" s="206">
        <f>SUM(R121:R134)</f>
        <v>0</v>
      </c>
      <c r="S120" s="205"/>
      <c r="T120" s="207">
        <f>SUM(T121:T134)</f>
        <v>0</v>
      </c>
      <c r="U120" s="205"/>
      <c r="V120" s="207">
        <f>SUM(V121:V134)</f>
        <v>0</v>
      </c>
      <c r="W120" s="205"/>
      <c r="X120" s="208">
        <f>SUM(X121:X134)</f>
        <v>0</v>
      </c>
      <c r="Y120" s="11"/>
      <c r="Z120" s="11"/>
      <c r="AA120" s="11"/>
      <c r="AB120" s="11"/>
      <c r="AC120" s="11"/>
      <c r="AD120" s="11"/>
      <c r="AE120" s="11"/>
      <c r="AR120" s="209" t="s">
        <v>86</v>
      </c>
      <c r="AT120" s="210" t="s">
        <v>77</v>
      </c>
      <c r="AU120" s="210" t="s">
        <v>78</v>
      </c>
      <c r="AY120" s="209" t="s">
        <v>140</v>
      </c>
      <c r="BK120" s="211">
        <f>SUM(BK121:BK134)</f>
        <v>0</v>
      </c>
    </row>
    <row r="121" spans="1:65" s="2" customFormat="1" ht="24.15" customHeight="1">
      <c r="A121" s="37"/>
      <c r="B121" s="38"/>
      <c r="C121" s="212" t="s">
        <v>78</v>
      </c>
      <c r="D121" s="212" t="s">
        <v>141</v>
      </c>
      <c r="E121" s="213" t="s">
        <v>224</v>
      </c>
      <c r="F121" s="214" t="s">
        <v>291</v>
      </c>
      <c r="G121" s="215" t="s">
        <v>202</v>
      </c>
      <c r="H121" s="216">
        <v>1</v>
      </c>
      <c r="I121" s="217"/>
      <c r="J121" s="217"/>
      <c r="K121" s="218">
        <f>ROUND(P121*H121,2)</f>
        <v>0</v>
      </c>
      <c r="L121" s="214" t="s">
        <v>1</v>
      </c>
      <c r="M121" s="43"/>
      <c r="N121" s="219" t="s">
        <v>1</v>
      </c>
      <c r="O121" s="220" t="s">
        <v>41</v>
      </c>
      <c r="P121" s="221">
        <f>I121+J121</f>
        <v>0</v>
      </c>
      <c r="Q121" s="221">
        <f>ROUND(I121*H121,2)</f>
        <v>0</v>
      </c>
      <c r="R121" s="221">
        <f>ROUND(J121*H121,2)</f>
        <v>0</v>
      </c>
      <c r="S121" s="90"/>
      <c r="T121" s="222">
        <f>S121*H121</f>
        <v>0</v>
      </c>
      <c r="U121" s="222">
        <v>0</v>
      </c>
      <c r="V121" s="222">
        <f>U121*H121</f>
        <v>0</v>
      </c>
      <c r="W121" s="222">
        <v>0</v>
      </c>
      <c r="X121" s="223">
        <f>W121*H121</f>
        <v>0</v>
      </c>
      <c r="Y121" s="37"/>
      <c r="Z121" s="37"/>
      <c r="AA121" s="37"/>
      <c r="AB121" s="37"/>
      <c r="AC121" s="37"/>
      <c r="AD121" s="37"/>
      <c r="AE121" s="37"/>
      <c r="AR121" s="224" t="s">
        <v>145</v>
      </c>
      <c r="AT121" s="224" t="s">
        <v>141</v>
      </c>
      <c r="AU121" s="224" t="s">
        <v>86</v>
      </c>
      <c r="AY121" s="16" t="s">
        <v>140</v>
      </c>
      <c r="BE121" s="225">
        <f>IF(O121="základní",K121,0)</f>
        <v>0</v>
      </c>
      <c r="BF121" s="225">
        <f>IF(O121="snížená",K121,0)</f>
        <v>0</v>
      </c>
      <c r="BG121" s="225">
        <f>IF(O121="zákl. přenesená",K121,0)</f>
        <v>0</v>
      </c>
      <c r="BH121" s="225">
        <f>IF(O121="sníž. přenesená",K121,0)</f>
        <v>0</v>
      </c>
      <c r="BI121" s="225">
        <f>IF(O121="nulová",K121,0)</f>
        <v>0</v>
      </c>
      <c r="BJ121" s="16" t="s">
        <v>86</v>
      </c>
      <c r="BK121" s="225">
        <f>ROUND(P121*H121,2)</f>
        <v>0</v>
      </c>
      <c r="BL121" s="16" t="s">
        <v>145</v>
      </c>
      <c r="BM121" s="224" t="s">
        <v>88</v>
      </c>
    </row>
    <row r="122" spans="1:47" s="2" customFormat="1" ht="12">
      <c r="A122" s="37"/>
      <c r="B122" s="38"/>
      <c r="C122" s="39"/>
      <c r="D122" s="226" t="s">
        <v>146</v>
      </c>
      <c r="E122" s="39"/>
      <c r="F122" s="227" t="s">
        <v>291</v>
      </c>
      <c r="G122" s="39"/>
      <c r="H122" s="39"/>
      <c r="I122" s="228"/>
      <c r="J122" s="228"/>
      <c r="K122" s="39"/>
      <c r="L122" s="39"/>
      <c r="M122" s="43"/>
      <c r="N122" s="229"/>
      <c r="O122" s="230"/>
      <c r="P122" s="90"/>
      <c r="Q122" s="90"/>
      <c r="R122" s="90"/>
      <c r="S122" s="90"/>
      <c r="T122" s="90"/>
      <c r="U122" s="90"/>
      <c r="V122" s="90"/>
      <c r="W122" s="90"/>
      <c r="X122" s="91"/>
      <c r="Y122" s="37"/>
      <c r="Z122" s="37"/>
      <c r="AA122" s="37"/>
      <c r="AB122" s="37"/>
      <c r="AC122" s="37"/>
      <c r="AD122" s="37"/>
      <c r="AE122" s="37"/>
      <c r="AT122" s="16" t="s">
        <v>146</v>
      </c>
      <c r="AU122" s="16" t="s">
        <v>86</v>
      </c>
    </row>
    <row r="123" spans="1:65" s="2" customFormat="1" ht="14.4" customHeight="1">
      <c r="A123" s="37"/>
      <c r="B123" s="38"/>
      <c r="C123" s="212" t="s">
        <v>78</v>
      </c>
      <c r="D123" s="212" t="s">
        <v>141</v>
      </c>
      <c r="E123" s="213" t="s">
        <v>228</v>
      </c>
      <c r="F123" s="214" t="s">
        <v>292</v>
      </c>
      <c r="G123" s="215" t="s">
        <v>293</v>
      </c>
      <c r="H123" s="216">
        <v>0.8</v>
      </c>
      <c r="I123" s="217"/>
      <c r="J123" s="217"/>
      <c r="K123" s="218">
        <f>ROUND(P123*H123,2)</f>
        <v>0</v>
      </c>
      <c r="L123" s="214" t="s">
        <v>1</v>
      </c>
      <c r="M123" s="43"/>
      <c r="N123" s="219" t="s">
        <v>1</v>
      </c>
      <c r="O123" s="220" t="s">
        <v>41</v>
      </c>
      <c r="P123" s="221">
        <f>I123+J123</f>
        <v>0</v>
      </c>
      <c r="Q123" s="221">
        <f>ROUND(I123*H123,2)</f>
        <v>0</v>
      </c>
      <c r="R123" s="221">
        <f>ROUND(J123*H123,2)</f>
        <v>0</v>
      </c>
      <c r="S123" s="90"/>
      <c r="T123" s="222">
        <f>S123*H123</f>
        <v>0</v>
      </c>
      <c r="U123" s="222">
        <v>0</v>
      </c>
      <c r="V123" s="222">
        <f>U123*H123</f>
        <v>0</v>
      </c>
      <c r="W123" s="222">
        <v>0</v>
      </c>
      <c r="X123" s="223">
        <f>W123*H123</f>
        <v>0</v>
      </c>
      <c r="Y123" s="37"/>
      <c r="Z123" s="37"/>
      <c r="AA123" s="37"/>
      <c r="AB123" s="37"/>
      <c r="AC123" s="37"/>
      <c r="AD123" s="37"/>
      <c r="AE123" s="37"/>
      <c r="AR123" s="224" t="s">
        <v>145</v>
      </c>
      <c r="AT123" s="224" t="s">
        <v>141</v>
      </c>
      <c r="AU123" s="224" t="s">
        <v>86</v>
      </c>
      <c r="AY123" s="16" t="s">
        <v>140</v>
      </c>
      <c r="BE123" s="225">
        <f>IF(O123="základní",K123,0)</f>
        <v>0</v>
      </c>
      <c r="BF123" s="225">
        <f>IF(O123="snížená",K123,0)</f>
        <v>0</v>
      </c>
      <c r="BG123" s="225">
        <f>IF(O123="zákl. přenesená",K123,0)</f>
        <v>0</v>
      </c>
      <c r="BH123" s="225">
        <f>IF(O123="sníž. přenesená",K123,0)</f>
        <v>0</v>
      </c>
      <c r="BI123" s="225">
        <f>IF(O123="nulová",K123,0)</f>
        <v>0</v>
      </c>
      <c r="BJ123" s="16" t="s">
        <v>86</v>
      </c>
      <c r="BK123" s="225">
        <f>ROUND(P123*H123,2)</f>
        <v>0</v>
      </c>
      <c r="BL123" s="16" t="s">
        <v>145</v>
      </c>
      <c r="BM123" s="224" t="s">
        <v>145</v>
      </c>
    </row>
    <row r="124" spans="1:47" s="2" customFormat="1" ht="12">
      <c r="A124" s="37"/>
      <c r="B124" s="38"/>
      <c r="C124" s="39"/>
      <c r="D124" s="226" t="s">
        <v>146</v>
      </c>
      <c r="E124" s="39"/>
      <c r="F124" s="227" t="s">
        <v>292</v>
      </c>
      <c r="G124" s="39"/>
      <c r="H124" s="39"/>
      <c r="I124" s="228"/>
      <c r="J124" s="228"/>
      <c r="K124" s="39"/>
      <c r="L124" s="39"/>
      <c r="M124" s="43"/>
      <c r="N124" s="229"/>
      <c r="O124" s="230"/>
      <c r="P124" s="90"/>
      <c r="Q124" s="90"/>
      <c r="R124" s="90"/>
      <c r="S124" s="90"/>
      <c r="T124" s="90"/>
      <c r="U124" s="90"/>
      <c r="V124" s="90"/>
      <c r="W124" s="90"/>
      <c r="X124" s="91"/>
      <c r="Y124" s="37"/>
      <c r="Z124" s="37"/>
      <c r="AA124" s="37"/>
      <c r="AB124" s="37"/>
      <c r="AC124" s="37"/>
      <c r="AD124" s="37"/>
      <c r="AE124" s="37"/>
      <c r="AT124" s="16" t="s">
        <v>146</v>
      </c>
      <c r="AU124" s="16" t="s">
        <v>86</v>
      </c>
    </row>
    <row r="125" spans="1:65" s="2" customFormat="1" ht="14.4" customHeight="1">
      <c r="A125" s="37"/>
      <c r="B125" s="38"/>
      <c r="C125" s="212" t="s">
        <v>78</v>
      </c>
      <c r="D125" s="212" t="s">
        <v>141</v>
      </c>
      <c r="E125" s="213" t="s">
        <v>231</v>
      </c>
      <c r="F125" s="214" t="s">
        <v>294</v>
      </c>
      <c r="G125" s="215" t="s">
        <v>202</v>
      </c>
      <c r="H125" s="216">
        <v>1</v>
      </c>
      <c r="I125" s="217"/>
      <c r="J125" s="217"/>
      <c r="K125" s="218">
        <f>ROUND(P125*H125,2)</f>
        <v>0</v>
      </c>
      <c r="L125" s="214" t="s">
        <v>1</v>
      </c>
      <c r="M125" s="43"/>
      <c r="N125" s="219" t="s">
        <v>1</v>
      </c>
      <c r="O125" s="220" t="s">
        <v>41</v>
      </c>
      <c r="P125" s="221">
        <f>I125+J125</f>
        <v>0</v>
      </c>
      <c r="Q125" s="221">
        <f>ROUND(I125*H125,2)</f>
        <v>0</v>
      </c>
      <c r="R125" s="221">
        <f>ROUND(J125*H125,2)</f>
        <v>0</v>
      </c>
      <c r="S125" s="90"/>
      <c r="T125" s="222">
        <f>S125*H125</f>
        <v>0</v>
      </c>
      <c r="U125" s="222">
        <v>0</v>
      </c>
      <c r="V125" s="222">
        <f>U125*H125</f>
        <v>0</v>
      </c>
      <c r="W125" s="222">
        <v>0</v>
      </c>
      <c r="X125" s="223">
        <f>W125*H125</f>
        <v>0</v>
      </c>
      <c r="Y125" s="37"/>
      <c r="Z125" s="37"/>
      <c r="AA125" s="37"/>
      <c r="AB125" s="37"/>
      <c r="AC125" s="37"/>
      <c r="AD125" s="37"/>
      <c r="AE125" s="37"/>
      <c r="AR125" s="224" t="s">
        <v>145</v>
      </c>
      <c r="AT125" s="224" t="s">
        <v>141</v>
      </c>
      <c r="AU125" s="224" t="s">
        <v>86</v>
      </c>
      <c r="AY125" s="16" t="s">
        <v>140</v>
      </c>
      <c r="BE125" s="225">
        <f>IF(O125="základní",K125,0)</f>
        <v>0</v>
      </c>
      <c r="BF125" s="225">
        <f>IF(O125="snížená",K125,0)</f>
        <v>0</v>
      </c>
      <c r="BG125" s="225">
        <f>IF(O125="zákl. přenesená",K125,0)</f>
        <v>0</v>
      </c>
      <c r="BH125" s="225">
        <f>IF(O125="sníž. přenesená",K125,0)</f>
        <v>0</v>
      </c>
      <c r="BI125" s="225">
        <f>IF(O125="nulová",K125,0)</f>
        <v>0</v>
      </c>
      <c r="BJ125" s="16" t="s">
        <v>86</v>
      </c>
      <c r="BK125" s="225">
        <f>ROUND(P125*H125,2)</f>
        <v>0</v>
      </c>
      <c r="BL125" s="16" t="s">
        <v>145</v>
      </c>
      <c r="BM125" s="224" t="s">
        <v>151</v>
      </c>
    </row>
    <row r="126" spans="1:47" s="2" customFormat="1" ht="12">
      <c r="A126" s="37"/>
      <c r="B126" s="38"/>
      <c r="C126" s="39"/>
      <c r="D126" s="226" t="s">
        <v>146</v>
      </c>
      <c r="E126" s="39"/>
      <c r="F126" s="227" t="s">
        <v>295</v>
      </c>
      <c r="G126" s="39"/>
      <c r="H126" s="39"/>
      <c r="I126" s="228"/>
      <c r="J126" s="228"/>
      <c r="K126" s="39"/>
      <c r="L126" s="39"/>
      <c r="M126" s="43"/>
      <c r="N126" s="229"/>
      <c r="O126" s="230"/>
      <c r="P126" s="90"/>
      <c r="Q126" s="90"/>
      <c r="R126" s="90"/>
      <c r="S126" s="90"/>
      <c r="T126" s="90"/>
      <c r="U126" s="90"/>
      <c r="V126" s="90"/>
      <c r="W126" s="90"/>
      <c r="X126" s="91"/>
      <c r="Y126" s="37"/>
      <c r="Z126" s="37"/>
      <c r="AA126" s="37"/>
      <c r="AB126" s="37"/>
      <c r="AC126" s="37"/>
      <c r="AD126" s="37"/>
      <c r="AE126" s="37"/>
      <c r="AT126" s="16" t="s">
        <v>146</v>
      </c>
      <c r="AU126" s="16" t="s">
        <v>86</v>
      </c>
    </row>
    <row r="127" spans="1:65" s="2" customFormat="1" ht="24.15" customHeight="1">
      <c r="A127" s="37"/>
      <c r="B127" s="38"/>
      <c r="C127" s="212" t="s">
        <v>78</v>
      </c>
      <c r="D127" s="212" t="s">
        <v>141</v>
      </c>
      <c r="E127" s="213" t="s">
        <v>234</v>
      </c>
      <c r="F127" s="214" t="s">
        <v>296</v>
      </c>
      <c r="G127" s="215" t="s">
        <v>202</v>
      </c>
      <c r="H127" s="216">
        <v>1</v>
      </c>
      <c r="I127" s="217"/>
      <c r="J127" s="217"/>
      <c r="K127" s="218">
        <f>ROUND(P127*H127,2)</f>
        <v>0</v>
      </c>
      <c r="L127" s="214" t="s">
        <v>1</v>
      </c>
      <c r="M127" s="43"/>
      <c r="N127" s="219" t="s">
        <v>1</v>
      </c>
      <c r="O127" s="220" t="s">
        <v>41</v>
      </c>
      <c r="P127" s="221">
        <f>I127+J127</f>
        <v>0</v>
      </c>
      <c r="Q127" s="221">
        <f>ROUND(I127*H127,2)</f>
        <v>0</v>
      </c>
      <c r="R127" s="221">
        <f>ROUND(J127*H127,2)</f>
        <v>0</v>
      </c>
      <c r="S127" s="90"/>
      <c r="T127" s="222">
        <f>S127*H127</f>
        <v>0</v>
      </c>
      <c r="U127" s="222">
        <v>0</v>
      </c>
      <c r="V127" s="222">
        <f>U127*H127</f>
        <v>0</v>
      </c>
      <c r="W127" s="222">
        <v>0</v>
      </c>
      <c r="X127" s="223">
        <f>W127*H127</f>
        <v>0</v>
      </c>
      <c r="Y127" s="37"/>
      <c r="Z127" s="37"/>
      <c r="AA127" s="37"/>
      <c r="AB127" s="37"/>
      <c r="AC127" s="37"/>
      <c r="AD127" s="37"/>
      <c r="AE127" s="37"/>
      <c r="AR127" s="224" t="s">
        <v>145</v>
      </c>
      <c r="AT127" s="224" t="s">
        <v>141</v>
      </c>
      <c r="AU127" s="224" t="s">
        <v>86</v>
      </c>
      <c r="AY127" s="16" t="s">
        <v>140</v>
      </c>
      <c r="BE127" s="225">
        <f>IF(O127="základní",K127,0)</f>
        <v>0</v>
      </c>
      <c r="BF127" s="225">
        <f>IF(O127="snížená",K127,0)</f>
        <v>0</v>
      </c>
      <c r="BG127" s="225">
        <f>IF(O127="zákl. přenesená",K127,0)</f>
        <v>0</v>
      </c>
      <c r="BH127" s="225">
        <f>IF(O127="sníž. přenesená",K127,0)</f>
        <v>0</v>
      </c>
      <c r="BI127" s="225">
        <f>IF(O127="nulová",K127,0)</f>
        <v>0</v>
      </c>
      <c r="BJ127" s="16" t="s">
        <v>86</v>
      </c>
      <c r="BK127" s="225">
        <f>ROUND(P127*H127,2)</f>
        <v>0</v>
      </c>
      <c r="BL127" s="16" t="s">
        <v>145</v>
      </c>
      <c r="BM127" s="224" t="s">
        <v>154</v>
      </c>
    </row>
    <row r="128" spans="1:47" s="2" customFormat="1" ht="12">
      <c r="A128" s="37"/>
      <c r="B128" s="38"/>
      <c r="C128" s="39"/>
      <c r="D128" s="226" t="s">
        <v>146</v>
      </c>
      <c r="E128" s="39"/>
      <c r="F128" s="227" t="s">
        <v>296</v>
      </c>
      <c r="G128" s="39"/>
      <c r="H128" s="39"/>
      <c r="I128" s="228"/>
      <c r="J128" s="228"/>
      <c r="K128" s="39"/>
      <c r="L128" s="39"/>
      <c r="M128" s="43"/>
      <c r="N128" s="229"/>
      <c r="O128" s="230"/>
      <c r="P128" s="90"/>
      <c r="Q128" s="90"/>
      <c r="R128" s="90"/>
      <c r="S128" s="90"/>
      <c r="T128" s="90"/>
      <c r="U128" s="90"/>
      <c r="V128" s="90"/>
      <c r="W128" s="90"/>
      <c r="X128" s="91"/>
      <c r="Y128" s="37"/>
      <c r="Z128" s="37"/>
      <c r="AA128" s="37"/>
      <c r="AB128" s="37"/>
      <c r="AC128" s="37"/>
      <c r="AD128" s="37"/>
      <c r="AE128" s="37"/>
      <c r="AT128" s="16" t="s">
        <v>146</v>
      </c>
      <c r="AU128" s="16" t="s">
        <v>86</v>
      </c>
    </row>
    <row r="129" spans="1:65" s="2" customFormat="1" ht="24.15" customHeight="1">
      <c r="A129" s="37"/>
      <c r="B129" s="38"/>
      <c r="C129" s="212" t="s">
        <v>78</v>
      </c>
      <c r="D129" s="212" t="s">
        <v>141</v>
      </c>
      <c r="E129" s="213" t="s">
        <v>237</v>
      </c>
      <c r="F129" s="214" t="s">
        <v>201</v>
      </c>
      <c r="G129" s="215" t="s">
        <v>202</v>
      </c>
      <c r="H129" s="216">
        <v>1</v>
      </c>
      <c r="I129" s="217"/>
      <c r="J129" s="217"/>
      <c r="K129" s="218">
        <f>ROUND(P129*H129,2)</f>
        <v>0</v>
      </c>
      <c r="L129" s="214" t="s">
        <v>1</v>
      </c>
      <c r="M129" s="43"/>
      <c r="N129" s="219" t="s">
        <v>1</v>
      </c>
      <c r="O129" s="220" t="s">
        <v>41</v>
      </c>
      <c r="P129" s="221">
        <f>I129+J129</f>
        <v>0</v>
      </c>
      <c r="Q129" s="221">
        <f>ROUND(I129*H129,2)</f>
        <v>0</v>
      </c>
      <c r="R129" s="221">
        <f>ROUND(J129*H129,2)</f>
        <v>0</v>
      </c>
      <c r="S129" s="90"/>
      <c r="T129" s="222">
        <f>S129*H129</f>
        <v>0</v>
      </c>
      <c r="U129" s="222">
        <v>0</v>
      </c>
      <c r="V129" s="222">
        <f>U129*H129</f>
        <v>0</v>
      </c>
      <c r="W129" s="222">
        <v>0</v>
      </c>
      <c r="X129" s="223">
        <f>W129*H129</f>
        <v>0</v>
      </c>
      <c r="Y129" s="37"/>
      <c r="Z129" s="37"/>
      <c r="AA129" s="37"/>
      <c r="AB129" s="37"/>
      <c r="AC129" s="37"/>
      <c r="AD129" s="37"/>
      <c r="AE129" s="37"/>
      <c r="AR129" s="224" t="s">
        <v>145</v>
      </c>
      <c r="AT129" s="224" t="s">
        <v>141</v>
      </c>
      <c r="AU129" s="224" t="s">
        <v>86</v>
      </c>
      <c r="AY129" s="16" t="s">
        <v>140</v>
      </c>
      <c r="BE129" s="225">
        <f>IF(O129="základní",K129,0)</f>
        <v>0</v>
      </c>
      <c r="BF129" s="225">
        <f>IF(O129="snížená",K129,0)</f>
        <v>0</v>
      </c>
      <c r="BG129" s="225">
        <f>IF(O129="zákl. přenesená",K129,0)</f>
        <v>0</v>
      </c>
      <c r="BH129" s="225">
        <f>IF(O129="sníž. přenesená",K129,0)</f>
        <v>0</v>
      </c>
      <c r="BI129" s="225">
        <f>IF(O129="nulová",K129,0)</f>
        <v>0</v>
      </c>
      <c r="BJ129" s="16" t="s">
        <v>86</v>
      </c>
      <c r="BK129" s="225">
        <f>ROUND(P129*H129,2)</f>
        <v>0</v>
      </c>
      <c r="BL129" s="16" t="s">
        <v>145</v>
      </c>
      <c r="BM129" s="224" t="s">
        <v>157</v>
      </c>
    </row>
    <row r="130" spans="1:47" s="2" customFormat="1" ht="12">
      <c r="A130" s="37"/>
      <c r="B130" s="38"/>
      <c r="C130" s="39"/>
      <c r="D130" s="226" t="s">
        <v>146</v>
      </c>
      <c r="E130" s="39"/>
      <c r="F130" s="227" t="s">
        <v>201</v>
      </c>
      <c r="G130" s="39"/>
      <c r="H130" s="39"/>
      <c r="I130" s="228"/>
      <c r="J130" s="228"/>
      <c r="K130" s="39"/>
      <c r="L130" s="39"/>
      <c r="M130" s="43"/>
      <c r="N130" s="229"/>
      <c r="O130" s="230"/>
      <c r="P130" s="90"/>
      <c r="Q130" s="90"/>
      <c r="R130" s="90"/>
      <c r="S130" s="90"/>
      <c r="T130" s="90"/>
      <c r="U130" s="90"/>
      <c r="V130" s="90"/>
      <c r="W130" s="90"/>
      <c r="X130" s="91"/>
      <c r="Y130" s="37"/>
      <c r="Z130" s="37"/>
      <c r="AA130" s="37"/>
      <c r="AB130" s="37"/>
      <c r="AC130" s="37"/>
      <c r="AD130" s="37"/>
      <c r="AE130" s="37"/>
      <c r="AT130" s="16" t="s">
        <v>146</v>
      </c>
      <c r="AU130" s="16" t="s">
        <v>86</v>
      </c>
    </row>
    <row r="131" spans="1:65" s="2" customFormat="1" ht="14.4" customHeight="1">
      <c r="A131" s="37"/>
      <c r="B131" s="38"/>
      <c r="C131" s="212" t="s">
        <v>78</v>
      </c>
      <c r="D131" s="212" t="s">
        <v>141</v>
      </c>
      <c r="E131" s="213" t="s">
        <v>240</v>
      </c>
      <c r="F131" s="214" t="s">
        <v>297</v>
      </c>
      <c r="G131" s="215" t="s">
        <v>298</v>
      </c>
      <c r="H131" s="216">
        <v>39</v>
      </c>
      <c r="I131" s="217"/>
      <c r="J131" s="217"/>
      <c r="K131" s="218">
        <f>ROUND(P131*H131,2)</f>
        <v>0</v>
      </c>
      <c r="L131" s="214" t="s">
        <v>1</v>
      </c>
      <c r="M131" s="43"/>
      <c r="N131" s="219" t="s">
        <v>1</v>
      </c>
      <c r="O131" s="220" t="s">
        <v>41</v>
      </c>
      <c r="P131" s="221">
        <f>I131+J131</f>
        <v>0</v>
      </c>
      <c r="Q131" s="221">
        <f>ROUND(I131*H131,2)</f>
        <v>0</v>
      </c>
      <c r="R131" s="221">
        <f>ROUND(J131*H131,2)</f>
        <v>0</v>
      </c>
      <c r="S131" s="90"/>
      <c r="T131" s="222">
        <f>S131*H131</f>
        <v>0</v>
      </c>
      <c r="U131" s="222">
        <v>0</v>
      </c>
      <c r="V131" s="222">
        <f>U131*H131</f>
        <v>0</v>
      </c>
      <c r="W131" s="222">
        <v>0</v>
      </c>
      <c r="X131" s="223">
        <f>W131*H131</f>
        <v>0</v>
      </c>
      <c r="Y131" s="37"/>
      <c r="Z131" s="37"/>
      <c r="AA131" s="37"/>
      <c r="AB131" s="37"/>
      <c r="AC131" s="37"/>
      <c r="AD131" s="37"/>
      <c r="AE131" s="37"/>
      <c r="AR131" s="224" t="s">
        <v>145</v>
      </c>
      <c r="AT131" s="224" t="s">
        <v>141</v>
      </c>
      <c r="AU131" s="224" t="s">
        <v>86</v>
      </c>
      <c r="AY131" s="16" t="s">
        <v>140</v>
      </c>
      <c r="BE131" s="225">
        <f>IF(O131="základní",K131,0)</f>
        <v>0</v>
      </c>
      <c r="BF131" s="225">
        <f>IF(O131="snížená",K131,0)</f>
        <v>0</v>
      </c>
      <c r="BG131" s="225">
        <f>IF(O131="zákl. přenesená",K131,0)</f>
        <v>0</v>
      </c>
      <c r="BH131" s="225">
        <f>IF(O131="sníž. přenesená",K131,0)</f>
        <v>0</v>
      </c>
      <c r="BI131" s="225">
        <f>IF(O131="nulová",K131,0)</f>
        <v>0</v>
      </c>
      <c r="BJ131" s="16" t="s">
        <v>86</v>
      </c>
      <c r="BK131" s="225">
        <f>ROUND(P131*H131,2)</f>
        <v>0</v>
      </c>
      <c r="BL131" s="16" t="s">
        <v>145</v>
      </c>
      <c r="BM131" s="224" t="s">
        <v>299</v>
      </c>
    </row>
    <row r="132" spans="1:47" s="2" customFormat="1" ht="12">
      <c r="A132" s="37"/>
      <c r="B132" s="38"/>
      <c r="C132" s="39"/>
      <c r="D132" s="226" t="s">
        <v>146</v>
      </c>
      <c r="E132" s="39"/>
      <c r="F132" s="227" t="s">
        <v>297</v>
      </c>
      <c r="G132" s="39"/>
      <c r="H132" s="39"/>
      <c r="I132" s="228"/>
      <c r="J132" s="228"/>
      <c r="K132" s="39"/>
      <c r="L132" s="39"/>
      <c r="M132" s="43"/>
      <c r="N132" s="229"/>
      <c r="O132" s="230"/>
      <c r="P132" s="90"/>
      <c r="Q132" s="90"/>
      <c r="R132" s="90"/>
      <c r="S132" s="90"/>
      <c r="T132" s="90"/>
      <c r="U132" s="90"/>
      <c r="V132" s="90"/>
      <c r="W132" s="90"/>
      <c r="X132" s="91"/>
      <c r="Y132" s="37"/>
      <c r="Z132" s="37"/>
      <c r="AA132" s="37"/>
      <c r="AB132" s="37"/>
      <c r="AC132" s="37"/>
      <c r="AD132" s="37"/>
      <c r="AE132" s="37"/>
      <c r="AT132" s="16" t="s">
        <v>146</v>
      </c>
      <c r="AU132" s="16" t="s">
        <v>86</v>
      </c>
    </row>
    <row r="133" spans="1:65" s="2" customFormat="1" ht="14.4" customHeight="1">
      <c r="A133" s="37"/>
      <c r="B133" s="38"/>
      <c r="C133" s="212" t="s">
        <v>78</v>
      </c>
      <c r="D133" s="212" t="s">
        <v>141</v>
      </c>
      <c r="E133" s="213" t="s">
        <v>243</v>
      </c>
      <c r="F133" s="214" t="s">
        <v>300</v>
      </c>
      <c r="G133" s="215" t="s">
        <v>298</v>
      </c>
      <c r="H133" s="216">
        <v>31</v>
      </c>
      <c r="I133" s="217"/>
      <c r="J133" s="217"/>
      <c r="K133" s="218">
        <f>ROUND(P133*H133,2)</f>
        <v>0</v>
      </c>
      <c r="L133" s="214" t="s">
        <v>1</v>
      </c>
      <c r="M133" s="43"/>
      <c r="N133" s="219" t="s">
        <v>1</v>
      </c>
      <c r="O133" s="220" t="s">
        <v>41</v>
      </c>
      <c r="P133" s="221">
        <f>I133+J133</f>
        <v>0</v>
      </c>
      <c r="Q133" s="221">
        <f>ROUND(I133*H133,2)</f>
        <v>0</v>
      </c>
      <c r="R133" s="221">
        <f>ROUND(J133*H133,2)</f>
        <v>0</v>
      </c>
      <c r="S133" s="90"/>
      <c r="T133" s="222">
        <f>S133*H133</f>
        <v>0</v>
      </c>
      <c r="U133" s="222">
        <v>0</v>
      </c>
      <c r="V133" s="222">
        <f>U133*H133</f>
        <v>0</v>
      </c>
      <c r="W133" s="222">
        <v>0</v>
      </c>
      <c r="X133" s="223">
        <f>W133*H133</f>
        <v>0</v>
      </c>
      <c r="Y133" s="37"/>
      <c r="Z133" s="37"/>
      <c r="AA133" s="37"/>
      <c r="AB133" s="37"/>
      <c r="AC133" s="37"/>
      <c r="AD133" s="37"/>
      <c r="AE133" s="37"/>
      <c r="AR133" s="224" t="s">
        <v>145</v>
      </c>
      <c r="AT133" s="224" t="s">
        <v>141</v>
      </c>
      <c r="AU133" s="224" t="s">
        <v>86</v>
      </c>
      <c r="AY133" s="16" t="s">
        <v>140</v>
      </c>
      <c r="BE133" s="225">
        <f>IF(O133="základní",K133,0)</f>
        <v>0</v>
      </c>
      <c r="BF133" s="225">
        <f>IF(O133="snížená",K133,0)</f>
        <v>0</v>
      </c>
      <c r="BG133" s="225">
        <f>IF(O133="zákl. přenesená",K133,0)</f>
        <v>0</v>
      </c>
      <c r="BH133" s="225">
        <f>IF(O133="sníž. přenesená",K133,0)</f>
        <v>0</v>
      </c>
      <c r="BI133" s="225">
        <f>IF(O133="nulová",K133,0)</f>
        <v>0</v>
      </c>
      <c r="BJ133" s="16" t="s">
        <v>86</v>
      </c>
      <c r="BK133" s="225">
        <f>ROUND(P133*H133,2)</f>
        <v>0</v>
      </c>
      <c r="BL133" s="16" t="s">
        <v>145</v>
      </c>
      <c r="BM133" s="224" t="s">
        <v>301</v>
      </c>
    </row>
    <row r="134" spans="1:47" s="2" customFormat="1" ht="12">
      <c r="A134" s="37"/>
      <c r="B134" s="38"/>
      <c r="C134" s="39"/>
      <c r="D134" s="226" t="s">
        <v>146</v>
      </c>
      <c r="E134" s="39"/>
      <c r="F134" s="227" t="s">
        <v>300</v>
      </c>
      <c r="G134" s="39"/>
      <c r="H134" s="39"/>
      <c r="I134" s="228"/>
      <c r="J134" s="228"/>
      <c r="K134" s="39"/>
      <c r="L134" s="39"/>
      <c r="M134" s="43"/>
      <c r="N134" s="231"/>
      <c r="O134" s="232"/>
      <c r="P134" s="233"/>
      <c r="Q134" s="233"/>
      <c r="R134" s="233"/>
      <c r="S134" s="233"/>
      <c r="T134" s="233"/>
      <c r="U134" s="233"/>
      <c r="V134" s="233"/>
      <c r="W134" s="233"/>
      <c r="X134" s="234"/>
      <c r="Y134" s="37"/>
      <c r="Z134" s="37"/>
      <c r="AA134" s="37"/>
      <c r="AB134" s="37"/>
      <c r="AC134" s="37"/>
      <c r="AD134" s="37"/>
      <c r="AE134" s="37"/>
      <c r="AT134" s="16" t="s">
        <v>146</v>
      </c>
      <c r="AU134" s="16" t="s">
        <v>86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43"/>
      <c r="N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17:L13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97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 hidden="1">
      <c r="B4" s="19"/>
      <c r="D4" s="138" t="s">
        <v>107</v>
      </c>
      <c r="M4" s="19"/>
      <c r="N4" s="139" t="s">
        <v>11</v>
      </c>
      <c r="AT4" s="16" t="s">
        <v>4</v>
      </c>
    </row>
    <row r="5" spans="2:13" s="1" customFormat="1" ht="6.95" customHeight="1" hidden="1">
      <c r="B5" s="19"/>
      <c r="M5" s="19"/>
    </row>
    <row r="6" spans="2:13" s="1" customFormat="1" ht="12" customHeight="1" hidden="1">
      <c r="B6" s="19"/>
      <c r="D6" s="140" t="s">
        <v>17</v>
      </c>
      <c r="M6" s="19"/>
    </row>
    <row r="7" spans="2:13" s="1" customFormat="1" ht="16.5" customHeight="1" hidden="1">
      <c r="B7" s="19"/>
      <c r="E7" s="141" t="str">
        <f>'Rekapitulace stavby'!K6</f>
        <v>UJEP Kolej K1 a K2 EPS+ER+SCS</v>
      </c>
      <c r="F7" s="140"/>
      <c r="G7" s="140"/>
      <c r="H7" s="140"/>
      <c r="M7" s="19"/>
    </row>
    <row r="8" spans="1:31" s="2" customFormat="1" ht="12" customHeight="1" hidden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24.75" customHeight="1" hidden="1">
      <c r="A9" s="37"/>
      <c r="B9" s="43"/>
      <c r="C9" s="37"/>
      <c r="D9" s="37"/>
      <c r="E9" s="142" t="s">
        <v>302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1. 6. 2020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1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">
        <v>1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3" t="s">
        <v>32</v>
      </c>
      <c r="F21" s="37"/>
      <c r="G21" s="37"/>
      <c r="H21" s="37"/>
      <c r="I21" s="140" t="s">
        <v>28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">
        <v>1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3" t="s">
        <v>110</v>
      </c>
      <c r="F24" s="37"/>
      <c r="G24" s="37"/>
      <c r="H24" s="37"/>
      <c r="I24" s="140" t="s">
        <v>28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hidden="1">
      <c r="A30" s="37"/>
      <c r="B30" s="43"/>
      <c r="C30" s="37"/>
      <c r="D30" s="37"/>
      <c r="E30" s="140" t="s">
        <v>111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 hidden="1">
      <c r="A31" s="37"/>
      <c r="B31" s="43"/>
      <c r="C31" s="37"/>
      <c r="D31" s="37"/>
      <c r="E31" s="140" t="s">
        <v>112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 hidden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ROUND(K117,2)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 hidden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154" t="s">
        <v>40</v>
      </c>
      <c r="E35" s="140" t="s">
        <v>41</v>
      </c>
      <c r="F35" s="150">
        <f>ROUND((SUM(BE117:BE132)),2)</f>
        <v>0</v>
      </c>
      <c r="G35" s="37"/>
      <c r="H35" s="37"/>
      <c r="I35" s="155">
        <v>0.21</v>
      </c>
      <c r="J35" s="37"/>
      <c r="K35" s="150">
        <f>ROUND(((SUM(BE117:BE132))*I35),2)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42</v>
      </c>
      <c r="F36" s="150">
        <f>ROUND((SUM(BF117:BF132)),2)</f>
        <v>0</v>
      </c>
      <c r="G36" s="37"/>
      <c r="H36" s="37"/>
      <c r="I36" s="155">
        <v>0.15</v>
      </c>
      <c r="J36" s="37"/>
      <c r="K36" s="150">
        <f>ROUND(((SUM(BF117:BF132))*I36),2)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ROUND((SUM(BG117:BG132)),2)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ROUND((SUM(BH117:BH132)),2)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ROUND((SUM(BI117:BI132)),2)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 hidden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 hidden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 hidden="1">
      <c r="B43" s="19"/>
      <c r="M43" s="19"/>
    </row>
    <row r="44" spans="2:13" s="1" customFormat="1" ht="14.4" customHeight="1" hidden="1">
      <c r="B44" s="19"/>
      <c r="M44" s="19"/>
    </row>
    <row r="45" spans="2:13" s="1" customFormat="1" ht="14.4" customHeight="1" hidden="1">
      <c r="B45" s="19"/>
      <c r="M45" s="19"/>
    </row>
    <row r="46" spans="2:13" s="1" customFormat="1" ht="14.4" customHeight="1" hidden="1">
      <c r="B46" s="19"/>
      <c r="M46" s="19"/>
    </row>
    <row r="47" spans="2:13" s="1" customFormat="1" ht="14.4" customHeight="1" hidden="1">
      <c r="B47" s="19"/>
      <c r="M47" s="19"/>
    </row>
    <row r="48" spans="2:13" s="1" customFormat="1" ht="14.4" customHeight="1" hidden="1">
      <c r="B48" s="19"/>
      <c r="M48" s="19"/>
    </row>
    <row r="49" spans="2:13" s="1" customFormat="1" ht="14.4" customHeight="1" hidden="1">
      <c r="B49" s="19"/>
      <c r="M49" s="19"/>
    </row>
    <row r="50" spans="2:13" s="2" customFormat="1" ht="14.4" customHeight="1" hidden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 hidden="1">
      <c r="B51" s="19"/>
      <c r="M51" s="19"/>
    </row>
    <row r="52" spans="2:13" ht="12" hidden="1">
      <c r="B52" s="19"/>
      <c r="M52" s="19"/>
    </row>
    <row r="53" spans="2:13" ht="12" hidden="1">
      <c r="B53" s="19"/>
      <c r="M53" s="19"/>
    </row>
    <row r="54" spans="2:13" ht="12" hidden="1">
      <c r="B54" s="19"/>
      <c r="M54" s="19"/>
    </row>
    <row r="55" spans="2:13" ht="12" hidden="1">
      <c r="B55" s="19"/>
      <c r="M55" s="19"/>
    </row>
    <row r="56" spans="2:13" ht="12" hidden="1">
      <c r="B56" s="19"/>
      <c r="M56" s="19"/>
    </row>
    <row r="57" spans="2:13" ht="12" hidden="1">
      <c r="B57" s="19"/>
      <c r="M57" s="19"/>
    </row>
    <row r="58" spans="2:13" ht="12" hidden="1">
      <c r="B58" s="19"/>
      <c r="M58" s="19"/>
    </row>
    <row r="59" spans="2:13" ht="12" hidden="1">
      <c r="B59" s="19"/>
      <c r="M59" s="19"/>
    </row>
    <row r="60" spans="2:13" ht="12" hidden="1">
      <c r="B60" s="19"/>
      <c r="M60" s="19"/>
    </row>
    <row r="61" spans="1:31" s="2" customFormat="1" ht="12" hidden="1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 hidden="1">
      <c r="B62" s="19"/>
      <c r="M62" s="19"/>
    </row>
    <row r="63" spans="2:13" ht="12" hidden="1">
      <c r="B63" s="19"/>
      <c r="M63" s="19"/>
    </row>
    <row r="64" spans="2:13" ht="12" hidden="1">
      <c r="B64" s="19"/>
      <c r="M64" s="19"/>
    </row>
    <row r="65" spans="1:31" s="2" customFormat="1" ht="12" hidden="1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 hidden="1">
      <c r="B66" s="19"/>
      <c r="M66" s="19"/>
    </row>
    <row r="67" spans="2:13" ht="12" hidden="1">
      <c r="B67" s="19"/>
      <c r="M67" s="19"/>
    </row>
    <row r="68" spans="2:13" ht="12" hidden="1">
      <c r="B68" s="19"/>
      <c r="M68" s="19"/>
    </row>
    <row r="69" spans="2:13" ht="12" hidden="1">
      <c r="B69" s="19"/>
      <c r="M69" s="19"/>
    </row>
    <row r="70" spans="2:13" ht="12" hidden="1">
      <c r="B70" s="19"/>
      <c r="M70" s="19"/>
    </row>
    <row r="71" spans="2:13" ht="12" hidden="1">
      <c r="B71" s="19"/>
      <c r="M71" s="19"/>
    </row>
    <row r="72" spans="2:13" ht="12" hidden="1">
      <c r="B72" s="19"/>
      <c r="M72" s="19"/>
    </row>
    <row r="73" spans="2:13" ht="12" hidden="1">
      <c r="B73" s="19"/>
      <c r="M73" s="19"/>
    </row>
    <row r="74" spans="2:13" ht="12" hidden="1">
      <c r="B74" s="19"/>
      <c r="M74" s="19"/>
    </row>
    <row r="75" spans="2:13" ht="12" hidden="1">
      <c r="B75" s="19"/>
      <c r="M75" s="19"/>
    </row>
    <row r="76" spans="1:31" s="2" customFormat="1" ht="12" hidden="1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4" t="str">
        <f>E7</f>
        <v>UJEP Kolej K1 a K2 EPS+ER+SCS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24.75" customHeight="1" hidden="1">
      <c r="A87" s="37"/>
      <c r="B87" s="38"/>
      <c r="C87" s="39"/>
      <c r="D87" s="39"/>
      <c r="E87" s="75" t="str">
        <f>E9</f>
        <v>PS04 - Zařízení dálkového přenosu ZDP na pult centralizované ochrany PCO Hasičského záchranného sboru v Úst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21</v>
      </c>
      <c r="D89" s="39"/>
      <c r="E89" s="39"/>
      <c r="F89" s="26" t="str">
        <f>F12</f>
        <v>Kolej K1 a K2 UJEP Ústí nad Labem</v>
      </c>
      <c r="G89" s="39"/>
      <c r="H89" s="39"/>
      <c r="I89" s="31" t="s">
        <v>23</v>
      </c>
      <c r="J89" s="78" t="str">
        <f>IF(J12="","",J12)</f>
        <v>1. 6. 2020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 hidden="1">
      <c r="A91" s="37"/>
      <c r="B91" s="38"/>
      <c r="C91" s="31" t="s">
        <v>25</v>
      </c>
      <c r="D91" s="39"/>
      <c r="E91" s="39"/>
      <c r="F91" s="26" t="str">
        <f>E15</f>
        <v>UJEP Ústí nad Labem</v>
      </c>
      <c r="G91" s="39"/>
      <c r="H91" s="39"/>
      <c r="I91" s="31" t="s">
        <v>31</v>
      </c>
      <c r="J91" s="35" t="str">
        <f>E21</f>
        <v>ERCÉ technika s.r.o.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Tomáš Rosenkranc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5" t="s">
        <v>114</v>
      </c>
      <c r="D94" s="176"/>
      <c r="E94" s="176"/>
      <c r="F94" s="176"/>
      <c r="G94" s="176"/>
      <c r="H94" s="176"/>
      <c r="I94" s="177" t="s">
        <v>115</v>
      </c>
      <c r="J94" s="177" t="s">
        <v>116</v>
      </c>
      <c r="K94" s="177" t="s">
        <v>117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8" t="s">
        <v>118</v>
      </c>
      <c r="D96" s="39"/>
      <c r="E96" s="39"/>
      <c r="F96" s="39"/>
      <c r="G96" s="39"/>
      <c r="H96" s="39"/>
      <c r="I96" s="109">
        <f>Q117</f>
        <v>0</v>
      </c>
      <c r="J96" s="109">
        <f>R117</f>
        <v>0</v>
      </c>
      <c r="K96" s="109">
        <f>K117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119</v>
      </c>
    </row>
    <row r="97" spans="1:31" s="9" customFormat="1" ht="24.95" customHeight="1" hidden="1">
      <c r="A97" s="9"/>
      <c r="B97" s="179"/>
      <c r="C97" s="180"/>
      <c r="D97" s="181" t="s">
        <v>303</v>
      </c>
      <c r="E97" s="182"/>
      <c r="F97" s="182"/>
      <c r="G97" s="182"/>
      <c r="H97" s="182"/>
      <c r="I97" s="183">
        <f>Q118</f>
        <v>0</v>
      </c>
      <c r="J97" s="183">
        <f>R118</f>
        <v>0</v>
      </c>
      <c r="K97" s="183">
        <f>K118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 hidden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ht="12" hidden="1"/>
    <row r="101" ht="12" hidden="1"/>
    <row r="102" ht="12" hidden="1"/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121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17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74" t="str">
        <f>E7</f>
        <v>UJEP Kolej K1 a K2 EPS+ER+SCS</v>
      </c>
      <c r="F107" s="31"/>
      <c r="G107" s="31"/>
      <c r="H107" s="31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108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75" customHeight="1">
      <c r="A109" s="37"/>
      <c r="B109" s="38"/>
      <c r="C109" s="39"/>
      <c r="D109" s="39"/>
      <c r="E109" s="75" t="str">
        <f>E9</f>
        <v>PS04 - Zařízení dálkového přenosu ZDP na pult centralizované ochrany PCO Hasičského záchranného sboru v Úst</v>
      </c>
      <c r="F109" s="39"/>
      <c r="G109" s="39"/>
      <c r="H109" s="39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21</v>
      </c>
      <c r="D111" s="39"/>
      <c r="E111" s="39"/>
      <c r="F111" s="26" t="str">
        <f>F12</f>
        <v>Kolej K1 a K2 UJEP Ústí nad Labem</v>
      </c>
      <c r="G111" s="39"/>
      <c r="H111" s="39"/>
      <c r="I111" s="31" t="s">
        <v>23</v>
      </c>
      <c r="J111" s="78" t="str">
        <f>IF(J12="","",J12)</f>
        <v>1. 6. 2020</v>
      </c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1" t="s">
        <v>25</v>
      </c>
      <c r="D113" s="39"/>
      <c r="E113" s="39"/>
      <c r="F113" s="26" t="str">
        <f>E15</f>
        <v>UJEP Ústí nad Labem</v>
      </c>
      <c r="G113" s="39"/>
      <c r="H113" s="39"/>
      <c r="I113" s="31" t="s">
        <v>31</v>
      </c>
      <c r="J113" s="35" t="str">
        <f>E21</f>
        <v>ERCÉ technika s.r.o.</v>
      </c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29</v>
      </c>
      <c r="D114" s="39"/>
      <c r="E114" s="39"/>
      <c r="F114" s="26" t="str">
        <f>IF(E18="","",E18)</f>
        <v>Vyplň údaj</v>
      </c>
      <c r="G114" s="39"/>
      <c r="H114" s="39"/>
      <c r="I114" s="31" t="s">
        <v>33</v>
      </c>
      <c r="J114" s="35" t="str">
        <f>E24</f>
        <v>Ing. Tomáš Rosenkranc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0" customFormat="1" ht="29.25" customHeight="1">
      <c r="A116" s="185"/>
      <c r="B116" s="186"/>
      <c r="C116" s="187" t="s">
        <v>122</v>
      </c>
      <c r="D116" s="188" t="s">
        <v>61</v>
      </c>
      <c r="E116" s="188" t="s">
        <v>57</v>
      </c>
      <c r="F116" s="188" t="s">
        <v>58</v>
      </c>
      <c r="G116" s="188" t="s">
        <v>123</v>
      </c>
      <c r="H116" s="188" t="s">
        <v>124</v>
      </c>
      <c r="I116" s="188" t="s">
        <v>125</v>
      </c>
      <c r="J116" s="188" t="s">
        <v>126</v>
      </c>
      <c r="K116" s="188" t="s">
        <v>117</v>
      </c>
      <c r="L116" s="189" t="s">
        <v>127</v>
      </c>
      <c r="M116" s="190"/>
      <c r="N116" s="99" t="s">
        <v>1</v>
      </c>
      <c r="O116" s="100" t="s">
        <v>40</v>
      </c>
      <c r="P116" s="100" t="s">
        <v>128</v>
      </c>
      <c r="Q116" s="100" t="s">
        <v>129</v>
      </c>
      <c r="R116" s="100" t="s">
        <v>130</v>
      </c>
      <c r="S116" s="100" t="s">
        <v>131</v>
      </c>
      <c r="T116" s="100" t="s">
        <v>132</v>
      </c>
      <c r="U116" s="100" t="s">
        <v>133</v>
      </c>
      <c r="V116" s="100" t="s">
        <v>134</v>
      </c>
      <c r="W116" s="100" t="s">
        <v>135</v>
      </c>
      <c r="X116" s="101" t="s">
        <v>136</v>
      </c>
      <c r="Y116" s="185"/>
      <c r="Z116" s="185"/>
      <c r="AA116" s="185"/>
      <c r="AB116" s="185"/>
      <c r="AC116" s="185"/>
      <c r="AD116" s="185"/>
      <c r="AE116" s="185"/>
    </row>
    <row r="117" spans="1:63" s="2" customFormat="1" ht="22.8" customHeight="1">
      <c r="A117" s="37"/>
      <c r="B117" s="38"/>
      <c r="C117" s="106" t="s">
        <v>137</v>
      </c>
      <c r="D117" s="39"/>
      <c r="E117" s="39"/>
      <c r="F117" s="39"/>
      <c r="G117" s="39"/>
      <c r="H117" s="39"/>
      <c r="I117" s="39"/>
      <c r="J117" s="39"/>
      <c r="K117" s="191">
        <f>BK117</f>
        <v>0</v>
      </c>
      <c r="L117" s="39"/>
      <c r="M117" s="43"/>
      <c r="N117" s="102"/>
      <c r="O117" s="192"/>
      <c r="P117" s="103"/>
      <c r="Q117" s="193">
        <f>Q118</f>
        <v>0</v>
      </c>
      <c r="R117" s="193">
        <f>R118</f>
        <v>0</v>
      </c>
      <c r="S117" s="103"/>
      <c r="T117" s="194">
        <f>T118</f>
        <v>0</v>
      </c>
      <c r="U117" s="103"/>
      <c r="V117" s="194">
        <f>V118</f>
        <v>0</v>
      </c>
      <c r="W117" s="103"/>
      <c r="X117" s="195">
        <f>X118</f>
        <v>0</v>
      </c>
      <c r="Y117" s="37"/>
      <c r="Z117" s="37"/>
      <c r="AA117" s="37"/>
      <c r="AB117" s="37"/>
      <c r="AC117" s="37"/>
      <c r="AD117" s="37"/>
      <c r="AE117" s="37"/>
      <c r="AT117" s="16" t="s">
        <v>77</v>
      </c>
      <c r="AU117" s="16" t="s">
        <v>119</v>
      </c>
      <c r="BK117" s="196">
        <f>BK118</f>
        <v>0</v>
      </c>
    </row>
    <row r="118" spans="1:63" s="11" customFormat="1" ht="25.9" customHeight="1">
      <c r="A118" s="11"/>
      <c r="B118" s="197"/>
      <c r="C118" s="198"/>
      <c r="D118" s="199" t="s">
        <v>77</v>
      </c>
      <c r="E118" s="200" t="s">
        <v>138</v>
      </c>
      <c r="F118" s="200" t="s">
        <v>96</v>
      </c>
      <c r="G118" s="198"/>
      <c r="H118" s="198"/>
      <c r="I118" s="201"/>
      <c r="J118" s="201"/>
      <c r="K118" s="202">
        <f>BK118</f>
        <v>0</v>
      </c>
      <c r="L118" s="198"/>
      <c r="M118" s="203"/>
      <c r="N118" s="204"/>
      <c r="O118" s="205"/>
      <c r="P118" s="205"/>
      <c r="Q118" s="206">
        <f>SUM(Q119:Q132)</f>
        <v>0</v>
      </c>
      <c r="R118" s="206">
        <f>SUM(R119:R132)</f>
        <v>0</v>
      </c>
      <c r="S118" s="205"/>
      <c r="T118" s="207">
        <f>SUM(T119:T132)</f>
        <v>0</v>
      </c>
      <c r="U118" s="205"/>
      <c r="V118" s="207">
        <f>SUM(V119:V132)</f>
        <v>0</v>
      </c>
      <c r="W118" s="205"/>
      <c r="X118" s="208">
        <f>SUM(X119:X132)</f>
        <v>0</v>
      </c>
      <c r="Y118" s="11"/>
      <c r="Z118" s="11"/>
      <c r="AA118" s="11"/>
      <c r="AB118" s="11"/>
      <c r="AC118" s="11"/>
      <c r="AD118" s="11"/>
      <c r="AE118" s="11"/>
      <c r="AR118" s="209" t="s">
        <v>86</v>
      </c>
      <c r="AT118" s="210" t="s">
        <v>77</v>
      </c>
      <c r="AU118" s="210" t="s">
        <v>78</v>
      </c>
      <c r="AY118" s="209" t="s">
        <v>140</v>
      </c>
      <c r="BK118" s="211">
        <f>SUM(BK119:BK132)</f>
        <v>0</v>
      </c>
    </row>
    <row r="119" spans="1:65" s="2" customFormat="1" ht="24.15" customHeight="1">
      <c r="A119" s="37"/>
      <c r="B119" s="38"/>
      <c r="C119" s="212" t="s">
        <v>78</v>
      </c>
      <c r="D119" s="212" t="s">
        <v>141</v>
      </c>
      <c r="E119" s="213" t="s">
        <v>240</v>
      </c>
      <c r="F119" s="214" t="s">
        <v>304</v>
      </c>
      <c r="G119" s="215" t="s">
        <v>202</v>
      </c>
      <c r="H119" s="216">
        <v>1</v>
      </c>
      <c r="I119" s="217"/>
      <c r="J119" s="217"/>
      <c r="K119" s="218">
        <f>ROUND(P119*H119,2)</f>
        <v>0</v>
      </c>
      <c r="L119" s="214" t="s">
        <v>1</v>
      </c>
      <c r="M119" s="43"/>
      <c r="N119" s="219" t="s">
        <v>1</v>
      </c>
      <c r="O119" s="220" t="s">
        <v>41</v>
      </c>
      <c r="P119" s="221">
        <f>I119+J119</f>
        <v>0</v>
      </c>
      <c r="Q119" s="221">
        <f>ROUND(I119*H119,2)</f>
        <v>0</v>
      </c>
      <c r="R119" s="221">
        <f>ROUND(J119*H119,2)</f>
        <v>0</v>
      </c>
      <c r="S119" s="90"/>
      <c r="T119" s="222">
        <f>S119*H119</f>
        <v>0</v>
      </c>
      <c r="U119" s="222">
        <v>0</v>
      </c>
      <c r="V119" s="222">
        <f>U119*H119</f>
        <v>0</v>
      </c>
      <c r="W119" s="222">
        <v>0</v>
      </c>
      <c r="X119" s="223">
        <f>W119*H119</f>
        <v>0</v>
      </c>
      <c r="Y119" s="37"/>
      <c r="Z119" s="37"/>
      <c r="AA119" s="37"/>
      <c r="AB119" s="37"/>
      <c r="AC119" s="37"/>
      <c r="AD119" s="37"/>
      <c r="AE119" s="37"/>
      <c r="AR119" s="224" t="s">
        <v>145</v>
      </c>
      <c r="AT119" s="224" t="s">
        <v>141</v>
      </c>
      <c r="AU119" s="224" t="s">
        <v>86</v>
      </c>
      <c r="AY119" s="16" t="s">
        <v>140</v>
      </c>
      <c r="BE119" s="225">
        <f>IF(O119="základní",K119,0)</f>
        <v>0</v>
      </c>
      <c r="BF119" s="225">
        <f>IF(O119="snížená",K119,0)</f>
        <v>0</v>
      </c>
      <c r="BG119" s="225">
        <f>IF(O119="zákl. přenesená",K119,0)</f>
        <v>0</v>
      </c>
      <c r="BH119" s="225">
        <f>IF(O119="sníž. přenesená",K119,0)</f>
        <v>0</v>
      </c>
      <c r="BI119" s="225">
        <f>IF(O119="nulová",K119,0)</f>
        <v>0</v>
      </c>
      <c r="BJ119" s="16" t="s">
        <v>86</v>
      </c>
      <c r="BK119" s="225">
        <f>ROUND(P119*H119,2)</f>
        <v>0</v>
      </c>
      <c r="BL119" s="16" t="s">
        <v>145</v>
      </c>
      <c r="BM119" s="224" t="s">
        <v>88</v>
      </c>
    </row>
    <row r="120" spans="1:47" s="2" customFormat="1" ht="12">
      <c r="A120" s="37"/>
      <c r="B120" s="38"/>
      <c r="C120" s="39"/>
      <c r="D120" s="226" t="s">
        <v>146</v>
      </c>
      <c r="E120" s="39"/>
      <c r="F120" s="227" t="s">
        <v>304</v>
      </c>
      <c r="G120" s="39"/>
      <c r="H120" s="39"/>
      <c r="I120" s="228"/>
      <c r="J120" s="228"/>
      <c r="K120" s="39"/>
      <c r="L120" s="39"/>
      <c r="M120" s="43"/>
      <c r="N120" s="229"/>
      <c r="O120" s="230"/>
      <c r="P120" s="90"/>
      <c r="Q120" s="90"/>
      <c r="R120" s="90"/>
      <c r="S120" s="90"/>
      <c r="T120" s="90"/>
      <c r="U120" s="90"/>
      <c r="V120" s="90"/>
      <c r="W120" s="90"/>
      <c r="X120" s="91"/>
      <c r="Y120" s="37"/>
      <c r="Z120" s="37"/>
      <c r="AA120" s="37"/>
      <c r="AB120" s="37"/>
      <c r="AC120" s="37"/>
      <c r="AD120" s="37"/>
      <c r="AE120" s="37"/>
      <c r="AT120" s="16" t="s">
        <v>146</v>
      </c>
      <c r="AU120" s="16" t="s">
        <v>86</v>
      </c>
    </row>
    <row r="121" spans="1:65" s="2" customFormat="1" ht="14.4" customHeight="1">
      <c r="A121" s="37"/>
      <c r="B121" s="38"/>
      <c r="C121" s="212" t="s">
        <v>78</v>
      </c>
      <c r="D121" s="212" t="s">
        <v>141</v>
      </c>
      <c r="E121" s="213" t="s">
        <v>243</v>
      </c>
      <c r="F121" s="214" t="s">
        <v>305</v>
      </c>
      <c r="G121" s="215" t="s">
        <v>144</v>
      </c>
      <c r="H121" s="216">
        <v>1</v>
      </c>
      <c r="I121" s="217"/>
      <c r="J121" s="217"/>
      <c r="K121" s="218">
        <f>ROUND(P121*H121,2)</f>
        <v>0</v>
      </c>
      <c r="L121" s="214" t="s">
        <v>1</v>
      </c>
      <c r="M121" s="43"/>
      <c r="N121" s="219" t="s">
        <v>1</v>
      </c>
      <c r="O121" s="220" t="s">
        <v>41</v>
      </c>
      <c r="P121" s="221">
        <f>I121+J121</f>
        <v>0</v>
      </c>
      <c r="Q121" s="221">
        <f>ROUND(I121*H121,2)</f>
        <v>0</v>
      </c>
      <c r="R121" s="221">
        <f>ROUND(J121*H121,2)</f>
        <v>0</v>
      </c>
      <c r="S121" s="90"/>
      <c r="T121" s="222">
        <f>S121*H121</f>
        <v>0</v>
      </c>
      <c r="U121" s="222">
        <v>0</v>
      </c>
      <c r="V121" s="222">
        <f>U121*H121</f>
        <v>0</v>
      </c>
      <c r="W121" s="222">
        <v>0</v>
      </c>
      <c r="X121" s="223">
        <f>W121*H121</f>
        <v>0</v>
      </c>
      <c r="Y121" s="37"/>
      <c r="Z121" s="37"/>
      <c r="AA121" s="37"/>
      <c r="AB121" s="37"/>
      <c r="AC121" s="37"/>
      <c r="AD121" s="37"/>
      <c r="AE121" s="37"/>
      <c r="AR121" s="224" t="s">
        <v>145</v>
      </c>
      <c r="AT121" s="224" t="s">
        <v>141</v>
      </c>
      <c r="AU121" s="224" t="s">
        <v>86</v>
      </c>
      <c r="AY121" s="16" t="s">
        <v>140</v>
      </c>
      <c r="BE121" s="225">
        <f>IF(O121="základní",K121,0)</f>
        <v>0</v>
      </c>
      <c r="BF121" s="225">
        <f>IF(O121="snížená",K121,0)</f>
        <v>0</v>
      </c>
      <c r="BG121" s="225">
        <f>IF(O121="zákl. přenesená",K121,0)</f>
        <v>0</v>
      </c>
      <c r="BH121" s="225">
        <f>IF(O121="sníž. přenesená",K121,0)</f>
        <v>0</v>
      </c>
      <c r="BI121" s="225">
        <f>IF(O121="nulová",K121,0)</f>
        <v>0</v>
      </c>
      <c r="BJ121" s="16" t="s">
        <v>86</v>
      </c>
      <c r="BK121" s="225">
        <f>ROUND(P121*H121,2)</f>
        <v>0</v>
      </c>
      <c r="BL121" s="16" t="s">
        <v>145</v>
      </c>
      <c r="BM121" s="224" t="s">
        <v>145</v>
      </c>
    </row>
    <row r="122" spans="1:47" s="2" customFormat="1" ht="12">
      <c r="A122" s="37"/>
      <c r="B122" s="38"/>
      <c r="C122" s="39"/>
      <c r="D122" s="226" t="s">
        <v>146</v>
      </c>
      <c r="E122" s="39"/>
      <c r="F122" s="227" t="s">
        <v>305</v>
      </c>
      <c r="G122" s="39"/>
      <c r="H122" s="39"/>
      <c r="I122" s="228"/>
      <c r="J122" s="228"/>
      <c r="K122" s="39"/>
      <c r="L122" s="39"/>
      <c r="M122" s="43"/>
      <c r="N122" s="229"/>
      <c r="O122" s="230"/>
      <c r="P122" s="90"/>
      <c r="Q122" s="90"/>
      <c r="R122" s="90"/>
      <c r="S122" s="90"/>
      <c r="T122" s="90"/>
      <c r="U122" s="90"/>
      <c r="V122" s="90"/>
      <c r="W122" s="90"/>
      <c r="X122" s="91"/>
      <c r="Y122" s="37"/>
      <c r="Z122" s="37"/>
      <c r="AA122" s="37"/>
      <c r="AB122" s="37"/>
      <c r="AC122" s="37"/>
      <c r="AD122" s="37"/>
      <c r="AE122" s="37"/>
      <c r="AT122" s="16" t="s">
        <v>146</v>
      </c>
      <c r="AU122" s="16" t="s">
        <v>86</v>
      </c>
    </row>
    <row r="123" spans="1:65" s="2" customFormat="1" ht="14.4" customHeight="1">
      <c r="A123" s="37"/>
      <c r="B123" s="38"/>
      <c r="C123" s="212" t="s">
        <v>78</v>
      </c>
      <c r="D123" s="212" t="s">
        <v>141</v>
      </c>
      <c r="E123" s="213" t="s">
        <v>247</v>
      </c>
      <c r="F123" s="214" t="s">
        <v>306</v>
      </c>
      <c r="G123" s="215" t="s">
        <v>202</v>
      </c>
      <c r="H123" s="216">
        <v>1</v>
      </c>
      <c r="I123" s="217"/>
      <c r="J123" s="217"/>
      <c r="K123" s="218">
        <f>ROUND(P123*H123,2)</f>
        <v>0</v>
      </c>
      <c r="L123" s="214" t="s">
        <v>1</v>
      </c>
      <c r="M123" s="43"/>
      <c r="N123" s="219" t="s">
        <v>1</v>
      </c>
      <c r="O123" s="220" t="s">
        <v>41</v>
      </c>
      <c r="P123" s="221">
        <f>I123+J123</f>
        <v>0</v>
      </c>
      <c r="Q123" s="221">
        <f>ROUND(I123*H123,2)</f>
        <v>0</v>
      </c>
      <c r="R123" s="221">
        <f>ROUND(J123*H123,2)</f>
        <v>0</v>
      </c>
      <c r="S123" s="90"/>
      <c r="T123" s="222">
        <f>S123*H123</f>
        <v>0</v>
      </c>
      <c r="U123" s="222">
        <v>0</v>
      </c>
      <c r="V123" s="222">
        <f>U123*H123</f>
        <v>0</v>
      </c>
      <c r="W123" s="222">
        <v>0</v>
      </c>
      <c r="X123" s="223">
        <f>W123*H123</f>
        <v>0</v>
      </c>
      <c r="Y123" s="37"/>
      <c r="Z123" s="37"/>
      <c r="AA123" s="37"/>
      <c r="AB123" s="37"/>
      <c r="AC123" s="37"/>
      <c r="AD123" s="37"/>
      <c r="AE123" s="37"/>
      <c r="AR123" s="224" t="s">
        <v>145</v>
      </c>
      <c r="AT123" s="224" t="s">
        <v>141</v>
      </c>
      <c r="AU123" s="224" t="s">
        <v>86</v>
      </c>
      <c r="AY123" s="16" t="s">
        <v>140</v>
      </c>
      <c r="BE123" s="225">
        <f>IF(O123="základní",K123,0)</f>
        <v>0</v>
      </c>
      <c r="BF123" s="225">
        <f>IF(O123="snížená",K123,0)</f>
        <v>0</v>
      </c>
      <c r="BG123" s="225">
        <f>IF(O123="zákl. přenesená",K123,0)</f>
        <v>0</v>
      </c>
      <c r="BH123" s="225">
        <f>IF(O123="sníž. přenesená",K123,0)</f>
        <v>0</v>
      </c>
      <c r="BI123" s="225">
        <f>IF(O123="nulová",K123,0)</f>
        <v>0</v>
      </c>
      <c r="BJ123" s="16" t="s">
        <v>86</v>
      </c>
      <c r="BK123" s="225">
        <f>ROUND(P123*H123,2)</f>
        <v>0</v>
      </c>
      <c r="BL123" s="16" t="s">
        <v>145</v>
      </c>
      <c r="BM123" s="224" t="s">
        <v>151</v>
      </c>
    </row>
    <row r="124" spans="1:47" s="2" customFormat="1" ht="12">
      <c r="A124" s="37"/>
      <c r="B124" s="38"/>
      <c r="C124" s="39"/>
      <c r="D124" s="226" t="s">
        <v>146</v>
      </c>
      <c r="E124" s="39"/>
      <c r="F124" s="227" t="s">
        <v>306</v>
      </c>
      <c r="G124" s="39"/>
      <c r="H124" s="39"/>
      <c r="I124" s="228"/>
      <c r="J124" s="228"/>
      <c r="K124" s="39"/>
      <c r="L124" s="39"/>
      <c r="M124" s="43"/>
      <c r="N124" s="229"/>
      <c r="O124" s="230"/>
      <c r="P124" s="90"/>
      <c r="Q124" s="90"/>
      <c r="R124" s="90"/>
      <c r="S124" s="90"/>
      <c r="T124" s="90"/>
      <c r="U124" s="90"/>
      <c r="V124" s="90"/>
      <c r="W124" s="90"/>
      <c r="X124" s="91"/>
      <c r="Y124" s="37"/>
      <c r="Z124" s="37"/>
      <c r="AA124" s="37"/>
      <c r="AB124" s="37"/>
      <c r="AC124" s="37"/>
      <c r="AD124" s="37"/>
      <c r="AE124" s="37"/>
      <c r="AT124" s="16" t="s">
        <v>146</v>
      </c>
      <c r="AU124" s="16" t="s">
        <v>86</v>
      </c>
    </row>
    <row r="125" spans="1:65" s="2" customFormat="1" ht="14.4" customHeight="1">
      <c r="A125" s="37"/>
      <c r="B125" s="38"/>
      <c r="C125" s="212" t="s">
        <v>78</v>
      </c>
      <c r="D125" s="212" t="s">
        <v>141</v>
      </c>
      <c r="E125" s="213" t="s">
        <v>250</v>
      </c>
      <c r="F125" s="214" t="s">
        <v>307</v>
      </c>
      <c r="G125" s="215" t="s">
        <v>202</v>
      </c>
      <c r="H125" s="216">
        <v>1</v>
      </c>
      <c r="I125" s="217"/>
      <c r="J125" s="217"/>
      <c r="K125" s="218">
        <f>ROUND(P125*H125,2)</f>
        <v>0</v>
      </c>
      <c r="L125" s="214" t="s">
        <v>1</v>
      </c>
      <c r="M125" s="43"/>
      <c r="N125" s="219" t="s">
        <v>1</v>
      </c>
      <c r="O125" s="220" t="s">
        <v>41</v>
      </c>
      <c r="P125" s="221">
        <f>I125+J125</f>
        <v>0</v>
      </c>
      <c r="Q125" s="221">
        <f>ROUND(I125*H125,2)</f>
        <v>0</v>
      </c>
      <c r="R125" s="221">
        <f>ROUND(J125*H125,2)</f>
        <v>0</v>
      </c>
      <c r="S125" s="90"/>
      <c r="T125" s="222">
        <f>S125*H125</f>
        <v>0</v>
      </c>
      <c r="U125" s="222">
        <v>0</v>
      </c>
      <c r="V125" s="222">
        <f>U125*H125</f>
        <v>0</v>
      </c>
      <c r="W125" s="222">
        <v>0</v>
      </c>
      <c r="X125" s="223">
        <f>W125*H125</f>
        <v>0</v>
      </c>
      <c r="Y125" s="37"/>
      <c r="Z125" s="37"/>
      <c r="AA125" s="37"/>
      <c r="AB125" s="37"/>
      <c r="AC125" s="37"/>
      <c r="AD125" s="37"/>
      <c r="AE125" s="37"/>
      <c r="AR125" s="224" t="s">
        <v>145</v>
      </c>
      <c r="AT125" s="224" t="s">
        <v>141</v>
      </c>
      <c r="AU125" s="224" t="s">
        <v>86</v>
      </c>
      <c r="AY125" s="16" t="s">
        <v>140</v>
      </c>
      <c r="BE125" s="225">
        <f>IF(O125="základní",K125,0)</f>
        <v>0</v>
      </c>
      <c r="BF125" s="225">
        <f>IF(O125="snížená",K125,0)</f>
        <v>0</v>
      </c>
      <c r="BG125" s="225">
        <f>IF(O125="zákl. přenesená",K125,0)</f>
        <v>0</v>
      </c>
      <c r="BH125" s="225">
        <f>IF(O125="sníž. přenesená",K125,0)</f>
        <v>0</v>
      </c>
      <c r="BI125" s="225">
        <f>IF(O125="nulová",K125,0)</f>
        <v>0</v>
      </c>
      <c r="BJ125" s="16" t="s">
        <v>86</v>
      </c>
      <c r="BK125" s="225">
        <f>ROUND(P125*H125,2)</f>
        <v>0</v>
      </c>
      <c r="BL125" s="16" t="s">
        <v>145</v>
      </c>
      <c r="BM125" s="224" t="s">
        <v>154</v>
      </c>
    </row>
    <row r="126" spans="1:47" s="2" customFormat="1" ht="12">
      <c r="A126" s="37"/>
      <c r="B126" s="38"/>
      <c r="C126" s="39"/>
      <c r="D126" s="226" t="s">
        <v>146</v>
      </c>
      <c r="E126" s="39"/>
      <c r="F126" s="227" t="s">
        <v>307</v>
      </c>
      <c r="G126" s="39"/>
      <c r="H126" s="39"/>
      <c r="I126" s="228"/>
      <c r="J126" s="228"/>
      <c r="K126" s="39"/>
      <c r="L126" s="39"/>
      <c r="M126" s="43"/>
      <c r="N126" s="229"/>
      <c r="O126" s="230"/>
      <c r="P126" s="90"/>
      <c r="Q126" s="90"/>
      <c r="R126" s="90"/>
      <c r="S126" s="90"/>
      <c r="T126" s="90"/>
      <c r="U126" s="90"/>
      <c r="V126" s="90"/>
      <c r="W126" s="90"/>
      <c r="X126" s="91"/>
      <c r="Y126" s="37"/>
      <c r="Z126" s="37"/>
      <c r="AA126" s="37"/>
      <c r="AB126" s="37"/>
      <c r="AC126" s="37"/>
      <c r="AD126" s="37"/>
      <c r="AE126" s="37"/>
      <c r="AT126" s="16" t="s">
        <v>146</v>
      </c>
      <c r="AU126" s="16" t="s">
        <v>86</v>
      </c>
    </row>
    <row r="127" spans="1:65" s="2" customFormat="1" ht="14.4" customHeight="1">
      <c r="A127" s="37"/>
      <c r="B127" s="38"/>
      <c r="C127" s="212" t="s">
        <v>78</v>
      </c>
      <c r="D127" s="212" t="s">
        <v>141</v>
      </c>
      <c r="E127" s="213" t="s">
        <v>186</v>
      </c>
      <c r="F127" s="214" t="s">
        <v>187</v>
      </c>
      <c r="G127" s="215" t="s">
        <v>188</v>
      </c>
      <c r="H127" s="216">
        <v>80</v>
      </c>
      <c r="I127" s="217"/>
      <c r="J127" s="217"/>
      <c r="K127" s="218">
        <f>ROUND(P127*H127,2)</f>
        <v>0</v>
      </c>
      <c r="L127" s="214" t="s">
        <v>1</v>
      </c>
      <c r="M127" s="43"/>
      <c r="N127" s="219" t="s">
        <v>1</v>
      </c>
      <c r="O127" s="220" t="s">
        <v>41</v>
      </c>
      <c r="P127" s="221">
        <f>I127+J127</f>
        <v>0</v>
      </c>
      <c r="Q127" s="221">
        <f>ROUND(I127*H127,2)</f>
        <v>0</v>
      </c>
      <c r="R127" s="221">
        <f>ROUND(J127*H127,2)</f>
        <v>0</v>
      </c>
      <c r="S127" s="90"/>
      <c r="T127" s="222">
        <f>S127*H127</f>
        <v>0</v>
      </c>
      <c r="U127" s="222">
        <v>0</v>
      </c>
      <c r="V127" s="222">
        <f>U127*H127</f>
        <v>0</v>
      </c>
      <c r="W127" s="222">
        <v>0</v>
      </c>
      <c r="X127" s="223">
        <f>W127*H127</f>
        <v>0</v>
      </c>
      <c r="Y127" s="37"/>
      <c r="Z127" s="37"/>
      <c r="AA127" s="37"/>
      <c r="AB127" s="37"/>
      <c r="AC127" s="37"/>
      <c r="AD127" s="37"/>
      <c r="AE127" s="37"/>
      <c r="AR127" s="224" t="s">
        <v>145</v>
      </c>
      <c r="AT127" s="224" t="s">
        <v>141</v>
      </c>
      <c r="AU127" s="224" t="s">
        <v>86</v>
      </c>
      <c r="AY127" s="16" t="s">
        <v>140</v>
      </c>
      <c r="BE127" s="225">
        <f>IF(O127="základní",K127,0)</f>
        <v>0</v>
      </c>
      <c r="BF127" s="225">
        <f>IF(O127="snížená",K127,0)</f>
        <v>0</v>
      </c>
      <c r="BG127" s="225">
        <f>IF(O127="zákl. přenesená",K127,0)</f>
        <v>0</v>
      </c>
      <c r="BH127" s="225">
        <f>IF(O127="sníž. přenesená",K127,0)</f>
        <v>0</v>
      </c>
      <c r="BI127" s="225">
        <f>IF(O127="nulová",K127,0)</f>
        <v>0</v>
      </c>
      <c r="BJ127" s="16" t="s">
        <v>86</v>
      </c>
      <c r="BK127" s="225">
        <f>ROUND(P127*H127,2)</f>
        <v>0</v>
      </c>
      <c r="BL127" s="16" t="s">
        <v>145</v>
      </c>
      <c r="BM127" s="224" t="s">
        <v>157</v>
      </c>
    </row>
    <row r="128" spans="1:47" s="2" customFormat="1" ht="12">
      <c r="A128" s="37"/>
      <c r="B128" s="38"/>
      <c r="C128" s="39"/>
      <c r="D128" s="226" t="s">
        <v>146</v>
      </c>
      <c r="E128" s="39"/>
      <c r="F128" s="227" t="s">
        <v>187</v>
      </c>
      <c r="G128" s="39"/>
      <c r="H128" s="39"/>
      <c r="I128" s="228"/>
      <c r="J128" s="228"/>
      <c r="K128" s="39"/>
      <c r="L128" s="39"/>
      <c r="M128" s="43"/>
      <c r="N128" s="229"/>
      <c r="O128" s="230"/>
      <c r="P128" s="90"/>
      <c r="Q128" s="90"/>
      <c r="R128" s="90"/>
      <c r="S128" s="90"/>
      <c r="T128" s="90"/>
      <c r="U128" s="90"/>
      <c r="V128" s="90"/>
      <c r="W128" s="90"/>
      <c r="X128" s="91"/>
      <c r="Y128" s="37"/>
      <c r="Z128" s="37"/>
      <c r="AA128" s="37"/>
      <c r="AB128" s="37"/>
      <c r="AC128" s="37"/>
      <c r="AD128" s="37"/>
      <c r="AE128" s="37"/>
      <c r="AT128" s="16" t="s">
        <v>146</v>
      </c>
      <c r="AU128" s="16" t="s">
        <v>86</v>
      </c>
    </row>
    <row r="129" spans="1:65" s="2" customFormat="1" ht="24.15" customHeight="1">
      <c r="A129" s="37"/>
      <c r="B129" s="38"/>
      <c r="C129" s="212" t="s">
        <v>78</v>
      </c>
      <c r="D129" s="212" t="s">
        <v>141</v>
      </c>
      <c r="E129" s="213" t="s">
        <v>253</v>
      </c>
      <c r="F129" s="214" t="s">
        <v>201</v>
      </c>
      <c r="G129" s="215" t="s">
        <v>202</v>
      </c>
      <c r="H129" s="216">
        <v>1</v>
      </c>
      <c r="I129" s="217"/>
      <c r="J129" s="217"/>
      <c r="K129" s="218">
        <f>ROUND(P129*H129,2)</f>
        <v>0</v>
      </c>
      <c r="L129" s="214" t="s">
        <v>1</v>
      </c>
      <c r="M129" s="43"/>
      <c r="N129" s="219" t="s">
        <v>1</v>
      </c>
      <c r="O129" s="220" t="s">
        <v>41</v>
      </c>
      <c r="P129" s="221">
        <f>I129+J129</f>
        <v>0</v>
      </c>
      <c r="Q129" s="221">
        <f>ROUND(I129*H129,2)</f>
        <v>0</v>
      </c>
      <c r="R129" s="221">
        <f>ROUND(J129*H129,2)</f>
        <v>0</v>
      </c>
      <c r="S129" s="90"/>
      <c r="T129" s="222">
        <f>S129*H129</f>
        <v>0</v>
      </c>
      <c r="U129" s="222">
        <v>0</v>
      </c>
      <c r="V129" s="222">
        <f>U129*H129</f>
        <v>0</v>
      </c>
      <c r="W129" s="222">
        <v>0</v>
      </c>
      <c r="X129" s="223">
        <f>W129*H129</f>
        <v>0</v>
      </c>
      <c r="Y129" s="37"/>
      <c r="Z129" s="37"/>
      <c r="AA129" s="37"/>
      <c r="AB129" s="37"/>
      <c r="AC129" s="37"/>
      <c r="AD129" s="37"/>
      <c r="AE129" s="37"/>
      <c r="AR129" s="224" t="s">
        <v>145</v>
      </c>
      <c r="AT129" s="224" t="s">
        <v>141</v>
      </c>
      <c r="AU129" s="224" t="s">
        <v>86</v>
      </c>
      <c r="AY129" s="16" t="s">
        <v>140</v>
      </c>
      <c r="BE129" s="225">
        <f>IF(O129="základní",K129,0)</f>
        <v>0</v>
      </c>
      <c r="BF129" s="225">
        <f>IF(O129="snížená",K129,0)</f>
        <v>0</v>
      </c>
      <c r="BG129" s="225">
        <f>IF(O129="zákl. přenesená",K129,0)</f>
        <v>0</v>
      </c>
      <c r="BH129" s="225">
        <f>IF(O129="sníž. přenesená",K129,0)</f>
        <v>0</v>
      </c>
      <c r="BI129" s="225">
        <f>IF(O129="nulová",K129,0)</f>
        <v>0</v>
      </c>
      <c r="BJ129" s="16" t="s">
        <v>86</v>
      </c>
      <c r="BK129" s="225">
        <f>ROUND(P129*H129,2)</f>
        <v>0</v>
      </c>
      <c r="BL129" s="16" t="s">
        <v>145</v>
      </c>
      <c r="BM129" s="224" t="s">
        <v>160</v>
      </c>
    </row>
    <row r="130" spans="1:47" s="2" customFormat="1" ht="12">
      <c r="A130" s="37"/>
      <c r="B130" s="38"/>
      <c r="C130" s="39"/>
      <c r="D130" s="226" t="s">
        <v>146</v>
      </c>
      <c r="E130" s="39"/>
      <c r="F130" s="227" t="s">
        <v>201</v>
      </c>
      <c r="G130" s="39"/>
      <c r="H130" s="39"/>
      <c r="I130" s="228"/>
      <c r="J130" s="228"/>
      <c r="K130" s="39"/>
      <c r="L130" s="39"/>
      <c r="M130" s="43"/>
      <c r="N130" s="229"/>
      <c r="O130" s="230"/>
      <c r="P130" s="90"/>
      <c r="Q130" s="90"/>
      <c r="R130" s="90"/>
      <c r="S130" s="90"/>
      <c r="T130" s="90"/>
      <c r="U130" s="90"/>
      <c r="V130" s="90"/>
      <c r="W130" s="90"/>
      <c r="X130" s="91"/>
      <c r="Y130" s="37"/>
      <c r="Z130" s="37"/>
      <c r="AA130" s="37"/>
      <c r="AB130" s="37"/>
      <c r="AC130" s="37"/>
      <c r="AD130" s="37"/>
      <c r="AE130" s="37"/>
      <c r="AT130" s="16" t="s">
        <v>146</v>
      </c>
      <c r="AU130" s="16" t="s">
        <v>86</v>
      </c>
    </row>
    <row r="131" spans="1:65" s="2" customFormat="1" ht="14.4" customHeight="1">
      <c r="A131" s="37"/>
      <c r="B131" s="38"/>
      <c r="C131" s="212" t="s">
        <v>78</v>
      </c>
      <c r="D131" s="212" t="s">
        <v>141</v>
      </c>
      <c r="E131" s="213" t="s">
        <v>256</v>
      </c>
      <c r="F131" s="214" t="s">
        <v>308</v>
      </c>
      <c r="G131" s="215" t="s">
        <v>202</v>
      </c>
      <c r="H131" s="216">
        <v>1</v>
      </c>
      <c r="I131" s="217"/>
      <c r="J131" s="217"/>
      <c r="K131" s="218">
        <f>ROUND(P131*H131,2)</f>
        <v>0</v>
      </c>
      <c r="L131" s="214" t="s">
        <v>1</v>
      </c>
      <c r="M131" s="43"/>
      <c r="N131" s="219" t="s">
        <v>1</v>
      </c>
      <c r="O131" s="220" t="s">
        <v>41</v>
      </c>
      <c r="P131" s="221">
        <f>I131+J131</f>
        <v>0</v>
      </c>
      <c r="Q131" s="221">
        <f>ROUND(I131*H131,2)</f>
        <v>0</v>
      </c>
      <c r="R131" s="221">
        <f>ROUND(J131*H131,2)</f>
        <v>0</v>
      </c>
      <c r="S131" s="90"/>
      <c r="T131" s="222">
        <f>S131*H131</f>
        <v>0</v>
      </c>
      <c r="U131" s="222">
        <v>0</v>
      </c>
      <c r="V131" s="222">
        <f>U131*H131</f>
        <v>0</v>
      </c>
      <c r="W131" s="222">
        <v>0</v>
      </c>
      <c r="X131" s="223">
        <f>W131*H131</f>
        <v>0</v>
      </c>
      <c r="Y131" s="37"/>
      <c r="Z131" s="37"/>
      <c r="AA131" s="37"/>
      <c r="AB131" s="37"/>
      <c r="AC131" s="37"/>
      <c r="AD131" s="37"/>
      <c r="AE131" s="37"/>
      <c r="AR131" s="224" t="s">
        <v>145</v>
      </c>
      <c r="AT131" s="224" t="s">
        <v>141</v>
      </c>
      <c r="AU131" s="224" t="s">
        <v>86</v>
      </c>
      <c r="AY131" s="16" t="s">
        <v>140</v>
      </c>
      <c r="BE131" s="225">
        <f>IF(O131="základní",K131,0)</f>
        <v>0</v>
      </c>
      <c r="BF131" s="225">
        <f>IF(O131="snížená",K131,0)</f>
        <v>0</v>
      </c>
      <c r="BG131" s="225">
        <f>IF(O131="zákl. přenesená",K131,0)</f>
        <v>0</v>
      </c>
      <c r="BH131" s="225">
        <f>IF(O131="sníž. přenesená",K131,0)</f>
        <v>0</v>
      </c>
      <c r="BI131" s="225">
        <f>IF(O131="nulová",K131,0)</f>
        <v>0</v>
      </c>
      <c r="BJ131" s="16" t="s">
        <v>86</v>
      </c>
      <c r="BK131" s="225">
        <f>ROUND(P131*H131,2)</f>
        <v>0</v>
      </c>
      <c r="BL131" s="16" t="s">
        <v>145</v>
      </c>
      <c r="BM131" s="224" t="s">
        <v>163</v>
      </c>
    </row>
    <row r="132" spans="1:47" s="2" customFormat="1" ht="12">
      <c r="A132" s="37"/>
      <c r="B132" s="38"/>
      <c r="C132" s="39"/>
      <c r="D132" s="226" t="s">
        <v>146</v>
      </c>
      <c r="E132" s="39"/>
      <c r="F132" s="227" t="s">
        <v>308</v>
      </c>
      <c r="G132" s="39"/>
      <c r="H132" s="39"/>
      <c r="I132" s="228"/>
      <c r="J132" s="228"/>
      <c r="K132" s="39"/>
      <c r="L132" s="39"/>
      <c r="M132" s="43"/>
      <c r="N132" s="231"/>
      <c r="O132" s="232"/>
      <c r="P132" s="233"/>
      <c r="Q132" s="233"/>
      <c r="R132" s="233"/>
      <c r="S132" s="233"/>
      <c r="T132" s="233"/>
      <c r="U132" s="233"/>
      <c r="V132" s="233"/>
      <c r="W132" s="233"/>
      <c r="X132" s="234"/>
      <c r="Y132" s="37"/>
      <c r="Z132" s="37"/>
      <c r="AA132" s="37"/>
      <c r="AB132" s="37"/>
      <c r="AC132" s="37"/>
      <c r="AD132" s="37"/>
      <c r="AE132" s="37"/>
      <c r="AT132" s="16" t="s">
        <v>146</v>
      </c>
      <c r="AU132" s="16" t="s">
        <v>86</v>
      </c>
    </row>
    <row r="133" spans="1:31" s="2" customFormat="1" ht="6.95" customHeight="1">
      <c r="A133" s="37"/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43"/>
      <c r="N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sheetProtection password="CC35" sheet="1" objects="1" scenarios="1" formatColumns="0" formatRows="0" autoFilter="0"/>
  <autoFilter ref="C116:L132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100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 hidden="1">
      <c r="B4" s="19"/>
      <c r="D4" s="138" t="s">
        <v>107</v>
      </c>
      <c r="M4" s="19"/>
      <c r="N4" s="139" t="s">
        <v>11</v>
      </c>
      <c r="AT4" s="16" t="s">
        <v>4</v>
      </c>
    </row>
    <row r="5" spans="2:13" s="1" customFormat="1" ht="6.95" customHeight="1" hidden="1">
      <c r="B5" s="19"/>
      <c r="M5" s="19"/>
    </row>
    <row r="6" spans="2:13" s="1" customFormat="1" ht="12" customHeight="1" hidden="1">
      <c r="B6" s="19"/>
      <c r="D6" s="140" t="s">
        <v>17</v>
      </c>
      <c r="M6" s="19"/>
    </row>
    <row r="7" spans="2:13" s="1" customFormat="1" ht="16.5" customHeight="1" hidden="1">
      <c r="B7" s="19"/>
      <c r="E7" s="141" t="str">
        <f>'Rekapitulace stavby'!K6</f>
        <v>UJEP Kolej K1 a K2 EPS+ER+SCS</v>
      </c>
      <c r="F7" s="140"/>
      <c r="G7" s="140"/>
      <c r="H7" s="140"/>
      <c r="M7" s="19"/>
    </row>
    <row r="8" spans="1:31" s="2" customFormat="1" ht="12" customHeight="1" hidden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2" t="s">
        <v>309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1. 6. 2020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1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">
        <v>1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3" t="s">
        <v>32</v>
      </c>
      <c r="F21" s="37"/>
      <c r="G21" s="37"/>
      <c r="H21" s="37"/>
      <c r="I21" s="140" t="s">
        <v>28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">
        <v>1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3" t="s">
        <v>110</v>
      </c>
      <c r="F24" s="37"/>
      <c r="G24" s="37"/>
      <c r="H24" s="37"/>
      <c r="I24" s="140" t="s">
        <v>28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hidden="1">
      <c r="A30" s="37"/>
      <c r="B30" s="43"/>
      <c r="C30" s="37"/>
      <c r="D30" s="37"/>
      <c r="E30" s="140" t="s">
        <v>111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 hidden="1">
      <c r="A31" s="37"/>
      <c r="B31" s="43"/>
      <c r="C31" s="37"/>
      <c r="D31" s="37"/>
      <c r="E31" s="140" t="s">
        <v>112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 hidden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ROUND(K117,2)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 hidden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154" t="s">
        <v>40</v>
      </c>
      <c r="E35" s="140" t="s">
        <v>41</v>
      </c>
      <c r="F35" s="150">
        <f>ROUND((SUM(BE117:BE130)),2)</f>
        <v>0</v>
      </c>
      <c r="G35" s="37"/>
      <c r="H35" s="37"/>
      <c r="I35" s="155">
        <v>0.21</v>
      </c>
      <c r="J35" s="37"/>
      <c r="K35" s="150">
        <f>ROUND(((SUM(BE117:BE130))*I35),2)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42</v>
      </c>
      <c r="F36" s="150">
        <f>ROUND((SUM(BF117:BF130)),2)</f>
        <v>0</v>
      </c>
      <c r="G36" s="37"/>
      <c r="H36" s="37"/>
      <c r="I36" s="155">
        <v>0.15</v>
      </c>
      <c r="J36" s="37"/>
      <c r="K36" s="150">
        <f>ROUND(((SUM(BF117:BF130))*I36),2)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ROUND((SUM(BG117:BG130)),2)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ROUND((SUM(BH117:BH130)),2)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ROUND((SUM(BI117:BI130)),2)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 hidden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 hidden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 hidden="1">
      <c r="B43" s="19"/>
      <c r="M43" s="19"/>
    </row>
    <row r="44" spans="2:13" s="1" customFormat="1" ht="14.4" customHeight="1" hidden="1">
      <c r="B44" s="19"/>
      <c r="M44" s="19"/>
    </row>
    <row r="45" spans="2:13" s="1" customFormat="1" ht="14.4" customHeight="1" hidden="1">
      <c r="B45" s="19"/>
      <c r="M45" s="19"/>
    </row>
    <row r="46" spans="2:13" s="1" customFormat="1" ht="14.4" customHeight="1" hidden="1">
      <c r="B46" s="19"/>
      <c r="M46" s="19"/>
    </row>
    <row r="47" spans="2:13" s="1" customFormat="1" ht="14.4" customHeight="1" hidden="1">
      <c r="B47" s="19"/>
      <c r="M47" s="19"/>
    </row>
    <row r="48" spans="2:13" s="1" customFormat="1" ht="14.4" customHeight="1" hidden="1">
      <c r="B48" s="19"/>
      <c r="M48" s="19"/>
    </row>
    <row r="49" spans="2:13" s="1" customFormat="1" ht="14.4" customHeight="1" hidden="1">
      <c r="B49" s="19"/>
      <c r="M49" s="19"/>
    </row>
    <row r="50" spans="2:13" s="2" customFormat="1" ht="14.4" customHeight="1" hidden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 hidden="1">
      <c r="B51" s="19"/>
      <c r="M51" s="19"/>
    </row>
    <row r="52" spans="2:13" ht="12" hidden="1">
      <c r="B52" s="19"/>
      <c r="M52" s="19"/>
    </row>
    <row r="53" spans="2:13" ht="12" hidden="1">
      <c r="B53" s="19"/>
      <c r="M53" s="19"/>
    </row>
    <row r="54" spans="2:13" ht="12" hidden="1">
      <c r="B54" s="19"/>
      <c r="M54" s="19"/>
    </row>
    <row r="55" spans="2:13" ht="12" hidden="1">
      <c r="B55" s="19"/>
      <c r="M55" s="19"/>
    </row>
    <row r="56" spans="2:13" ht="12" hidden="1">
      <c r="B56" s="19"/>
      <c r="M56" s="19"/>
    </row>
    <row r="57" spans="2:13" ht="12" hidden="1">
      <c r="B57" s="19"/>
      <c r="M57" s="19"/>
    </row>
    <row r="58" spans="2:13" ht="12" hidden="1">
      <c r="B58" s="19"/>
      <c r="M58" s="19"/>
    </row>
    <row r="59" spans="2:13" ht="12" hidden="1">
      <c r="B59" s="19"/>
      <c r="M59" s="19"/>
    </row>
    <row r="60" spans="2:13" ht="12" hidden="1">
      <c r="B60" s="19"/>
      <c r="M60" s="19"/>
    </row>
    <row r="61" spans="1:31" s="2" customFormat="1" ht="12" hidden="1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 hidden="1">
      <c r="B62" s="19"/>
      <c r="M62" s="19"/>
    </row>
    <row r="63" spans="2:13" ht="12" hidden="1">
      <c r="B63" s="19"/>
      <c r="M63" s="19"/>
    </row>
    <row r="64" spans="2:13" ht="12" hidden="1">
      <c r="B64" s="19"/>
      <c r="M64" s="19"/>
    </row>
    <row r="65" spans="1:31" s="2" customFormat="1" ht="12" hidden="1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 hidden="1">
      <c r="B66" s="19"/>
      <c r="M66" s="19"/>
    </row>
    <row r="67" spans="2:13" ht="12" hidden="1">
      <c r="B67" s="19"/>
      <c r="M67" s="19"/>
    </row>
    <row r="68" spans="2:13" ht="12" hidden="1">
      <c r="B68" s="19"/>
      <c r="M68" s="19"/>
    </row>
    <row r="69" spans="2:13" ht="12" hidden="1">
      <c r="B69" s="19"/>
      <c r="M69" s="19"/>
    </row>
    <row r="70" spans="2:13" ht="12" hidden="1">
      <c r="B70" s="19"/>
      <c r="M70" s="19"/>
    </row>
    <row r="71" spans="2:13" ht="12" hidden="1">
      <c r="B71" s="19"/>
      <c r="M71" s="19"/>
    </row>
    <row r="72" spans="2:13" ht="12" hidden="1">
      <c r="B72" s="19"/>
      <c r="M72" s="19"/>
    </row>
    <row r="73" spans="2:13" ht="12" hidden="1">
      <c r="B73" s="19"/>
      <c r="M73" s="19"/>
    </row>
    <row r="74" spans="2:13" ht="12" hidden="1">
      <c r="B74" s="19"/>
      <c r="M74" s="19"/>
    </row>
    <row r="75" spans="2:13" ht="12" hidden="1">
      <c r="B75" s="19"/>
      <c r="M75" s="19"/>
    </row>
    <row r="76" spans="1:31" s="2" customFormat="1" ht="12" hidden="1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4" t="str">
        <f>E7</f>
        <v>UJEP Kolej K1 a K2 EPS+ER+SCS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PS05 - Provozní a záložní zdroj proudu UPS pro EPS-ER-ZDP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21</v>
      </c>
      <c r="D89" s="39"/>
      <c r="E89" s="39"/>
      <c r="F89" s="26" t="str">
        <f>F12</f>
        <v>Kolej K1 a K2 UJEP Ústí nad Labem</v>
      </c>
      <c r="G89" s="39"/>
      <c r="H89" s="39"/>
      <c r="I89" s="31" t="s">
        <v>23</v>
      </c>
      <c r="J89" s="78" t="str">
        <f>IF(J12="","",J12)</f>
        <v>1. 6. 2020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 hidden="1">
      <c r="A91" s="37"/>
      <c r="B91" s="38"/>
      <c r="C91" s="31" t="s">
        <v>25</v>
      </c>
      <c r="D91" s="39"/>
      <c r="E91" s="39"/>
      <c r="F91" s="26" t="str">
        <f>E15</f>
        <v>UJEP Ústí nad Labem</v>
      </c>
      <c r="G91" s="39"/>
      <c r="H91" s="39"/>
      <c r="I91" s="31" t="s">
        <v>31</v>
      </c>
      <c r="J91" s="35" t="str">
        <f>E21</f>
        <v>ERCÉ technika s.r.o.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Tomáš Rosenkranc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5" t="s">
        <v>114</v>
      </c>
      <c r="D94" s="176"/>
      <c r="E94" s="176"/>
      <c r="F94" s="176"/>
      <c r="G94" s="176"/>
      <c r="H94" s="176"/>
      <c r="I94" s="177" t="s">
        <v>115</v>
      </c>
      <c r="J94" s="177" t="s">
        <v>116</v>
      </c>
      <c r="K94" s="177" t="s">
        <v>117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8" t="s">
        <v>118</v>
      </c>
      <c r="D96" s="39"/>
      <c r="E96" s="39"/>
      <c r="F96" s="39"/>
      <c r="G96" s="39"/>
      <c r="H96" s="39"/>
      <c r="I96" s="109">
        <f>Q117</f>
        <v>0</v>
      </c>
      <c r="J96" s="109">
        <f>R117</f>
        <v>0</v>
      </c>
      <c r="K96" s="109">
        <f>K117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119</v>
      </c>
    </row>
    <row r="97" spans="1:31" s="9" customFormat="1" ht="24.95" customHeight="1" hidden="1">
      <c r="A97" s="9"/>
      <c r="B97" s="179"/>
      <c r="C97" s="180"/>
      <c r="D97" s="181" t="s">
        <v>310</v>
      </c>
      <c r="E97" s="182"/>
      <c r="F97" s="182"/>
      <c r="G97" s="182"/>
      <c r="H97" s="182"/>
      <c r="I97" s="183">
        <f>Q118</f>
        <v>0</v>
      </c>
      <c r="J97" s="183">
        <f>R118</f>
        <v>0</v>
      </c>
      <c r="K97" s="183">
        <f>K118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 hidden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ht="12" hidden="1"/>
    <row r="101" ht="12" hidden="1"/>
    <row r="102" ht="12" hidden="1"/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121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17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74" t="str">
        <f>E7</f>
        <v>UJEP Kolej K1 a K2 EPS+ER+SCS</v>
      </c>
      <c r="F107" s="31"/>
      <c r="G107" s="31"/>
      <c r="H107" s="31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108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PS05 - Provozní a záložní zdroj proudu UPS pro EPS-ER-ZDP</v>
      </c>
      <c r="F109" s="39"/>
      <c r="G109" s="39"/>
      <c r="H109" s="39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21</v>
      </c>
      <c r="D111" s="39"/>
      <c r="E111" s="39"/>
      <c r="F111" s="26" t="str">
        <f>F12</f>
        <v>Kolej K1 a K2 UJEP Ústí nad Labem</v>
      </c>
      <c r="G111" s="39"/>
      <c r="H111" s="39"/>
      <c r="I111" s="31" t="s">
        <v>23</v>
      </c>
      <c r="J111" s="78" t="str">
        <f>IF(J12="","",J12)</f>
        <v>1. 6. 2020</v>
      </c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1" t="s">
        <v>25</v>
      </c>
      <c r="D113" s="39"/>
      <c r="E113" s="39"/>
      <c r="F113" s="26" t="str">
        <f>E15</f>
        <v>UJEP Ústí nad Labem</v>
      </c>
      <c r="G113" s="39"/>
      <c r="H113" s="39"/>
      <c r="I113" s="31" t="s">
        <v>31</v>
      </c>
      <c r="J113" s="35" t="str">
        <f>E21</f>
        <v>ERCÉ technika s.r.o.</v>
      </c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29</v>
      </c>
      <c r="D114" s="39"/>
      <c r="E114" s="39"/>
      <c r="F114" s="26" t="str">
        <f>IF(E18="","",E18)</f>
        <v>Vyplň údaj</v>
      </c>
      <c r="G114" s="39"/>
      <c r="H114" s="39"/>
      <c r="I114" s="31" t="s">
        <v>33</v>
      </c>
      <c r="J114" s="35" t="str">
        <f>E24</f>
        <v>Ing. Tomáš Rosenkranc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0" customFormat="1" ht="29.25" customHeight="1">
      <c r="A116" s="185"/>
      <c r="B116" s="186"/>
      <c r="C116" s="187" t="s">
        <v>122</v>
      </c>
      <c r="D116" s="188" t="s">
        <v>61</v>
      </c>
      <c r="E116" s="188" t="s">
        <v>57</v>
      </c>
      <c r="F116" s="188" t="s">
        <v>58</v>
      </c>
      <c r="G116" s="188" t="s">
        <v>123</v>
      </c>
      <c r="H116" s="188" t="s">
        <v>124</v>
      </c>
      <c r="I116" s="188" t="s">
        <v>125</v>
      </c>
      <c r="J116" s="188" t="s">
        <v>126</v>
      </c>
      <c r="K116" s="188" t="s">
        <v>117</v>
      </c>
      <c r="L116" s="189" t="s">
        <v>127</v>
      </c>
      <c r="M116" s="190"/>
      <c r="N116" s="99" t="s">
        <v>1</v>
      </c>
      <c r="O116" s="100" t="s">
        <v>40</v>
      </c>
      <c r="P116" s="100" t="s">
        <v>128</v>
      </c>
      <c r="Q116" s="100" t="s">
        <v>129</v>
      </c>
      <c r="R116" s="100" t="s">
        <v>130</v>
      </c>
      <c r="S116" s="100" t="s">
        <v>131</v>
      </c>
      <c r="T116" s="100" t="s">
        <v>132</v>
      </c>
      <c r="U116" s="100" t="s">
        <v>133</v>
      </c>
      <c r="V116" s="100" t="s">
        <v>134</v>
      </c>
      <c r="W116" s="100" t="s">
        <v>135</v>
      </c>
      <c r="X116" s="101" t="s">
        <v>136</v>
      </c>
      <c r="Y116" s="185"/>
      <c r="Z116" s="185"/>
      <c r="AA116" s="185"/>
      <c r="AB116" s="185"/>
      <c r="AC116" s="185"/>
      <c r="AD116" s="185"/>
      <c r="AE116" s="185"/>
    </row>
    <row r="117" spans="1:63" s="2" customFormat="1" ht="22.8" customHeight="1">
      <c r="A117" s="37"/>
      <c r="B117" s="38"/>
      <c r="C117" s="106" t="s">
        <v>137</v>
      </c>
      <c r="D117" s="39"/>
      <c r="E117" s="39"/>
      <c r="F117" s="39"/>
      <c r="G117" s="39"/>
      <c r="H117" s="39"/>
      <c r="I117" s="39"/>
      <c r="J117" s="39"/>
      <c r="K117" s="191">
        <f>BK117</f>
        <v>0</v>
      </c>
      <c r="L117" s="39"/>
      <c r="M117" s="43"/>
      <c r="N117" s="102"/>
      <c r="O117" s="192"/>
      <c r="P117" s="103"/>
      <c r="Q117" s="193">
        <f>Q118</f>
        <v>0</v>
      </c>
      <c r="R117" s="193">
        <f>R118</f>
        <v>0</v>
      </c>
      <c r="S117" s="103"/>
      <c r="T117" s="194">
        <f>T118</f>
        <v>0</v>
      </c>
      <c r="U117" s="103"/>
      <c r="V117" s="194">
        <f>V118</f>
        <v>0</v>
      </c>
      <c r="W117" s="103"/>
      <c r="X117" s="195">
        <f>X118</f>
        <v>0</v>
      </c>
      <c r="Y117" s="37"/>
      <c r="Z117" s="37"/>
      <c r="AA117" s="37"/>
      <c r="AB117" s="37"/>
      <c r="AC117" s="37"/>
      <c r="AD117" s="37"/>
      <c r="AE117" s="37"/>
      <c r="AT117" s="16" t="s">
        <v>77</v>
      </c>
      <c r="AU117" s="16" t="s">
        <v>119</v>
      </c>
      <c r="BK117" s="196">
        <f>BK118</f>
        <v>0</v>
      </c>
    </row>
    <row r="118" spans="1:63" s="11" customFormat="1" ht="25.9" customHeight="1">
      <c r="A118" s="11"/>
      <c r="B118" s="197"/>
      <c r="C118" s="198"/>
      <c r="D118" s="199" t="s">
        <v>77</v>
      </c>
      <c r="E118" s="200" t="s">
        <v>138</v>
      </c>
      <c r="F118" s="200" t="s">
        <v>99</v>
      </c>
      <c r="G118" s="198"/>
      <c r="H118" s="198"/>
      <c r="I118" s="201"/>
      <c r="J118" s="201"/>
      <c r="K118" s="202">
        <f>BK118</f>
        <v>0</v>
      </c>
      <c r="L118" s="198"/>
      <c r="M118" s="203"/>
      <c r="N118" s="204"/>
      <c r="O118" s="205"/>
      <c r="P118" s="205"/>
      <c r="Q118" s="206">
        <f>SUM(Q119:Q130)</f>
        <v>0</v>
      </c>
      <c r="R118" s="206">
        <f>SUM(R119:R130)</f>
        <v>0</v>
      </c>
      <c r="S118" s="205"/>
      <c r="T118" s="207">
        <f>SUM(T119:T130)</f>
        <v>0</v>
      </c>
      <c r="U118" s="205"/>
      <c r="V118" s="207">
        <f>SUM(V119:V130)</f>
        <v>0</v>
      </c>
      <c r="W118" s="205"/>
      <c r="X118" s="208">
        <f>SUM(X119:X130)</f>
        <v>0</v>
      </c>
      <c r="Y118" s="11"/>
      <c r="Z118" s="11"/>
      <c r="AA118" s="11"/>
      <c r="AB118" s="11"/>
      <c r="AC118" s="11"/>
      <c r="AD118" s="11"/>
      <c r="AE118" s="11"/>
      <c r="AR118" s="209" t="s">
        <v>86</v>
      </c>
      <c r="AT118" s="210" t="s">
        <v>77</v>
      </c>
      <c r="AU118" s="210" t="s">
        <v>78</v>
      </c>
      <c r="AY118" s="209" t="s">
        <v>140</v>
      </c>
      <c r="BK118" s="211">
        <f>SUM(BK119:BK130)</f>
        <v>0</v>
      </c>
    </row>
    <row r="119" spans="1:65" s="2" customFormat="1" ht="24.15" customHeight="1">
      <c r="A119" s="37"/>
      <c r="B119" s="38"/>
      <c r="C119" s="212" t="s">
        <v>78</v>
      </c>
      <c r="D119" s="212" t="s">
        <v>141</v>
      </c>
      <c r="E119" s="213" t="s">
        <v>259</v>
      </c>
      <c r="F119" s="214" t="s">
        <v>311</v>
      </c>
      <c r="G119" s="215" t="s">
        <v>202</v>
      </c>
      <c r="H119" s="216">
        <v>1</v>
      </c>
      <c r="I119" s="217"/>
      <c r="J119" s="217"/>
      <c r="K119" s="218">
        <f>ROUND(P119*H119,2)</f>
        <v>0</v>
      </c>
      <c r="L119" s="214" t="s">
        <v>1</v>
      </c>
      <c r="M119" s="43"/>
      <c r="N119" s="219" t="s">
        <v>1</v>
      </c>
      <c r="O119" s="220" t="s">
        <v>41</v>
      </c>
      <c r="P119" s="221">
        <f>I119+J119</f>
        <v>0</v>
      </c>
      <c r="Q119" s="221">
        <f>ROUND(I119*H119,2)</f>
        <v>0</v>
      </c>
      <c r="R119" s="221">
        <f>ROUND(J119*H119,2)</f>
        <v>0</v>
      </c>
      <c r="S119" s="90"/>
      <c r="T119" s="222">
        <f>S119*H119</f>
        <v>0</v>
      </c>
      <c r="U119" s="222">
        <v>0</v>
      </c>
      <c r="V119" s="222">
        <f>U119*H119</f>
        <v>0</v>
      </c>
      <c r="W119" s="222">
        <v>0</v>
      </c>
      <c r="X119" s="223">
        <f>W119*H119</f>
        <v>0</v>
      </c>
      <c r="Y119" s="37"/>
      <c r="Z119" s="37"/>
      <c r="AA119" s="37"/>
      <c r="AB119" s="37"/>
      <c r="AC119" s="37"/>
      <c r="AD119" s="37"/>
      <c r="AE119" s="37"/>
      <c r="AR119" s="224" t="s">
        <v>145</v>
      </c>
      <c r="AT119" s="224" t="s">
        <v>141</v>
      </c>
      <c r="AU119" s="224" t="s">
        <v>86</v>
      </c>
      <c r="AY119" s="16" t="s">
        <v>140</v>
      </c>
      <c r="BE119" s="225">
        <f>IF(O119="základní",K119,0)</f>
        <v>0</v>
      </c>
      <c r="BF119" s="225">
        <f>IF(O119="snížená",K119,0)</f>
        <v>0</v>
      </c>
      <c r="BG119" s="225">
        <f>IF(O119="zákl. přenesená",K119,0)</f>
        <v>0</v>
      </c>
      <c r="BH119" s="225">
        <f>IF(O119="sníž. přenesená",K119,0)</f>
        <v>0</v>
      </c>
      <c r="BI119" s="225">
        <f>IF(O119="nulová",K119,0)</f>
        <v>0</v>
      </c>
      <c r="BJ119" s="16" t="s">
        <v>86</v>
      </c>
      <c r="BK119" s="225">
        <f>ROUND(P119*H119,2)</f>
        <v>0</v>
      </c>
      <c r="BL119" s="16" t="s">
        <v>145</v>
      </c>
      <c r="BM119" s="224" t="s">
        <v>88</v>
      </c>
    </row>
    <row r="120" spans="1:47" s="2" customFormat="1" ht="12">
      <c r="A120" s="37"/>
      <c r="B120" s="38"/>
      <c r="C120" s="39"/>
      <c r="D120" s="226" t="s">
        <v>146</v>
      </c>
      <c r="E120" s="39"/>
      <c r="F120" s="227" t="s">
        <v>311</v>
      </c>
      <c r="G120" s="39"/>
      <c r="H120" s="39"/>
      <c r="I120" s="228"/>
      <c r="J120" s="228"/>
      <c r="K120" s="39"/>
      <c r="L120" s="39"/>
      <c r="M120" s="43"/>
      <c r="N120" s="229"/>
      <c r="O120" s="230"/>
      <c r="P120" s="90"/>
      <c r="Q120" s="90"/>
      <c r="R120" s="90"/>
      <c r="S120" s="90"/>
      <c r="T120" s="90"/>
      <c r="U120" s="90"/>
      <c r="V120" s="90"/>
      <c r="W120" s="90"/>
      <c r="X120" s="91"/>
      <c r="Y120" s="37"/>
      <c r="Z120" s="37"/>
      <c r="AA120" s="37"/>
      <c r="AB120" s="37"/>
      <c r="AC120" s="37"/>
      <c r="AD120" s="37"/>
      <c r="AE120" s="37"/>
      <c r="AT120" s="16" t="s">
        <v>146</v>
      </c>
      <c r="AU120" s="16" t="s">
        <v>86</v>
      </c>
    </row>
    <row r="121" spans="1:65" s="2" customFormat="1" ht="14.4" customHeight="1">
      <c r="A121" s="37"/>
      <c r="B121" s="38"/>
      <c r="C121" s="212" t="s">
        <v>78</v>
      </c>
      <c r="D121" s="212" t="s">
        <v>141</v>
      </c>
      <c r="E121" s="213" t="s">
        <v>262</v>
      </c>
      <c r="F121" s="214" t="s">
        <v>312</v>
      </c>
      <c r="G121" s="215" t="s">
        <v>202</v>
      </c>
      <c r="H121" s="216">
        <v>1</v>
      </c>
      <c r="I121" s="217"/>
      <c r="J121" s="217"/>
      <c r="K121" s="218">
        <f>ROUND(P121*H121,2)</f>
        <v>0</v>
      </c>
      <c r="L121" s="214" t="s">
        <v>1</v>
      </c>
      <c r="M121" s="43"/>
      <c r="N121" s="219" t="s">
        <v>1</v>
      </c>
      <c r="O121" s="220" t="s">
        <v>41</v>
      </c>
      <c r="P121" s="221">
        <f>I121+J121</f>
        <v>0</v>
      </c>
      <c r="Q121" s="221">
        <f>ROUND(I121*H121,2)</f>
        <v>0</v>
      </c>
      <c r="R121" s="221">
        <f>ROUND(J121*H121,2)</f>
        <v>0</v>
      </c>
      <c r="S121" s="90"/>
      <c r="T121" s="222">
        <f>S121*H121</f>
        <v>0</v>
      </c>
      <c r="U121" s="222">
        <v>0</v>
      </c>
      <c r="V121" s="222">
        <f>U121*H121</f>
        <v>0</v>
      </c>
      <c r="W121" s="222">
        <v>0</v>
      </c>
      <c r="X121" s="223">
        <f>W121*H121</f>
        <v>0</v>
      </c>
      <c r="Y121" s="37"/>
      <c r="Z121" s="37"/>
      <c r="AA121" s="37"/>
      <c r="AB121" s="37"/>
      <c r="AC121" s="37"/>
      <c r="AD121" s="37"/>
      <c r="AE121" s="37"/>
      <c r="AR121" s="224" t="s">
        <v>145</v>
      </c>
      <c r="AT121" s="224" t="s">
        <v>141</v>
      </c>
      <c r="AU121" s="224" t="s">
        <v>86</v>
      </c>
      <c r="AY121" s="16" t="s">
        <v>140</v>
      </c>
      <c r="BE121" s="225">
        <f>IF(O121="základní",K121,0)</f>
        <v>0</v>
      </c>
      <c r="BF121" s="225">
        <f>IF(O121="snížená",K121,0)</f>
        <v>0</v>
      </c>
      <c r="BG121" s="225">
        <f>IF(O121="zákl. přenesená",K121,0)</f>
        <v>0</v>
      </c>
      <c r="BH121" s="225">
        <f>IF(O121="sníž. přenesená",K121,0)</f>
        <v>0</v>
      </c>
      <c r="BI121" s="225">
        <f>IF(O121="nulová",K121,0)</f>
        <v>0</v>
      </c>
      <c r="BJ121" s="16" t="s">
        <v>86</v>
      </c>
      <c r="BK121" s="225">
        <f>ROUND(P121*H121,2)</f>
        <v>0</v>
      </c>
      <c r="BL121" s="16" t="s">
        <v>145</v>
      </c>
      <c r="BM121" s="224" t="s">
        <v>145</v>
      </c>
    </row>
    <row r="122" spans="1:47" s="2" customFormat="1" ht="12">
      <c r="A122" s="37"/>
      <c r="B122" s="38"/>
      <c r="C122" s="39"/>
      <c r="D122" s="226" t="s">
        <v>146</v>
      </c>
      <c r="E122" s="39"/>
      <c r="F122" s="227" t="s">
        <v>312</v>
      </c>
      <c r="G122" s="39"/>
      <c r="H122" s="39"/>
      <c r="I122" s="228"/>
      <c r="J122" s="228"/>
      <c r="K122" s="39"/>
      <c r="L122" s="39"/>
      <c r="M122" s="43"/>
      <c r="N122" s="229"/>
      <c r="O122" s="230"/>
      <c r="P122" s="90"/>
      <c r="Q122" s="90"/>
      <c r="R122" s="90"/>
      <c r="S122" s="90"/>
      <c r="T122" s="90"/>
      <c r="U122" s="90"/>
      <c r="V122" s="90"/>
      <c r="W122" s="90"/>
      <c r="X122" s="91"/>
      <c r="Y122" s="37"/>
      <c r="Z122" s="37"/>
      <c r="AA122" s="37"/>
      <c r="AB122" s="37"/>
      <c r="AC122" s="37"/>
      <c r="AD122" s="37"/>
      <c r="AE122" s="37"/>
      <c r="AT122" s="16" t="s">
        <v>146</v>
      </c>
      <c r="AU122" s="16" t="s">
        <v>86</v>
      </c>
    </row>
    <row r="123" spans="1:65" s="2" customFormat="1" ht="14.4" customHeight="1">
      <c r="A123" s="37"/>
      <c r="B123" s="38"/>
      <c r="C123" s="212" t="s">
        <v>78</v>
      </c>
      <c r="D123" s="212" t="s">
        <v>141</v>
      </c>
      <c r="E123" s="213" t="s">
        <v>265</v>
      </c>
      <c r="F123" s="214" t="s">
        <v>313</v>
      </c>
      <c r="G123" s="215" t="s">
        <v>188</v>
      </c>
      <c r="H123" s="216">
        <v>70</v>
      </c>
      <c r="I123" s="217"/>
      <c r="J123" s="217"/>
      <c r="K123" s="218">
        <f>ROUND(P123*H123,2)</f>
        <v>0</v>
      </c>
      <c r="L123" s="214" t="s">
        <v>1</v>
      </c>
      <c r="M123" s="43"/>
      <c r="N123" s="219" t="s">
        <v>1</v>
      </c>
      <c r="O123" s="220" t="s">
        <v>41</v>
      </c>
      <c r="P123" s="221">
        <f>I123+J123</f>
        <v>0</v>
      </c>
      <c r="Q123" s="221">
        <f>ROUND(I123*H123,2)</f>
        <v>0</v>
      </c>
      <c r="R123" s="221">
        <f>ROUND(J123*H123,2)</f>
        <v>0</v>
      </c>
      <c r="S123" s="90"/>
      <c r="T123" s="222">
        <f>S123*H123</f>
        <v>0</v>
      </c>
      <c r="U123" s="222">
        <v>0</v>
      </c>
      <c r="V123" s="222">
        <f>U123*H123</f>
        <v>0</v>
      </c>
      <c r="W123" s="222">
        <v>0</v>
      </c>
      <c r="X123" s="223">
        <f>W123*H123</f>
        <v>0</v>
      </c>
      <c r="Y123" s="37"/>
      <c r="Z123" s="37"/>
      <c r="AA123" s="37"/>
      <c r="AB123" s="37"/>
      <c r="AC123" s="37"/>
      <c r="AD123" s="37"/>
      <c r="AE123" s="37"/>
      <c r="AR123" s="224" t="s">
        <v>145</v>
      </c>
      <c r="AT123" s="224" t="s">
        <v>141</v>
      </c>
      <c r="AU123" s="224" t="s">
        <v>86</v>
      </c>
      <c r="AY123" s="16" t="s">
        <v>140</v>
      </c>
      <c r="BE123" s="225">
        <f>IF(O123="základní",K123,0)</f>
        <v>0</v>
      </c>
      <c r="BF123" s="225">
        <f>IF(O123="snížená",K123,0)</f>
        <v>0</v>
      </c>
      <c r="BG123" s="225">
        <f>IF(O123="zákl. přenesená",K123,0)</f>
        <v>0</v>
      </c>
      <c r="BH123" s="225">
        <f>IF(O123="sníž. přenesená",K123,0)</f>
        <v>0</v>
      </c>
      <c r="BI123" s="225">
        <f>IF(O123="nulová",K123,0)</f>
        <v>0</v>
      </c>
      <c r="BJ123" s="16" t="s">
        <v>86</v>
      </c>
      <c r="BK123" s="225">
        <f>ROUND(P123*H123,2)</f>
        <v>0</v>
      </c>
      <c r="BL123" s="16" t="s">
        <v>145</v>
      </c>
      <c r="BM123" s="224" t="s">
        <v>151</v>
      </c>
    </row>
    <row r="124" spans="1:47" s="2" customFormat="1" ht="12">
      <c r="A124" s="37"/>
      <c r="B124" s="38"/>
      <c r="C124" s="39"/>
      <c r="D124" s="226" t="s">
        <v>146</v>
      </c>
      <c r="E124" s="39"/>
      <c r="F124" s="227" t="s">
        <v>313</v>
      </c>
      <c r="G124" s="39"/>
      <c r="H124" s="39"/>
      <c r="I124" s="228"/>
      <c r="J124" s="228"/>
      <c r="K124" s="39"/>
      <c r="L124" s="39"/>
      <c r="M124" s="43"/>
      <c r="N124" s="229"/>
      <c r="O124" s="230"/>
      <c r="P124" s="90"/>
      <c r="Q124" s="90"/>
      <c r="R124" s="90"/>
      <c r="S124" s="90"/>
      <c r="T124" s="90"/>
      <c r="U124" s="90"/>
      <c r="V124" s="90"/>
      <c r="W124" s="90"/>
      <c r="X124" s="91"/>
      <c r="Y124" s="37"/>
      <c r="Z124" s="37"/>
      <c r="AA124" s="37"/>
      <c r="AB124" s="37"/>
      <c r="AC124" s="37"/>
      <c r="AD124" s="37"/>
      <c r="AE124" s="37"/>
      <c r="AT124" s="16" t="s">
        <v>146</v>
      </c>
      <c r="AU124" s="16" t="s">
        <v>86</v>
      </c>
    </row>
    <row r="125" spans="1:65" s="2" customFormat="1" ht="24.15" customHeight="1">
      <c r="A125" s="37"/>
      <c r="B125" s="38"/>
      <c r="C125" s="212" t="s">
        <v>78</v>
      </c>
      <c r="D125" s="212" t="s">
        <v>141</v>
      </c>
      <c r="E125" s="213" t="s">
        <v>268</v>
      </c>
      <c r="F125" s="214" t="s">
        <v>201</v>
      </c>
      <c r="G125" s="215" t="s">
        <v>202</v>
      </c>
      <c r="H125" s="216">
        <v>1</v>
      </c>
      <c r="I125" s="217"/>
      <c r="J125" s="217"/>
      <c r="K125" s="218">
        <f>ROUND(P125*H125,2)</f>
        <v>0</v>
      </c>
      <c r="L125" s="214" t="s">
        <v>1</v>
      </c>
      <c r="M125" s="43"/>
      <c r="N125" s="219" t="s">
        <v>1</v>
      </c>
      <c r="O125" s="220" t="s">
        <v>41</v>
      </c>
      <c r="P125" s="221">
        <f>I125+J125</f>
        <v>0</v>
      </c>
      <c r="Q125" s="221">
        <f>ROUND(I125*H125,2)</f>
        <v>0</v>
      </c>
      <c r="R125" s="221">
        <f>ROUND(J125*H125,2)</f>
        <v>0</v>
      </c>
      <c r="S125" s="90"/>
      <c r="T125" s="222">
        <f>S125*H125</f>
        <v>0</v>
      </c>
      <c r="U125" s="222">
        <v>0</v>
      </c>
      <c r="V125" s="222">
        <f>U125*H125</f>
        <v>0</v>
      </c>
      <c r="W125" s="222">
        <v>0</v>
      </c>
      <c r="X125" s="223">
        <f>W125*H125</f>
        <v>0</v>
      </c>
      <c r="Y125" s="37"/>
      <c r="Z125" s="37"/>
      <c r="AA125" s="37"/>
      <c r="AB125" s="37"/>
      <c r="AC125" s="37"/>
      <c r="AD125" s="37"/>
      <c r="AE125" s="37"/>
      <c r="AR125" s="224" t="s">
        <v>145</v>
      </c>
      <c r="AT125" s="224" t="s">
        <v>141</v>
      </c>
      <c r="AU125" s="224" t="s">
        <v>86</v>
      </c>
      <c r="AY125" s="16" t="s">
        <v>140</v>
      </c>
      <c r="BE125" s="225">
        <f>IF(O125="základní",K125,0)</f>
        <v>0</v>
      </c>
      <c r="BF125" s="225">
        <f>IF(O125="snížená",K125,0)</f>
        <v>0</v>
      </c>
      <c r="BG125" s="225">
        <f>IF(O125="zákl. přenesená",K125,0)</f>
        <v>0</v>
      </c>
      <c r="BH125" s="225">
        <f>IF(O125="sníž. přenesená",K125,0)</f>
        <v>0</v>
      </c>
      <c r="BI125" s="225">
        <f>IF(O125="nulová",K125,0)</f>
        <v>0</v>
      </c>
      <c r="BJ125" s="16" t="s">
        <v>86</v>
      </c>
      <c r="BK125" s="225">
        <f>ROUND(P125*H125,2)</f>
        <v>0</v>
      </c>
      <c r="BL125" s="16" t="s">
        <v>145</v>
      </c>
      <c r="BM125" s="224" t="s">
        <v>154</v>
      </c>
    </row>
    <row r="126" spans="1:47" s="2" customFormat="1" ht="12">
      <c r="A126" s="37"/>
      <c r="B126" s="38"/>
      <c r="C126" s="39"/>
      <c r="D126" s="226" t="s">
        <v>146</v>
      </c>
      <c r="E126" s="39"/>
      <c r="F126" s="227" t="s">
        <v>201</v>
      </c>
      <c r="G126" s="39"/>
      <c r="H126" s="39"/>
      <c r="I126" s="228"/>
      <c r="J126" s="228"/>
      <c r="K126" s="39"/>
      <c r="L126" s="39"/>
      <c r="M126" s="43"/>
      <c r="N126" s="229"/>
      <c r="O126" s="230"/>
      <c r="P126" s="90"/>
      <c r="Q126" s="90"/>
      <c r="R126" s="90"/>
      <c r="S126" s="90"/>
      <c r="T126" s="90"/>
      <c r="U126" s="90"/>
      <c r="V126" s="90"/>
      <c r="W126" s="90"/>
      <c r="X126" s="91"/>
      <c r="Y126" s="37"/>
      <c r="Z126" s="37"/>
      <c r="AA126" s="37"/>
      <c r="AB126" s="37"/>
      <c r="AC126" s="37"/>
      <c r="AD126" s="37"/>
      <c r="AE126" s="37"/>
      <c r="AT126" s="16" t="s">
        <v>146</v>
      </c>
      <c r="AU126" s="16" t="s">
        <v>86</v>
      </c>
    </row>
    <row r="127" spans="1:65" s="2" customFormat="1" ht="14.4" customHeight="1">
      <c r="A127" s="37"/>
      <c r="B127" s="38"/>
      <c r="C127" s="212" t="s">
        <v>78</v>
      </c>
      <c r="D127" s="212" t="s">
        <v>141</v>
      </c>
      <c r="E127" s="213" t="s">
        <v>271</v>
      </c>
      <c r="F127" s="214" t="s">
        <v>314</v>
      </c>
      <c r="G127" s="215" t="s">
        <v>202</v>
      </c>
      <c r="H127" s="216">
        <v>1</v>
      </c>
      <c r="I127" s="217"/>
      <c r="J127" s="217"/>
      <c r="K127" s="218">
        <f>ROUND(P127*H127,2)</f>
        <v>0</v>
      </c>
      <c r="L127" s="214" t="s">
        <v>1</v>
      </c>
      <c r="M127" s="43"/>
      <c r="N127" s="219" t="s">
        <v>1</v>
      </c>
      <c r="O127" s="220" t="s">
        <v>41</v>
      </c>
      <c r="P127" s="221">
        <f>I127+J127</f>
        <v>0</v>
      </c>
      <c r="Q127" s="221">
        <f>ROUND(I127*H127,2)</f>
        <v>0</v>
      </c>
      <c r="R127" s="221">
        <f>ROUND(J127*H127,2)</f>
        <v>0</v>
      </c>
      <c r="S127" s="90"/>
      <c r="T127" s="222">
        <f>S127*H127</f>
        <v>0</v>
      </c>
      <c r="U127" s="222">
        <v>0</v>
      </c>
      <c r="V127" s="222">
        <f>U127*H127</f>
        <v>0</v>
      </c>
      <c r="W127" s="222">
        <v>0</v>
      </c>
      <c r="X127" s="223">
        <f>W127*H127</f>
        <v>0</v>
      </c>
      <c r="Y127" s="37"/>
      <c r="Z127" s="37"/>
      <c r="AA127" s="37"/>
      <c r="AB127" s="37"/>
      <c r="AC127" s="37"/>
      <c r="AD127" s="37"/>
      <c r="AE127" s="37"/>
      <c r="AR127" s="224" t="s">
        <v>145</v>
      </c>
      <c r="AT127" s="224" t="s">
        <v>141</v>
      </c>
      <c r="AU127" s="224" t="s">
        <v>86</v>
      </c>
      <c r="AY127" s="16" t="s">
        <v>140</v>
      </c>
      <c r="BE127" s="225">
        <f>IF(O127="základní",K127,0)</f>
        <v>0</v>
      </c>
      <c r="BF127" s="225">
        <f>IF(O127="snížená",K127,0)</f>
        <v>0</v>
      </c>
      <c r="BG127" s="225">
        <f>IF(O127="zákl. přenesená",K127,0)</f>
        <v>0</v>
      </c>
      <c r="BH127" s="225">
        <f>IF(O127="sníž. přenesená",K127,0)</f>
        <v>0</v>
      </c>
      <c r="BI127" s="225">
        <f>IF(O127="nulová",K127,0)</f>
        <v>0</v>
      </c>
      <c r="BJ127" s="16" t="s">
        <v>86</v>
      </c>
      <c r="BK127" s="225">
        <f>ROUND(P127*H127,2)</f>
        <v>0</v>
      </c>
      <c r="BL127" s="16" t="s">
        <v>145</v>
      </c>
      <c r="BM127" s="224" t="s">
        <v>157</v>
      </c>
    </row>
    <row r="128" spans="1:47" s="2" customFormat="1" ht="12">
      <c r="A128" s="37"/>
      <c r="B128" s="38"/>
      <c r="C128" s="39"/>
      <c r="D128" s="226" t="s">
        <v>146</v>
      </c>
      <c r="E128" s="39"/>
      <c r="F128" s="227" t="s">
        <v>314</v>
      </c>
      <c r="G128" s="39"/>
      <c r="H128" s="39"/>
      <c r="I128" s="228"/>
      <c r="J128" s="228"/>
      <c r="K128" s="39"/>
      <c r="L128" s="39"/>
      <c r="M128" s="43"/>
      <c r="N128" s="229"/>
      <c r="O128" s="230"/>
      <c r="P128" s="90"/>
      <c r="Q128" s="90"/>
      <c r="R128" s="90"/>
      <c r="S128" s="90"/>
      <c r="T128" s="90"/>
      <c r="U128" s="90"/>
      <c r="V128" s="90"/>
      <c r="W128" s="90"/>
      <c r="X128" s="91"/>
      <c r="Y128" s="37"/>
      <c r="Z128" s="37"/>
      <c r="AA128" s="37"/>
      <c r="AB128" s="37"/>
      <c r="AC128" s="37"/>
      <c r="AD128" s="37"/>
      <c r="AE128" s="37"/>
      <c r="AT128" s="16" t="s">
        <v>146</v>
      </c>
      <c r="AU128" s="16" t="s">
        <v>86</v>
      </c>
    </row>
    <row r="129" spans="1:65" s="2" customFormat="1" ht="14.4" customHeight="1">
      <c r="A129" s="37"/>
      <c r="B129" s="38"/>
      <c r="C129" s="212" t="s">
        <v>78</v>
      </c>
      <c r="D129" s="212" t="s">
        <v>141</v>
      </c>
      <c r="E129" s="213" t="s">
        <v>274</v>
      </c>
      <c r="F129" s="214" t="s">
        <v>315</v>
      </c>
      <c r="G129" s="215" t="s">
        <v>202</v>
      </c>
      <c r="H129" s="216">
        <v>1</v>
      </c>
      <c r="I129" s="217"/>
      <c r="J129" s="217"/>
      <c r="K129" s="218">
        <f>ROUND(P129*H129,2)</f>
        <v>0</v>
      </c>
      <c r="L129" s="214" t="s">
        <v>1</v>
      </c>
      <c r="M129" s="43"/>
      <c r="N129" s="219" t="s">
        <v>1</v>
      </c>
      <c r="O129" s="220" t="s">
        <v>41</v>
      </c>
      <c r="P129" s="221">
        <f>I129+J129</f>
        <v>0</v>
      </c>
      <c r="Q129" s="221">
        <f>ROUND(I129*H129,2)</f>
        <v>0</v>
      </c>
      <c r="R129" s="221">
        <f>ROUND(J129*H129,2)</f>
        <v>0</v>
      </c>
      <c r="S129" s="90"/>
      <c r="T129" s="222">
        <f>S129*H129</f>
        <v>0</v>
      </c>
      <c r="U129" s="222">
        <v>0</v>
      </c>
      <c r="V129" s="222">
        <f>U129*H129</f>
        <v>0</v>
      </c>
      <c r="W129" s="222">
        <v>0</v>
      </c>
      <c r="X129" s="223">
        <f>W129*H129</f>
        <v>0</v>
      </c>
      <c r="Y129" s="37"/>
      <c r="Z129" s="37"/>
      <c r="AA129" s="37"/>
      <c r="AB129" s="37"/>
      <c r="AC129" s="37"/>
      <c r="AD129" s="37"/>
      <c r="AE129" s="37"/>
      <c r="AR129" s="224" t="s">
        <v>145</v>
      </c>
      <c r="AT129" s="224" t="s">
        <v>141</v>
      </c>
      <c r="AU129" s="224" t="s">
        <v>86</v>
      </c>
      <c r="AY129" s="16" t="s">
        <v>140</v>
      </c>
      <c r="BE129" s="225">
        <f>IF(O129="základní",K129,0)</f>
        <v>0</v>
      </c>
      <c r="BF129" s="225">
        <f>IF(O129="snížená",K129,0)</f>
        <v>0</v>
      </c>
      <c r="BG129" s="225">
        <f>IF(O129="zákl. přenesená",K129,0)</f>
        <v>0</v>
      </c>
      <c r="BH129" s="225">
        <f>IF(O129="sníž. přenesená",K129,0)</f>
        <v>0</v>
      </c>
      <c r="BI129" s="225">
        <f>IF(O129="nulová",K129,0)</f>
        <v>0</v>
      </c>
      <c r="BJ129" s="16" t="s">
        <v>86</v>
      </c>
      <c r="BK129" s="225">
        <f>ROUND(P129*H129,2)</f>
        <v>0</v>
      </c>
      <c r="BL129" s="16" t="s">
        <v>145</v>
      </c>
      <c r="BM129" s="224" t="s">
        <v>160</v>
      </c>
    </row>
    <row r="130" spans="1:47" s="2" customFormat="1" ht="12">
      <c r="A130" s="37"/>
      <c r="B130" s="38"/>
      <c r="C130" s="39"/>
      <c r="D130" s="226" t="s">
        <v>146</v>
      </c>
      <c r="E130" s="39"/>
      <c r="F130" s="227" t="s">
        <v>315</v>
      </c>
      <c r="G130" s="39"/>
      <c r="H130" s="39"/>
      <c r="I130" s="228"/>
      <c r="J130" s="228"/>
      <c r="K130" s="39"/>
      <c r="L130" s="39"/>
      <c r="M130" s="43"/>
      <c r="N130" s="231"/>
      <c r="O130" s="232"/>
      <c r="P130" s="233"/>
      <c r="Q130" s="233"/>
      <c r="R130" s="233"/>
      <c r="S130" s="233"/>
      <c r="T130" s="233"/>
      <c r="U130" s="233"/>
      <c r="V130" s="233"/>
      <c r="W130" s="233"/>
      <c r="X130" s="234"/>
      <c r="Y130" s="37"/>
      <c r="Z130" s="37"/>
      <c r="AA130" s="37"/>
      <c r="AB130" s="37"/>
      <c r="AC130" s="37"/>
      <c r="AD130" s="37"/>
      <c r="AE130" s="37"/>
      <c r="AT130" s="16" t="s">
        <v>146</v>
      </c>
      <c r="AU130" s="16" t="s">
        <v>86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43"/>
      <c r="N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6:L13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103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 hidden="1">
      <c r="B4" s="19"/>
      <c r="D4" s="138" t="s">
        <v>107</v>
      </c>
      <c r="M4" s="19"/>
      <c r="N4" s="139" t="s">
        <v>11</v>
      </c>
      <c r="AT4" s="16" t="s">
        <v>4</v>
      </c>
    </row>
    <row r="5" spans="2:13" s="1" customFormat="1" ht="6.95" customHeight="1" hidden="1">
      <c r="B5" s="19"/>
      <c r="M5" s="19"/>
    </row>
    <row r="6" spans="2:13" s="1" customFormat="1" ht="12" customHeight="1" hidden="1">
      <c r="B6" s="19"/>
      <c r="D6" s="140" t="s">
        <v>17</v>
      </c>
      <c r="M6" s="19"/>
    </row>
    <row r="7" spans="2:13" s="1" customFormat="1" ht="16.5" customHeight="1" hidden="1">
      <c r="B7" s="19"/>
      <c r="E7" s="141" t="str">
        <f>'Rekapitulace stavby'!K6</f>
        <v>UJEP Kolej K1 a K2 EPS+ER+SCS</v>
      </c>
      <c r="F7" s="140"/>
      <c r="G7" s="140"/>
      <c r="H7" s="140"/>
      <c r="M7" s="19"/>
    </row>
    <row r="8" spans="1:31" s="2" customFormat="1" ht="12" customHeight="1" hidden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2" t="s">
        <v>316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1. 6. 2020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1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">
        <v>1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3" t="s">
        <v>317</v>
      </c>
      <c r="F21" s="37"/>
      <c r="G21" s="37"/>
      <c r="H21" s="37"/>
      <c r="I21" s="140" t="s">
        <v>28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">
        <v>1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3" t="s">
        <v>318</v>
      </c>
      <c r="F24" s="37"/>
      <c r="G24" s="37"/>
      <c r="H24" s="37"/>
      <c r="I24" s="140" t="s">
        <v>28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hidden="1">
      <c r="A30" s="37"/>
      <c r="B30" s="43"/>
      <c r="C30" s="37"/>
      <c r="D30" s="37"/>
      <c r="E30" s="140" t="s">
        <v>111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 hidden="1">
      <c r="A31" s="37"/>
      <c r="B31" s="43"/>
      <c r="C31" s="37"/>
      <c r="D31" s="37"/>
      <c r="E31" s="140" t="s">
        <v>112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 hidden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ROUND(K119,2)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 hidden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154" t="s">
        <v>40</v>
      </c>
      <c r="E35" s="140" t="s">
        <v>41</v>
      </c>
      <c r="F35" s="150">
        <f>ROUND((SUM(BE119:BE181)),2)</f>
        <v>0</v>
      </c>
      <c r="G35" s="37"/>
      <c r="H35" s="37"/>
      <c r="I35" s="155">
        <v>0.21</v>
      </c>
      <c r="J35" s="37"/>
      <c r="K35" s="150">
        <f>ROUND(((SUM(BE119:BE181))*I35),2)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42</v>
      </c>
      <c r="F36" s="150">
        <f>ROUND((SUM(BF119:BF181)),2)</f>
        <v>0</v>
      </c>
      <c r="G36" s="37"/>
      <c r="H36" s="37"/>
      <c r="I36" s="155">
        <v>0.15</v>
      </c>
      <c r="J36" s="37"/>
      <c r="K36" s="150">
        <f>ROUND(((SUM(BF119:BF181))*I36),2)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ROUND((SUM(BG119:BG181)),2)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ROUND((SUM(BH119:BH181)),2)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ROUND((SUM(BI119:BI181)),2)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 hidden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 hidden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 hidden="1">
      <c r="B43" s="19"/>
      <c r="M43" s="19"/>
    </row>
    <row r="44" spans="2:13" s="1" customFormat="1" ht="14.4" customHeight="1" hidden="1">
      <c r="B44" s="19"/>
      <c r="M44" s="19"/>
    </row>
    <row r="45" spans="2:13" s="1" customFormat="1" ht="14.4" customHeight="1" hidden="1">
      <c r="B45" s="19"/>
      <c r="M45" s="19"/>
    </row>
    <row r="46" spans="2:13" s="1" customFormat="1" ht="14.4" customHeight="1" hidden="1">
      <c r="B46" s="19"/>
      <c r="M46" s="19"/>
    </row>
    <row r="47" spans="2:13" s="1" customFormat="1" ht="14.4" customHeight="1" hidden="1">
      <c r="B47" s="19"/>
      <c r="M47" s="19"/>
    </row>
    <row r="48" spans="2:13" s="1" customFormat="1" ht="14.4" customHeight="1" hidden="1">
      <c r="B48" s="19"/>
      <c r="M48" s="19"/>
    </row>
    <row r="49" spans="2:13" s="1" customFormat="1" ht="14.4" customHeight="1" hidden="1">
      <c r="B49" s="19"/>
      <c r="M49" s="19"/>
    </row>
    <row r="50" spans="2:13" s="2" customFormat="1" ht="14.4" customHeight="1" hidden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 hidden="1">
      <c r="B51" s="19"/>
      <c r="M51" s="19"/>
    </row>
    <row r="52" spans="2:13" ht="12" hidden="1">
      <c r="B52" s="19"/>
      <c r="M52" s="19"/>
    </row>
    <row r="53" spans="2:13" ht="12" hidden="1">
      <c r="B53" s="19"/>
      <c r="M53" s="19"/>
    </row>
    <row r="54" spans="2:13" ht="12" hidden="1">
      <c r="B54" s="19"/>
      <c r="M54" s="19"/>
    </row>
    <row r="55" spans="2:13" ht="12" hidden="1">
      <c r="B55" s="19"/>
      <c r="M55" s="19"/>
    </row>
    <row r="56" spans="2:13" ht="12" hidden="1">
      <c r="B56" s="19"/>
      <c r="M56" s="19"/>
    </row>
    <row r="57" spans="2:13" ht="12" hidden="1">
      <c r="B57" s="19"/>
      <c r="M57" s="19"/>
    </row>
    <row r="58" spans="2:13" ht="12" hidden="1">
      <c r="B58" s="19"/>
      <c r="M58" s="19"/>
    </row>
    <row r="59" spans="2:13" ht="12" hidden="1">
      <c r="B59" s="19"/>
      <c r="M59" s="19"/>
    </row>
    <row r="60" spans="2:13" ht="12" hidden="1">
      <c r="B60" s="19"/>
      <c r="M60" s="19"/>
    </row>
    <row r="61" spans="1:31" s="2" customFormat="1" ht="12" hidden="1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 hidden="1">
      <c r="B62" s="19"/>
      <c r="M62" s="19"/>
    </row>
    <row r="63" spans="2:13" ht="12" hidden="1">
      <c r="B63" s="19"/>
      <c r="M63" s="19"/>
    </row>
    <row r="64" spans="2:13" ht="12" hidden="1">
      <c r="B64" s="19"/>
      <c r="M64" s="19"/>
    </row>
    <row r="65" spans="1:31" s="2" customFormat="1" ht="12" hidden="1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 hidden="1">
      <c r="B66" s="19"/>
      <c r="M66" s="19"/>
    </row>
    <row r="67" spans="2:13" ht="12" hidden="1">
      <c r="B67" s="19"/>
      <c r="M67" s="19"/>
    </row>
    <row r="68" spans="2:13" ht="12" hidden="1">
      <c r="B68" s="19"/>
      <c r="M68" s="19"/>
    </row>
    <row r="69" spans="2:13" ht="12" hidden="1">
      <c r="B69" s="19"/>
      <c r="M69" s="19"/>
    </row>
    <row r="70" spans="2:13" ht="12" hidden="1">
      <c r="B70" s="19"/>
      <c r="M70" s="19"/>
    </row>
    <row r="71" spans="2:13" ht="12" hidden="1">
      <c r="B71" s="19"/>
      <c r="M71" s="19"/>
    </row>
    <row r="72" spans="2:13" ht="12" hidden="1">
      <c r="B72" s="19"/>
      <c r="M72" s="19"/>
    </row>
    <row r="73" spans="2:13" ht="12" hidden="1">
      <c r="B73" s="19"/>
      <c r="M73" s="19"/>
    </row>
    <row r="74" spans="2:13" ht="12" hidden="1">
      <c r="B74" s="19"/>
      <c r="M74" s="19"/>
    </row>
    <row r="75" spans="2:13" ht="12" hidden="1">
      <c r="B75" s="19"/>
      <c r="M75" s="19"/>
    </row>
    <row r="76" spans="1:31" s="2" customFormat="1" ht="12" hidden="1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4" t="str">
        <f>E7</f>
        <v>UJEP Kolej K1 a K2 EPS+ER+SCS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PS06 - SCS WiFi Pointy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21</v>
      </c>
      <c r="D89" s="39"/>
      <c r="E89" s="39"/>
      <c r="F89" s="26" t="str">
        <f>F12</f>
        <v>Kolej K1 a K2 UJEP Ústí nad Labem</v>
      </c>
      <c r="G89" s="39"/>
      <c r="H89" s="39"/>
      <c r="I89" s="31" t="s">
        <v>23</v>
      </c>
      <c r="J89" s="78" t="str">
        <f>IF(J12="","",J12)</f>
        <v>1. 6. 2020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25</v>
      </c>
      <c r="D91" s="39"/>
      <c r="E91" s="39"/>
      <c r="F91" s="26" t="str">
        <f>E15</f>
        <v>UJEP Ústí nad Labem</v>
      </c>
      <c r="G91" s="39"/>
      <c r="H91" s="39"/>
      <c r="I91" s="31" t="s">
        <v>31</v>
      </c>
      <c r="J91" s="35" t="str">
        <f>E21</f>
        <v>DRAKISA s.r.o.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David Lipčák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5" t="s">
        <v>114</v>
      </c>
      <c r="D94" s="176"/>
      <c r="E94" s="176"/>
      <c r="F94" s="176"/>
      <c r="G94" s="176"/>
      <c r="H94" s="176"/>
      <c r="I94" s="177" t="s">
        <v>115</v>
      </c>
      <c r="J94" s="177" t="s">
        <v>116</v>
      </c>
      <c r="K94" s="177" t="s">
        <v>117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8" t="s">
        <v>118</v>
      </c>
      <c r="D96" s="39"/>
      <c r="E96" s="39"/>
      <c r="F96" s="39"/>
      <c r="G96" s="39"/>
      <c r="H96" s="39"/>
      <c r="I96" s="109">
        <f>Q119</f>
        <v>0</v>
      </c>
      <c r="J96" s="109">
        <f>R119</f>
        <v>0</v>
      </c>
      <c r="K96" s="109">
        <f>K119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119</v>
      </c>
    </row>
    <row r="97" spans="1:31" s="9" customFormat="1" ht="24.95" customHeight="1" hidden="1">
      <c r="A97" s="9"/>
      <c r="B97" s="179"/>
      <c r="C97" s="180"/>
      <c r="D97" s="181" t="s">
        <v>319</v>
      </c>
      <c r="E97" s="182"/>
      <c r="F97" s="182"/>
      <c r="G97" s="182"/>
      <c r="H97" s="182"/>
      <c r="I97" s="183">
        <f>Q120</f>
        <v>0</v>
      </c>
      <c r="J97" s="183">
        <f>R120</f>
        <v>0</v>
      </c>
      <c r="K97" s="183">
        <f>K120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 hidden="1">
      <c r="A98" s="12"/>
      <c r="B98" s="235"/>
      <c r="C98" s="236"/>
      <c r="D98" s="237" t="s">
        <v>320</v>
      </c>
      <c r="E98" s="238"/>
      <c r="F98" s="238"/>
      <c r="G98" s="238"/>
      <c r="H98" s="238"/>
      <c r="I98" s="239">
        <f>Q121</f>
        <v>0</v>
      </c>
      <c r="J98" s="239">
        <f>R121</f>
        <v>0</v>
      </c>
      <c r="K98" s="239">
        <f>K121</f>
        <v>0</v>
      </c>
      <c r="L98" s="236"/>
      <c r="M98" s="240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12" customFormat="1" ht="19.9" customHeight="1" hidden="1">
      <c r="A99" s="12"/>
      <c r="B99" s="235"/>
      <c r="C99" s="236"/>
      <c r="D99" s="237" t="s">
        <v>321</v>
      </c>
      <c r="E99" s="238"/>
      <c r="F99" s="238"/>
      <c r="G99" s="238"/>
      <c r="H99" s="238"/>
      <c r="I99" s="239">
        <f>Q124</f>
        <v>0</v>
      </c>
      <c r="J99" s="239">
        <f>R124</f>
        <v>0</v>
      </c>
      <c r="K99" s="239">
        <f>K124</f>
        <v>0</v>
      </c>
      <c r="L99" s="236"/>
      <c r="M99" s="240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s="2" customFormat="1" ht="21.8" customHeight="1" hidden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 hidden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ht="12" hidden="1"/>
    <row r="103" ht="12" hidden="1"/>
    <row r="104" ht="12" hidden="1"/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121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17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4" t="str">
        <f>E7</f>
        <v>UJEP Kolej K1 a K2 EPS+ER+SCS</v>
      </c>
      <c r="F109" s="31"/>
      <c r="G109" s="31"/>
      <c r="H109" s="31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108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PS06 - SCS WiFi Pointy</v>
      </c>
      <c r="F111" s="39"/>
      <c r="G111" s="39"/>
      <c r="H111" s="39"/>
      <c r="I111" s="39"/>
      <c r="J111" s="39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21</v>
      </c>
      <c r="D113" s="39"/>
      <c r="E113" s="39"/>
      <c r="F113" s="26" t="str">
        <f>F12</f>
        <v>Kolej K1 a K2 UJEP Ústí nad Labem</v>
      </c>
      <c r="G113" s="39"/>
      <c r="H113" s="39"/>
      <c r="I113" s="31" t="s">
        <v>23</v>
      </c>
      <c r="J113" s="78" t="str">
        <f>IF(J12="","",J12)</f>
        <v>1. 6. 2020</v>
      </c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25</v>
      </c>
      <c r="D115" s="39"/>
      <c r="E115" s="39"/>
      <c r="F115" s="26" t="str">
        <f>E15</f>
        <v>UJEP Ústí nad Labem</v>
      </c>
      <c r="G115" s="39"/>
      <c r="H115" s="39"/>
      <c r="I115" s="31" t="s">
        <v>31</v>
      </c>
      <c r="J115" s="35" t="str">
        <f>E21</f>
        <v>DRAKISA s.r.o.</v>
      </c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29</v>
      </c>
      <c r="D116" s="39"/>
      <c r="E116" s="39"/>
      <c r="F116" s="26" t="str">
        <f>IF(E18="","",E18)</f>
        <v>Vyplň údaj</v>
      </c>
      <c r="G116" s="39"/>
      <c r="H116" s="39"/>
      <c r="I116" s="31" t="s">
        <v>33</v>
      </c>
      <c r="J116" s="35" t="str">
        <f>E24</f>
        <v>David Lipčák</v>
      </c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0" customFormat="1" ht="29.25" customHeight="1">
      <c r="A118" s="185"/>
      <c r="B118" s="186"/>
      <c r="C118" s="187" t="s">
        <v>122</v>
      </c>
      <c r="D118" s="188" t="s">
        <v>61</v>
      </c>
      <c r="E118" s="188" t="s">
        <v>57</v>
      </c>
      <c r="F118" s="188" t="s">
        <v>58</v>
      </c>
      <c r="G118" s="188" t="s">
        <v>123</v>
      </c>
      <c r="H118" s="188" t="s">
        <v>124</v>
      </c>
      <c r="I118" s="188" t="s">
        <v>125</v>
      </c>
      <c r="J118" s="188" t="s">
        <v>126</v>
      </c>
      <c r="K118" s="188" t="s">
        <v>117</v>
      </c>
      <c r="L118" s="189" t="s">
        <v>127</v>
      </c>
      <c r="M118" s="190"/>
      <c r="N118" s="99" t="s">
        <v>1</v>
      </c>
      <c r="O118" s="100" t="s">
        <v>40</v>
      </c>
      <c r="P118" s="100" t="s">
        <v>128</v>
      </c>
      <c r="Q118" s="100" t="s">
        <v>129</v>
      </c>
      <c r="R118" s="100" t="s">
        <v>130</v>
      </c>
      <c r="S118" s="100" t="s">
        <v>131</v>
      </c>
      <c r="T118" s="100" t="s">
        <v>132</v>
      </c>
      <c r="U118" s="100" t="s">
        <v>133</v>
      </c>
      <c r="V118" s="100" t="s">
        <v>134</v>
      </c>
      <c r="W118" s="100" t="s">
        <v>135</v>
      </c>
      <c r="X118" s="101" t="s">
        <v>136</v>
      </c>
      <c r="Y118" s="185"/>
      <c r="Z118" s="185"/>
      <c r="AA118" s="185"/>
      <c r="AB118" s="185"/>
      <c r="AC118" s="185"/>
      <c r="AD118" s="185"/>
      <c r="AE118" s="185"/>
    </row>
    <row r="119" spans="1:63" s="2" customFormat="1" ht="22.8" customHeight="1">
      <c r="A119" s="37"/>
      <c r="B119" s="38"/>
      <c r="C119" s="106" t="s">
        <v>137</v>
      </c>
      <c r="D119" s="39"/>
      <c r="E119" s="39"/>
      <c r="F119" s="39"/>
      <c r="G119" s="39"/>
      <c r="H119" s="39"/>
      <c r="I119" s="39"/>
      <c r="J119" s="39"/>
      <c r="K119" s="191">
        <f>BK119</f>
        <v>0</v>
      </c>
      <c r="L119" s="39"/>
      <c r="M119" s="43"/>
      <c r="N119" s="102"/>
      <c r="O119" s="192"/>
      <c r="P119" s="103"/>
      <c r="Q119" s="193">
        <f>Q120</f>
        <v>0</v>
      </c>
      <c r="R119" s="193">
        <f>R120</f>
        <v>0</v>
      </c>
      <c r="S119" s="103"/>
      <c r="T119" s="194">
        <f>T120</f>
        <v>0</v>
      </c>
      <c r="U119" s="103"/>
      <c r="V119" s="194">
        <f>V120</f>
        <v>0</v>
      </c>
      <c r="W119" s="103"/>
      <c r="X119" s="195">
        <f>X120</f>
        <v>0</v>
      </c>
      <c r="Y119" s="37"/>
      <c r="Z119" s="37"/>
      <c r="AA119" s="37"/>
      <c r="AB119" s="37"/>
      <c r="AC119" s="37"/>
      <c r="AD119" s="37"/>
      <c r="AE119" s="37"/>
      <c r="AT119" s="16" t="s">
        <v>77</v>
      </c>
      <c r="AU119" s="16" t="s">
        <v>119</v>
      </c>
      <c r="BK119" s="196">
        <f>BK120</f>
        <v>0</v>
      </c>
    </row>
    <row r="120" spans="1:63" s="11" customFormat="1" ht="25.9" customHeight="1">
      <c r="A120" s="11"/>
      <c r="B120" s="197"/>
      <c r="C120" s="198"/>
      <c r="D120" s="199" t="s">
        <v>77</v>
      </c>
      <c r="E120" s="200" t="s">
        <v>322</v>
      </c>
      <c r="F120" s="200" t="s">
        <v>323</v>
      </c>
      <c r="G120" s="198"/>
      <c r="H120" s="198"/>
      <c r="I120" s="201"/>
      <c r="J120" s="201"/>
      <c r="K120" s="202">
        <f>BK120</f>
        <v>0</v>
      </c>
      <c r="L120" s="198"/>
      <c r="M120" s="203"/>
      <c r="N120" s="204"/>
      <c r="O120" s="205"/>
      <c r="P120" s="205"/>
      <c r="Q120" s="206">
        <f>Q121+Q124</f>
        <v>0</v>
      </c>
      <c r="R120" s="206">
        <f>R121+R124</f>
        <v>0</v>
      </c>
      <c r="S120" s="205"/>
      <c r="T120" s="207">
        <f>T121+T124</f>
        <v>0</v>
      </c>
      <c r="U120" s="205"/>
      <c r="V120" s="207">
        <f>V121+V124</f>
        <v>0</v>
      </c>
      <c r="W120" s="205"/>
      <c r="X120" s="208">
        <f>X121+X124</f>
        <v>0</v>
      </c>
      <c r="Y120" s="11"/>
      <c r="Z120" s="11"/>
      <c r="AA120" s="11"/>
      <c r="AB120" s="11"/>
      <c r="AC120" s="11"/>
      <c r="AD120" s="11"/>
      <c r="AE120" s="11"/>
      <c r="AR120" s="209" t="s">
        <v>88</v>
      </c>
      <c r="AT120" s="210" t="s">
        <v>77</v>
      </c>
      <c r="AU120" s="210" t="s">
        <v>78</v>
      </c>
      <c r="AY120" s="209" t="s">
        <v>140</v>
      </c>
      <c r="BK120" s="211">
        <f>BK121+BK124</f>
        <v>0</v>
      </c>
    </row>
    <row r="121" spans="1:63" s="11" customFormat="1" ht="22.8" customHeight="1">
      <c r="A121" s="11"/>
      <c r="B121" s="197"/>
      <c r="C121" s="198"/>
      <c r="D121" s="199" t="s">
        <v>77</v>
      </c>
      <c r="E121" s="241" t="s">
        <v>324</v>
      </c>
      <c r="F121" s="241" t="s">
        <v>325</v>
      </c>
      <c r="G121" s="198"/>
      <c r="H121" s="198"/>
      <c r="I121" s="201"/>
      <c r="J121" s="201"/>
      <c r="K121" s="242">
        <f>BK121</f>
        <v>0</v>
      </c>
      <c r="L121" s="198"/>
      <c r="M121" s="203"/>
      <c r="N121" s="204"/>
      <c r="O121" s="205"/>
      <c r="P121" s="205"/>
      <c r="Q121" s="206">
        <f>SUM(Q122:Q123)</f>
        <v>0</v>
      </c>
      <c r="R121" s="206">
        <f>SUM(R122:R123)</f>
        <v>0</v>
      </c>
      <c r="S121" s="205"/>
      <c r="T121" s="207">
        <f>SUM(T122:T123)</f>
        <v>0</v>
      </c>
      <c r="U121" s="205"/>
      <c r="V121" s="207">
        <f>SUM(V122:V123)</f>
        <v>0</v>
      </c>
      <c r="W121" s="205"/>
      <c r="X121" s="208">
        <f>SUM(X122:X123)</f>
        <v>0</v>
      </c>
      <c r="Y121" s="11"/>
      <c r="Z121" s="11"/>
      <c r="AA121" s="11"/>
      <c r="AB121" s="11"/>
      <c r="AC121" s="11"/>
      <c r="AD121" s="11"/>
      <c r="AE121" s="11"/>
      <c r="AR121" s="209" t="s">
        <v>88</v>
      </c>
      <c r="AT121" s="210" t="s">
        <v>77</v>
      </c>
      <c r="AU121" s="210" t="s">
        <v>86</v>
      </c>
      <c r="AY121" s="209" t="s">
        <v>140</v>
      </c>
      <c r="BK121" s="211">
        <f>SUM(BK122:BK123)</f>
        <v>0</v>
      </c>
    </row>
    <row r="122" spans="1:65" s="2" customFormat="1" ht="24.15" customHeight="1">
      <c r="A122" s="37"/>
      <c r="B122" s="38"/>
      <c r="C122" s="212" t="s">
        <v>86</v>
      </c>
      <c r="D122" s="212" t="s">
        <v>141</v>
      </c>
      <c r="E122" s="213" t="s">
        <v>326</v>
      </c>
      <c r="F122" s="214" t="s">
        <v>327</v>
      </c>
      <c r="G122" s="215" t="s">
        <v>226</v>
      </c>
      <c r="H122" s="216">
        <v>5</v>
      </c>
      <c r="I122" s="217"/>
      <c r="J122" s="217"/>
      <c r="K122" s="218">
        <f>ROUND(P122*H122,2)</f>
        <v>0</v>
      </c>
      <c r="L122" s="214" t="s">
        <v>1</v>
      </c>
      <c r="M122" s="43"/>
      <c r="N122" s="219" t="s">
        <v>1</v>
      </c>
      <c r="O122" s="220" t="s">
        <v>41</v>
      </c>
      <c r="P122" s="221">
        <f>I122+J122</f>
        <v>0</v>
      </c>
      <c r="Q122" s="221">
        <f>ROUND(I122*H122,2)</f>
        <v>0</v>
      </c>
      <c r="R122" s="221">
        <f>ROUND(J122*H122,2)</f>
        <v>0</v>
      </c>
      <c r="S122" s="90"/>
      <c r="T122" s="222">
        <f>S122*H122</f>
        <v>0</v>
      </c>
      <c r="U122" s="222">
        <v>0</v>
      </c>
      <c r="V122" s="222">
        <f>U122*H122</f>
        <v>0</v>
      </c>
      <c r="W122" s="222">
        <v>0</v>
      </c>
      <c r="X122" s="223">
        <f>W122*H122</f>
        <v>0</v>
      </c>
      <c r="Y122" s="37"/>
      <c r="Z122" s="37"/>
      <c r="AA122" s="37"/>
      <c r="AB122" s="37"/>
      <c r="AC122" s="37"/>
      <c r="AD122" s="37"/>
      <c r="AE122" s="37"/>
      <c r="AR122" s="224" t="s">
        <v>166</v>
      </c>
      <c r="AT122" s="224" t="s">
        <v>141</v>
      </c>
      <c r="AU122" s="224" t="s">
        <v>88</v>
      </c>
      <c r="AY122" s="16" t="s">
        <v>140</v>
      </c>
      <c r="BE122" s="225">
        <f>IF(O122="základní",K122,0)</f>
        <v>0</v>
      </c>
      <c r="BF122" s="225">
        <f>IF(O122="snížená",K122,0)</f>
        <v>0</v>
      </c>
      <c r="BG122" s="225">
        <f>IF(O122="zákl. přenesená",K122,0)</f>
        <v>0</v>
      </c>
      <c r="BH122" s="225">
        <f>IF(O122="sníž. přenesená",K122,0)</f>
        <v>0</v>
      </c>
      <c r="BI122" s="225">
        <f>IF(O122="nulová",K122,0)</f>
        <v>0</v>
      </c>
      <c r="BJ122" s="16" t="s">
        <v>86</v>
      </c>
      <c r="BK122" s="225">
        <f>ROUND(P122*H122,2)</f>
        <v>0</v>
      </c>
      <c r="BL122" s="16" t="s">
        <v>166</v>
      </c>
      <c r="BM122" s="224" t="s">
        <v>88</v>
      </c>
    </row>
    <row r="123" spans="1:47" s="2" customFormat="1" ht="12">
      <c r="A123" s="37"/>
      <c r="B123" s="38"/>
      <c r="C123" s="39"/>
      <c r="D123" s="226" t="s">
        <v>146</v>
      </c>
      <c r="E123" s="39"/>
      <c r="F123" s="227" t="s">
        <v>328</v>
      </c>
      <c r="G123" s="39"/>
      <c r="H123" s="39"/>
      <c r="I123" s="228"/>
      <c r="J123" s="228"/>
      <c r="K123" s="39"/>
      <c r="L123" s="39"/>
      <c r="M123" s="43"/>
      <c r="N123" s="229"/>
      <c r="O123" s="230"/>
      <c r="P123" s="90"/>
      <c r="Q123" s="90"/>
      <c r="R123" s="90"/>
      <c r="S123" s="90"/>
      <c r="T123" s="90"/>
      <c r="U123" s="90"/>
      <c r="V123" s="90"/>
      <c r="W123" s="90"/>
      <c r="X123" s="91"/>
      <c r="Y123" s="37"/>
      <c r="Z123" s="37"/>
      <c r="AA123" s="37"/>
      <c r="AB123" s="37"/>
      <c r="AC123" s="37"/>
      <c r="AD123" s="37"/>
      <c r="AE123" s="37"/>
      <c r="AT123" s="16" t="s">
        <v>146</v>
      </c>
      <c r="AU123" s="16" t="s">
        <v>88</v>
      </c>
    </row>
    <row r="124" spans="1:63" s="11" customFormat="1" ht="22.8" customHeight="1">
      <c r="A124" s="11"/>
      <c r="B124" s="197"/>
      <c r="C124" s="198"/>
      <c r="D124" s="199" t="s">
        <v>77</v>
      </c>
      <c r="E124" s="241" t="s">
        <v>329</v>
      </c>
      <c r="F124" s="241" t="s">
        <v>330</v>
      </c>
      <c r="G124" s="198"/>
      <c r="H124" s="198"/>
      <c r="I124" s="201"/>
      <c r="J124" s="201"/>
      <c r="K124" s="242">
        <f>BK124</f>
        <v>0</v>
      </c>
      <c r="L124" s="198"/>
      <c r="M124" s="203"/>
      <c r="N124" s="204"/>
      <c r="O124" s="205"/>
      <c r="P124" s="205"/>
      <c r="Q124" s="206">
        <f>SUM(Q125:Q181)</f>
        <v>0</v>
      </c>
      <c r="R124" s="206">
        <f>SUM(R125:R181)</f>
        <v>0</v>
      </c>
      <c r="S124" s="205"/>
      <c r="T124" s="207">
        <f>SUM(T125:T181)</f>
        <v>0</v>
      </c>
      <c r="U124" s="205"/>
      <c r="V124" s="207">
        <f>SUM(V125:V181)</f>
        <v>0</v>
      </c>
      <c r="W124" s="205"/>
      <c r="X124" s="208">
        <f>SUM(X125:X181)</f>
        <v>0</v>
      </c>
      <c r="Y124" s="11"/>
      <c r="Z124" s="11"/>
      <c r="AA124" s="11"/>
      <c r="AB124" s="11"/>
      <c r="AC124" s="11"/>
      <c r="AD124" s="11"/>
      <c r="AE124" s="11"/>
      <c r="AR124" s="209" t="s">
        <v>88</v>
      </c>
      <c r="AT124" s="210" t="s">
        <v>77</v>
      </c>
      <c r="AU124" s="210" t="s">
        <v>86</v>
      </c>
      <c r="AY124" s="209" t="s">
        <v>140</v>
      </c>
      <c r="BK124" s="211">
        <f>SUM(BK125:BK181)</f>
        <v>0</v>
      </c>
    </row>
    <row r="125" spans="1:65" s="2" customFormat="1" ht="14.4" customHeight="1">
      <c r="A125" s="37"/>
      <c r="B125" s="38"/>
      <c r="C125" s="212" t="s">
        <v>88</v>
      </c>
      <c r="D125" s="212" t="s">
        <v>141</v>
      </c>
      <c r="E125" s="213" t="s">
        <v>331</v>
      </c>
      <c r="F125" s="214" t="s">
        <v>332</v>
      </c>
      <c r="G125" s="215" t="s">
        <v>195</v>
      </c>
      <c r="H125" s="216">
        <v>63</v>
      </c>
      <c r="I125" s="217"/>
      <c r="J125" s="217"/>
      <c r="K125" s="218">
        <f>ROUND(P125*H125,2)</f>
        <v>0</v>
      </c>
      <c r="L125" s="214" t="s">
        <v>1</v>
      </c>
      <c r="M125" s="43"/>
      <c r="N125" s="219" t="s">
        <v>1</v>
      </c>
      <c r="O125" s="220" t="s">
        <v>41</v>
      </c>
      <c r="P125" s="221">
        <f>I125+J125</f>
        <v>0</v>
      </c>
      <c r="Q125" s="221">
        <f>ROUND(I125*H125,2)</f>
        <v>0</v>
      </c>
      <c r="R125" s="221">
        <f>ROUND(J125*H125,2)</f>
        <v>0</v>
      </c>
      <c r="S125" s="90"/>
      <c r="T125" s="222">
        <f>S125*H125</f>
        <v>0</v>
      </c>
      <c r="U125" s="222">
        <v>0</v>
      </c>
      <c r="V125" s="222">
        <f>U125*H125</f>
        <v>0</v>
      </c>
      <c r="W125" s="222">
        <v>0</v>
      </c>
      <c r="X125" s="223">
        <f>W125*H125</f>
        <v>0</v>
      </c>
      <c r="Y125" s="37"/>
      <c r="Z125" s="37"/>
      <c r="AA125" s="37"/>
      <c r="AB125" s="37"/>
      <c r="AC125" s="37"/>
      <c r="AD125" s="37"/>
      <c r="AE125" s="37"/>
      <c r="AR125" s="224" t="s">
        <v>166</v>
      </c>
      <c r="AT125" s="224" t="s">
        <v>141</v>
      </c>
      <c r="AU125" s="224" t="s">
        <v>88</v>
      </c>
      <c r="AY125" s="16" t="s">
        <v>140</v>
      </c>
      <c r="BE125" s="225">
        <f>IF(O125="základní",K125,0)</f>
        <v>0</v>
      </c>
      <c r="BF125" s="225">
        <f>IF(O125="snížená",K125,0)</f>
        <v>0</v>
      </c>
      <c r="BG125" s="225">
        <f>IF(O125="zákl. přenesená",K125,0)</f>
        <v>0</v>
      </c>
      <c r="BH125" s="225">
        <f>IF(O125="sníž. přenesená",K125,0)</f>
        <v>0</v>
      </c>
      <c r="BI125" s="225">
        <f>IF(O125="nulová",K125,0)</f>
        <v>0</v>
      </c>
      <c r="BJ125" s="16" t="s">
        <v>86</v>
      </c>
      <c r="BK125" s="225">
        <f>ROUND(P125*H125,2)</f>
        <v>0</v>
      </c>
      <c r="BL125" s="16" t="s">
        <v>166</v>
      </c>
      <c r="BM125" s="224" t="s">
        <v>145</v>
      </c>
    </row>
    <row r="126" spans="1:47" s="2" customFormat="1" ht="12">
      <c r="A126" s="37"/>
      <c r="B126" s="38"/>
      <c r="C126" s="39"/>
      <c r="D126" s="226" t="s">
        <v>146</v>
      </c>
      <c r="E126" s="39"/>
      <c r="F126" s="227" t="s">
        <v>333</v>
      </c>
      <c r="G126" s="39"/>
      <c r="H126" s="39"/>
      <c r="I126" s="228"/>
      <c r="J126" s="228"/>
      <c r="K126" s="39"/>
      <c r="L126" s="39"/>
      <c r="M126" s="43"/>
      <c r="N126" s="229"/>
      <c r="O126" s="230"/>
      <c r="P126" s="90"/>
      <c r="Q126" s="90"/>
      <c r="R126" s="90"/>
      <c r="S126" s="90"/>
      <c r="T126" s="90"/>
      <c r="U126" s="90"/>
      <c r="V126" s="90"/>
      <c r="W126" s="90"/>
      <c r="X126" s="91"/>
      <c r="Y126" s="37"/>
      <c r="Z126" s="37"/>
      <c r="AA126" s="37"/>
      <c r="AB126" s="37"/>
      <c r="AC126" s="37"/>
      <c r="AD126" s="37"/>
      <c r="AE126" s="37"/>
      <c r="AT126" s="16" t="s">
        <v>146</v>
      </c>
      <c r="AU126" s="16" t="s">
        <v>88</v>
      </c>
    </row>
    <row r="127" spans="1:65" s="2" customFormat="1" ht="14.4" customHeight="1">
      <c r="A127" s="37"/>
      <c r="B127" s="38"/>
      <c r="C127" s="243" t="s">
        <v>334</v>
      </c>
      <c r="D127" s="243" t="s">
        <v>335</v>
      </c>
      <c r="E127" s="244" t="s">
        <v>336</v>
      </c>
      <c r="F127" s="245" t="s">
        <v>337</v>
      </c>
      <c r="G127" s="246" t="s">
        <v>195</v>
      </c>
      <c r="H127" s="247">
        <v>63</v>
      </c>
      <c r="I127" s="248"/>
      <c r="J127" s="249"/>
      <c r="K127" s="250">
        <f>ROUND(P127*H127,2)</f>
        <v>0</v>
      </c>
      <c r="L127" s="245" t="s">
        <v>1</v>
      </c>
      <c r="M127" s="251"/>
      <c r="N127" s="252" t="s">
        <v>1</v>
      </c>
      <c r="O127" s="220" t="s">
        <v>41</v>
      </c>
      <c r="P127" s="221">
        <f>I127+J127</f>
        <v>0</v>
      </c>
      <c r="Q127" s="221">
        <f>ROUND(I127*H127,2)</f>
        <v>0</v>
      </c>
      <c r="R127" s="221">
        <f>ROUND(J127*H127,2)</f>
        <v>0</v>
      </c>
      <c r="S127" s="90"/>
      <c r="T127" s="222">
        <f>S127*H127</f>
        <v>0</v>
      </c>
      <c r="U127" s="222">
        <v>0</v>
      </c>
      <c r="V127" s="222">
        <f>U127*H127</f>
        <v>0</v>
      </c>
      <c r="W127" s="222">
        <v>0</v>
      </c>
      <c r="X127" s="223">
        <f>W127*H127</f>
        <v>0</v>
      </c>
      <c r="Y127" s="37"/>
      <c r="Z127" s="37"/>
      <c r="AA127" s="37"/>
      <c r="AB127" s="37"/>
      <c r="AC127" s="37"/>
      <c r="AD127" s="37"/>
      <c r="AE127" s="37"/>
      <c r="AR127" s="224" t="s">
        <v>189</v>
      </c>
      <c r="AT127" s="224" t="s">
        <v>335</v>
      </c>
      <c r="AU127" s="224" t="s">
        <v>88</v>
      </c>
      <c r="AY127" s="16" t="s">
        <v>140</v>
      </c>
      <c r="BE127" s="225">
        <f>IF(O127="základní",K127,0)</f>
        <v>0</v>
      </c>
      <c r="BF127" s="225">
        <f>IF(O127="snížená",K127,0)</f>
        <v>0</v>
      </c>
      <c r="BG127" s="225">
        <f>IF(O127="zákl. přenesená",K127,0)</f>
        <v>0</v>
      </c>
      <c r="BH127" s="225">
        <f>IF(O127="sníž. přenesená",K127,0)</f>
        <v>0</v>
      </c>
      <c r="BI127" s="225">
        <f>IF(O127="nulová",K127,0)</f>
        <v>0</v>
      </c>
      <c r="BJ127" s="16" t="s">
        <v>86</v>
      </c>
      <c r="BK127" s="225">
        <f>ROUND(P127*H127,2)</f>
        <v>0</v>
      </c>
      <c r="BL127" s="16" t="s">
        <v>166</v>
      </c>
      <c r="BM127" s="224" t="s">
        <v>151</v>
      </c>
    </row>
    <row r="128" spans="1:47" s="2" customFormat="1" ht="12">
      <c r="A128" s="37"/>
      <c r="B128" s="38"/>
      <c r="C128" s="39"/>
      <c r="D128" s="226" t="s">
        <v>146</v>
      </c>
      <c r="E128" s="39"/>
      <c r="F128" s="227" t="s">
        <v>337</v>
      </c>
      <c r="G128" s="39"/>
      <c r="H128" s="39"/>
      <c r="I128" s="228"/>
      <c r="J128" s="228"/>
      <c r="K128" s="39"/>
      <c r="L128" s="39"/>
      <c r="M128" s="43"/>
      <c r="N128" s="229"/>
      <c r="O128" s="230"/>
      <c r="P128" s="90"/>
      <c r="Q128" s="90"/>
      <c r="R128" s="90"/>
      <c r="S128" s="90"/>
      <c r="T128" s="90"/>
      <c r="U128" s="90"/>
      <c r="V128" s="90"/>
      <c r="W128" s="90"/>
      <c r="X128" s="91"/>
      <c r="Y128" s="37"/>
      <c r="Z128" s="37"/>
      <c r="AA128" s="37"/>
      <c r="AB128" s="37"/>
      <c r="AC128" s="37"/>
      <c r="AD128" s="37"/>
      <c r="AE128" s="37"/>
      <c r="AT128" s="16" t="s">
        <v>146</v>
      </c>
      <c r="AU128" s="16" t="s">
        <v>88</v>
      </c>
    </row>
    <row r="129" spans="1:51" s="13" customFormat="1" ht="12">
      <c r="A129" s="13"/>
      <c r="B129" s="253"/>
      <c r="C129" s="254"/>
      <c r="D129" s="226" t="s">
        <v>338</v>
      </c>
      <c r="E129" s="255" t="s">
        <v>1</v>
      </c>
      <c r="F129" s="256" t="s">
        <v>339</v>
      </c>
      <c r="G129" s="254"/>
      <c r="H129" s="257">
        <v>63</v>
      </c>
      <c r="I129" s="258"/>
      <c r="J129" s="258"/>
      <c r="K129" s="254"/>
      <c r="L129" s="254"/>
      <c r="M129" s="259"/>
      <c r="N129" s="260"/>
      <c r="O129" s="261"/>
      <c r="P129" s="261"/>
      <c r="Q129" s="261"/>
      <c r="R129" s="261"/>
      <c r="S129" s="261"/>
      <c r="T129" s="261"/>
      <c r="U129" s="261"/>
      <c r="V129" s="261"/>
      <c r="W129" s="261"/>
      <c r="X129" s="262"/>
      <c r="Y129" s="13"/>
      <c r="Z129" s="13"/>
      <c r="AA129" s="13"/>
      <c r="AB129" s="13"/>
      <c r="AC129" s="13"/>
      <c r="AD129" s="13"/>
      <c r="AE129" s="13"/>
      <c r="AT129" s="263" t="s">
        <v>338</v>
      </c>
      <c r="AU129" s="263" t="s">
        <v>88</v>
      </c>
      <c r="AV129" s="13" t="s">
        <v>88</v>
      </c>
      <c r="AW129" s="13" t="s">
        <v>5</v>
      </c>
      <c r="AX129" s="13" t="s">
        <v>78</v>
      </c>
      <c r="AY129" s="263" t="s">
        <v>140</v>
      </c>
    </row>
    <row r="130" spans="1:51" s="14" customFormat="1" ht="12">
      <c r="A130" s="14"/>
      <c r="B130" s="264"/>
      <c r="C130" s="265"/>
      <c r="D130" s="226" t="s">
        <v>338</v>
      </c>
      <c r="E130" s="266" t="s">
        <v>1</v>
      </c>
      <c r="F130" s="267" t="s">
        <v>340</v>
      </c>
      <c r="G130" s="265"/>
      <c r="H130" s="268">
        <v>63</v>
      </c>
      <c r="I130" s="269"/>
      <c r="J130" s="269"/>
      <c r="K130" s="265"/>
      <c r="L130" s="265"/>
      <c r="M130" s="270"/>
      <c r="N130" s="271"/>
      <c r="O130" s="272"/>
      <c r="P130" s="272"/>
      <c r="Q130" s="272"/>
      <c r="R130" s="272"/>
      <c r="S130" s="272"/>
      <c r="T130" s="272"/>
      <c r="U130" s="272"/>
      <c r="V130" s="272"/>
      <c r="W130" s="272"/>
      <c r="X130" s="273"/>
      <c r="Y130" s="14"/>
      <c r="Z130" s="14"/>
      <c r="AA130" s="14"/>
      <c r="AB130" s="14"/>
      <c r="AC130" s="14"/>
      <c r="AD130" s="14"/>
      <c r="AE130" s="14"/>
      <c r="AT130" s="274" t="s">
        <v>338</v>
      </c>
      <c r="AU130" s="274" t="s">
        <v>88</v>
      </c>
      <c r="AV130" s="14" t="s">
        <v>145</v>
      </c>
      <c r="AW130" s="14" t="s">
        <v>5</v>
      </c>
      <c r="AX130" s="14" t="s">
        <v>86</v>
      </c>
      <c r="AY130" s="274" t="s">
        <v>140</v>
      </c>
    </row>
    <row r="131" spans="1:65" s="2" customFormat="1" ht="14.4" customHeight="1">
      <c r="A131" s="37"/>
      <c r="B131" s="38"/>
      <c r="C131" s="243" t="s">
        <v>145</v>
      </c>
      <c r="D131" s="243" t="s">
        <v>335</v>
      </c>
      <c r="E131" s="244" t="s">
        <v>341</v>
      </c>
      <c r="F131" s="245" t="s">
        <v>342</v>
      </c>
      <c r="G131" s="246" t="s">
        <v>195</v>
      </c>
      <c r="H131" s="247">
        <v>0</v>
      </c>
      <c r="I131" s="248"/>
      <c r="J131" s="249"/>
      <c r="K131" s="250">
        <f>ROUND(P131*H131,2)</f>
        <v>0</v>
      </c>
      <c r="L131" s="245" t="s">
        <v>1</v>
      </c>
      <c r="M131" s="251"/>
      <c r="N131" s="252" t="s">
        <v>1</v>
      </c>
      <c r="O131" s="220" t="s">
        <v>41</v>
      </c>
      <c r="P131" s="221">
        <f>I131+J131</f>
        <v>0</v>
      </c>
      <c r="Q131" s="221">
        <f>ROUND(I131*H131,2)</f>
        <v>0</v>
      </c>
      <c r="R131" s="221">
        <f>ROUND(J131*H131,2)</f>
        <v>0</v>
      </c>
      <c r="S131" s="90"/>
      <c r="T131" s="222">
        <f>S131*H131</f>
        <v>0</v>
      </c>
      <c r="U131" s="222">
        <v>0</v>
      </c>
      <c r="V131" s="222">
        <f>U131*H131</f>
        <v>0</v>
      </c>
      <c r="W131" s="222">
        <v>0</v>
      </c>
      <c r="X131" s="223">
        <f>W131*H131</f>
        <v>0</v>
      </c>
      <c r="Y131" s="37"/>
      <c r="Z131" s="37"/>
      <c r="AA131" s="37"/>
      <c r="AB131" s="37"/>
      <c r="AC131" s="37"/>
      <c r="AD131" s="37"/>
      <c r="AE131" s="37"/>
      <c r="AR131" s="224" t="s">
        <v>189</v>
      </c>
      <c r="AT131" s="224" t="s">
        <v>335</v>
      </c>
      <c r="AU131" s="224" t="s">
        <v>88</v>
      </c>
      <c r="AY131" s="16" t="s">
        <v>140</v>
      </c>
      <c r="BE131" s="225">
        <f>IF(O131="základní",K131,0)</f>
        <v>0</v>
      </c>
      <c r="BF131" s="225">
        <f>IF(O131="snížená",K131,0)</f>
        <v>0</v>
      </c>
      <c r="BG131" s="225">
        <f>IF(O131="zákl. přenesená",K131,0)</f>
        <v>0</v>
      </c>
      <c r="BH131" s="225">
        <f>IF(O131="sníž. přenesená",K131,0)</f>
        <v>0</v>
      </c>
      <c r="BI131" s="225">
        <f>IF(O131="nulová",K131,0)</f>
        <v>0</v>
      </c>
      <c r="BJ131" s="16" t="s">
        <v>86</v>
      </c>
      <c r="BK131" s="225">
        <f>ROUND(P131*H131,2)</f>
        <v>0</v>
      </c>
      <c r="BL131" s="16" t="s">
        <v>166</v>
      </c>
      <c r="BM131" s="224" t="s">
        <v>154</v>
      </c>
    </row>
    <row r="132" spans="1:47" s="2" customFormat="1" ht="12">
      <c r="A132" s="37"/>
      <c r="B132" s="38"/>
      <c r="C132" s="39"/>
      <c r="D132" s="226" t="s">
        <v>146</v>
      </c>
      <c r="E132" s="39"/>
      <c r="F132" s="227" t="s">
        <v>342</v>
      </c>
      <c r="G132" s="39"/>
      <c r="H132" s="39"/>
      <c r="I132" s="228"/>
      <c r="J132" s="228"/>
      <c r="K132" s="39"/>
      <c r="L132" s="39"/>
      <c r="M132" s="43"/>
      <c r="N132" s="229"/>
      <c r="O132" s="230"/>
      <c r="P132" s="90"/>
      <c r="Q132" s="90"/>
      <c r="R132" s="90"/>
      <c r="S132" s="90"/>
      <c r="T132" s="90"/>
      <c r="U132" s="90"/>
      <c r="V132" s="90"/>
      <c r="W132" s="90"/>
      <c r="X132" s="91"/>
      <c r="Y132" s="37"/>
      <c r="Z132" s="37"/>
      <c r="AA132" s="37"/>
      <c r="AB132" s="37"/>
      <c r="AC132" s="37"/>
      <c r="AD132" s="37"/>
      <c r="AE132" s="37"/>
      <c r="AT132" s="16" t="s">
        <v>146</v>
      </c>
      <c r="AU132" s="16" t="s">
        <v>88</v>
      </c>
    </row>
    <row r="133" spans="1:47" s="2" customFormat="1" ht="12">
      <c r="A133" s="37"/>
      <c r="B133" s="38"/>
      <c r="C133" s="39"/>
      <c r="D133" s="226" t="s">
        <v>343</v>
      </c>
      <c r="E133" s="39"/>
      <c r="F133" s="275" t="s">
        <v>344</v>
      </c>
      <c r="G133" s="39"/>
      <c r="H133" s="39"/>
      <c r="I133" s="228"/>
      <c r="J133" s="228"/>
      <c r="K133" s="39"/>
      <c r="L133" s="39"/>
      <c r="M133" s="43"/>
      <c r="N133" s="229"/>
      <c r="O133" s="230"/>
      <c r="P133" s="90"/>
      <c r="Q133" s="90"/>
      <c r="R133" s="90"/>
      <c r="S133" s="90"/>
      <c r="T133" s="90"/>
      <c r="U133" s="90"/>
      <c r="V133" s="90"/>
      <c r="W133" s="90"/>
      <c r="X133" s="91"/>
      <c r="Y133" s="37"/>
      <c r="Z133" s="37"/>
      <c r="AA133" s="37"/>
      <c r="AB133" s="37"/>
      <c r="AC133" s="37"/>
      <c r="AD133" s="37"/>
      <c r="AE133" s="37"/>
      <c r="AT133" s="16" t="s">
        <v>343</v>
      </c>
      <c r="AU133" s="16" t="s">
        <v>88</v>
      </c>
    </row>
    <row r="134" spans="1:65" s="2" customFormat="1" ht="14.4" customHeight="1">
      <c r="A134" s="37"/>
      <c r="B134" s="38"/>
      <c r="C134" s="212" t="s">
        <v>345</v>
      </c>
      <c r="D134" s="212" t="s">
        <v>141</v>
      </c>
      <c r="E134" s="213" t="s">
        <v>346</v>
      </c>
      <c r="F134" s="214" t="s">
        <v>347</v>
      </c>
      <c r="G134" s="215" t="s">
        <v>195</v>
      </c>
      <c r="H134" s="216">
        <v>275</v>
      </c>
      <c r="I134" s="217"/>
      <c r="J134" s="217"/>
      <c r="K134" s="218">
        <f>ROUND(P134*H134,2)</f>
        <v>0</v>
      </c>
      <c r="L134" s="214" t="s">
        <v>1</v>
      </c>
      <c r="M134" s="43"/>
      <c r="N134" s="219" t="s">
        <v>1</v>
      </c>
      <c r="O134" s="220" t="s">
        <v>41</v>
      </c>
      <c r="P134" s="221">
        <f>I134+J134</f>
        <v>0</v>
      </c>
      <c r="Q134" s="221">
        <f>ROUND(I134*H134,2)</f>
        <v>0</v>
      </c>
      <c r="R134" s="221">
        <f>ROUND(J134*H134,2)</f>
        <v>0</v>
      </c>
      <c r="S134" s="90"/>
      <c r="T134" s="222">
        <f>S134*H134</f>
        <v>0</v>
      </c>
      <c r="U134" s="222">
        <v>0</v>
      </c>
      <c r="V134" s="222">
        <f>U134*H134</f>
        <v>0</v>
      </c>
      <c r="W134" s="222">
        <v>0</v>
      </c>
      <c r="X134" s="223">
        <f>W134*H134</f>
        <v>0</v>
      </c>
      <c r="Y134" s="37"/>
      <c r="Z134" s="37"/>
      <c r="AA134" s="37"/>
      <c r="AB134" s="37"/>
      <c r="AC134" s="37"/>
      <c r="AD134" s="37"/>
      <c r="AE134" s="37"/>
      <c r="AR134" s="224" t="s">
        <v>166</v>
      </c>
      <c r="AT134" s="224" t="s">
        <v>141</v>
      </c>
      <c r="AU134" s="224" t="s">
        <v>88</v>
      </c>
      <c r="AY134" s="16" t="s">
        <v>140</v>
      </c>
      <c r="BE134" s="225">
        <f>IF(O134="základní",K134,0)</f>
        <v>0</v>
      </c>
      <c r="BF134" s="225">
        <f>IF(O134="snížená",K134,0)</f>
        <v>0</v>
      </c>
      <c r="BG134" s="225">
        <f>IF(O134="zákl. přenesená",K134,0)</f>
        <v>0</v>
      </c>
      <c r="BH134" s="225">
        <f>IF(O134="sníž. přenesená",K134,0)</f>
        <v>0</v>
      </c>
      <c r="BI134" s="225">
        <f>IF(O134="nulová",K134,0)</f>
        <v>0</v>
      </c>
      <c r="BJ134" s="16" t="s">
        <v>86</v>
      </c>
      <c r="BK134" s="225">
        <f>ROUND(P134*H134,2)</f>
        <v>0</v>
      </c>
      <c r="BL134" s="16" t="s">
        <v>166</v>
      </c>
      <c r="BM134" s="224" t="s">
        <v>157</v>
      </c>
    </row>
    <row r="135" spans="1:47" s="2" customFormat="1" ht="12">
      <c r="A135" s="37"/>
      <c r="B135" s="38"/>
      <c r="C135" s="39"/>
      <c r="D135" s="226" t="s">
        <v>146</v>
      </c>
      <c r="E135" s="39"/>
      <c r="F135" s="227" t="s">
        <v>348</v>
      </c>
      <c r="G135" s="39"/>
      <c r="H135" s="39"/>
      <c r="I135" s="228"/>
      <c r="J135" s="228"/>
      <c r="K135" s="39"/>
      <c r="L135" s="39"/>
      <c r="M135" s="43"/>
      <c r="N135" s="229"/>
      <c r="O135" s="230"/>
      <c r="P135" s="90"/>
      <c r="Q135" s="90"/>
      <c r="R135" s="90"/>
      <c r="S135" s="90"/>
      <c r="T135" s="90"/>
      <c r="U135" s="90"/>
      <c r="V135" s="90"/>
      <c r="W135" s="90"/>
      <c r="X135" s="91"/>
      <c r="Y135" s="37"/>
      <c r="Z135" s="37"/>
      <c r="AA135" s="37"/>
      <c r="AB135" s="37"/>
      <c r="AC135" s="37"/>
      <c r="AD135" s="37"/>
      <c r="AE135" s="37"/>
      <c r="AT135" s="16" t="s">
        <v>146</v>
      </c>
      <c r="AU135" s="16" t="s">
        <v>88</v>
      </c>
    </row>
    <row r="136" spans="1:47" s="2" customFormat="1" ht="12">
      <c r="A136" s="37"/>
      <c r="B136" s="38"/>
      <c r="C136" s="39"/>
      <c r="D136" s="226" t="s">
        <v>343</v>
      </c>
      <c r="E136" s="39"/>
      <c r="F136" s="275" t="s">
        <v>349</v>
      </c>
      <c r="G136" s="39"/>
      <c r="H136" s="39"/>
      <c r="I136" s="228"/>
      <c r="J136" s="228"/>
      <c r="K136" s="39"/>
      <c r="L136" s="39"/>
      <c r="M136" s="43"/>
      <c r="N136" s="229"/>
      <c r="O136" s="230"/>
      <c r="P136" s="90"/>
      <c r="Q136" s="90"/>
      <c r="R136" s="90"/>
      <c r="S136" s="90"/>
      <c r="T136" s="90"/>
      <c r="U136" s="90"/>
      <c r="V136" s="90"/>
      <c r="W136" s="90"/>
      <c r="X136" s="91"/>
      <c r="Y136" s="37"/>
      <c r="Z136" s="37"/>
      <c r="AA136" s="37"/>
      <c r="AB136" s="37"/>
      <c r="AC136" s="37"/>
      <c r="AD136" s="37"/>
      <c r="AE136" s="37"/>
      <c r="AT136" s="16" t="s">
        <v>343</v>
      </c>
      <c r="AU136" s="16" t="s">
        <v>88</v>
      </c>
    </row>
    <row r="137" spans="1:65" s="2" customFormat="1" ht="14.4" customHeight="1">
      <c r="A137" s="37"/>
      <c r="B137" s="38"/>
      <c r="C137" s="243" t="s">
        <v>151</v>
      </c>
      <c r="D137" s="243" t="s">
        <v>335</v>
      </c>
      <c r="E137" s="244" t="s">
        <v>350</v>
      </c>
      <c r="F137" s="245" t="s">
        <v>351</v>
      </c>
      <c r="G137" s="246" t="s">
        <v>195</v>
      </c>
      <c r="H137" s="247">
        <v>300</v>
      </c>
      <c r="I137" s="248"/>
      <c r="J137" s="249"/>
      <c r="K137" s="250">
        <f>ROUND(P137*H137,2)</f>
        <v>0</v>
      </c>
      <c r="L137" s="245" t="s">
        <v>1</v>
      </c>
      <c r="M137" s="251"/>
      <c r="N137" s="252" t="s">
        <v>1</v>
      </c>
      <c r="O137" s="220" t="s">
        <v>41</v>
      </c>
      <c r="P137" s="221">
        <f>I137+J137</f>
        <v>0</v>
      </c>
      <c r="Q137" s="221">
        <f>ROUND(I137*H137,2)</f>
        <v>0</v>
      </c>
      <c r="R137" s="221">
        <f>ROUND(J137*H137,2)</f>
        <v>0</v>
      </c>
      <c r="S137" s="90"/>
      <c r="T137" s="222">
        <f>S137*H137</f>
        <v>0</v>
      </c>
      <c r="U137" s="222">
        <v>0</v>
      </c>
      <c r="V137" s="222">
        <f>U137*H137</f>
        <v>0</v>
      </c>
      <c r="W137" s="222">
        <v>0</v>
      </c>
      <c r="X137" s="223">
        <f>W137*H137</f>
        <v>0</v>
      </c>
      <c r="Y137" s="37"/>
      <c r="Z137" s="37"/>
      <c r="AA137" s="37"/>
      <c r="AB137" s="37"/>
      <c r="AC137" s="37"/>
      <c r="AD137" s="37"/>
      <c r="AE137" s="37"/>
      <c r="AR137" s="224" t="s">
        <v>189</v>
      </c>
      <c r="AT137" s="224" t="s">
        <v>335</v>
      </c>
      <c r="AU137" s="224" t="s">
        <v>88</v>
      </c>
      <c r="AY137" s="16" t="s">
        <v>140</v>
      </c>
      <c r="BE137" s="225">
        <f>IF(O137="základní",K137,0)</f>
        <v>0</v>
      </c>
      <c r="BF137" s="225">
        <f>IF(O137="snížená",K137,0)</f>
        <v>0</v>
      </c>
      <c r="BG137" s="225">
        <f>IF(O137="zákl. přenesená",K137,0)</f>
        <v>0</v>
      </c>
      <c r="BH137" s="225">
        <f>IF(O137="sníž. přenesená",K137,0)</f>
        <v>0</v>
      </c>
      <c r="BI137" s="225">
        <f>IF(O137="nulová",K137,0)</f>
        <v>0</v>
      </c>
      <c r="BJ137" s="16" t="s">
        <v>86</v>
      </c>
      <c r="BK137" s="225">
        <f>ROUND(P137*H137,2)</f>
        <v>0</v>
      </c>
      <c r="BL137" s="16" t="s">
        <v>166</v>
      </c>
      <c r="BM137" s="224" t="s">
        <v>160</v>
      </c>
    </row>
    <row r="138" spans="1:47" s="2" customFormat="1" ht="12">
      <c r="A138" s="37"/>
      <c r="B138" s="38"/>
      <c r="C138" s="39"/>
      <c r="D138" s="226" t="s">
        <v>146</v>
      </c>
      <c r="E138" s="39"/>
      <c r="F138" s="227" t="s">
        <v>351</v>
      </c>
      <c r="G138" s="39"/>
      <c r="H138" s="39"/>
      <c r="I138" s="228"/>
      <c r="J138" s="228"/>
      <c r="K138" s="39"/>
      <c r="L138" s="39"/>
      <c r="M138" s="43"/>
      <c r="N138" s="229"/>
      <c r="O138" s="230"/>
      <c r="P138" s="90"/>
      <c r="Q138" s="90"/>
      <c r="R138" s="90"/>
      <c r="S138" s="90"/>
      <c r="T138" s="90"/>
      <c r="U138" s="90"/>
      <c r="V138" s="90"/>
      <c r="W138" s="90"/>
      <c r="X138" s="91"/>
      <c r="Y138" s="37"/>
      <c r="Z138" s="37"/>
      <c r="AA138" s="37"/>
      <c r="AB138" s="37"/>
      <c r="AC138" s="37"/>
      <c r="AD138" s="37"/>
      <c r="AE138" s="37"/>
      <c r="AT138" s="16" t="s">
        <v>146</v>
      </c>
      <c r="AU138" s="16" t="s">
        <v>88</v>
      </c>
    </row>
    <row r="139" spans="1:65" s="2" customFormat="1" ht="14.4" customHeight="1">
      <c r="A139" s="37"/>
      <c r="B139" s="38"/>
      <c r="C139" s="212" t="s">
        <v>352</v>
      </c>
      <c r="D139" s="212" t="s">
        <v>141</v>
      </c>
      <c r="E139" s="213" t="s">
        <v>353</v>
      </c>
      <c r="F139" s="214" t="s">
        <v>354</v>
      </c>
      <c r="G139" s="215" t="s">
        <v>195</v>
      </c>
      <c r="H139" s="216">
        <v>0</v>
      </c>
      <c r="I139" s="217"/>
      <c r="J139" s="217"/>
      <c r="K139" s="218">
        <f>ROUND(P139*H139,2)</f>
        <v>0</v>
      </c>
      <c r="L139" s="214" t="s">
        <v>1</v>
      </c>
      <c r="M139" s="43"/>
      <c r="N139" s="219" t="s">
        <v>1</v>
      </c>
      <c r="O139" s="220" t="s">
        <v>41</v>
      </c>
      <c r="P139" s="221">
        <f>I139+J139</f>
        <v>0</v>
      </c>
      <c r="Q139" s="221">
        <f>ROUND(I139*H139,2)</f>
        <v>0</v>
      </c>
      <c r="R139" s="221">
        <f>ROUND(J139*H139,2)</f>
        <v>0</v>
      </c>
      <c r="S139" s="90"/>
      <c r="T139" s="222">
        <f>S139*H139</f>
        <v>0</v>
      </c>
      <c r="U139" s="222">
        <v>0</v>
      </c>
      <c r="V139" s="222">
        <f>U139*H139</f>
        <v>0</v>
      </c>
      <c r="W139" s="222">
        <v>0</v>
      </c>
      <c r="X139" s="223">
        <f>W139*H139</f>
        <v>0</v>
      </c>
      <c r="Y139" s="37"/>
      <c r="Z139" s="37"/>
      <c r="AA139" s="37"/>
      <c r="AB139" s="37"/>
      <c r="AC139" s="37"/>
      <c r="AD139" s="37"/>
      <c r="AE139" s="37"/>
      <c r="AR139" s="224" t="s">
        <v>166</v>
      </c>
      <c r="AT139" s="224" t="s">
        <v>141</v>
      </c>
      <c r="AU139" s="224" t="s">
        <v>88</v>
      </c>
      <c r="AY139" s="16" t="s">
        <v>140</v>
      </c>
      <c r="BE139" s="225">
        <f>IF(O139="základní",K139,0)</f>
        <v>0</v>
      </c>
      <c r="BF139" s="225">
        <f>IF(O139="snížená",K139,0)</f>
        <v>0</v>
      </c>
      <c r="BG139" s="225">
        <f>IF(O139="zákl. přenesená",K139,0)</f>
        <v>0</v>
      </c>
      <c r="BH139" s="225">
        <f>IF(O139="sníž. přenesená",K139,0)</f>
        <v>0</v>
      </c>
      <c r="BI139" s="225">
        <f>IF(O139="nulová",K139,0)</f>
        <v>0</v>
      </c>
      <c r="BJ139" s="16" t="s">
        <v>86</v>
      </c>
      <c r="BK139" s="225">
        <f>ROUND(P139*H139,2)</f>
        <v>0</v>
      </c>
      <c r="BL139" s="16" t="s">
        <v>166</v>
      </c>
      <c r="BM139" s="224" t="s">
        <v>163</v>
      </c>
    </row>
    <row r="140" spans="1:47" s="2" customFormat="1" ht="12">
      <c r="A140" s="37"/>
      <c r="B140" s="38"/>
      <c r="C140" s="39"/>
      <c r="D140" s="226" t="s">
        <v>146</v>
      </c>
      <c r="E140" s="39"/>
      <c r="F140" s="227" t="s">
        <v>355</v>
      </c>
      <c r="G140" s="39"/>
      <c r="H140" s="39"/>
      <c r="I140" s="228"/>
      <c r="J140" s="228"/>
      <c r="K140" s="39"/>
      <c r="L140" s="39"/>
      <c r="M140" s="43"/>
      <c r="N140" s="229"/>
      <c r="O140" s="230"/>
      <c r="P140" s="90"/>
      <c r="Q140" s="90"/>
      <c r="R140" s="90"/>
      <c r="S140" s="90"/>
      <c r="T140" s="90"/>
      <c r="U140" s="90"/>
      <c r="V140" s="90"/>
      <c r="W140" s="90"/>
      <c r="X140" s="91"/>
      <c r="Y140" s="37"/>
      <c r="Z140" s="37"/>
      <c r="AA140" s="37"/>
      <c r="AB140" s="37"/>
      <c r="AC140" s="37"/>
      <c r="AD140" s="37"/>
      <c r="AE140" s="37"/>
      <c r="AT140" s="16" t="s">
        <v>146</v>
      </c>
      <c r="AU140" s="16" t="s">
        <v>88</v>
      </c>
    </row>
    <row r="141" spans="1:47" s="2" customFormat="1" ht="12">
      <c r="A141" s="37"/>
      <c r="B141" s="38"/>
      <c r="C141" s="39"/>
      <c r="D141" s="226" t="s">
        <v>343</v>
      </c>
      <c r="E141" s="39"/>
      <c r="F141" s="275" t="s">
        <v>356</v>
      </c>
      <c r="G141" s="39"/>
      <c r="H141" s="39"/>
      <c r="I141" s="228"/>
      <c r="J141" s="228"/>
      <c r="K141" s="39"/>
      <c r="L141" s="39"/>
      <c r="M141" s="43"/>
      <c r="N141" s="229"/>
      <c r="O141" s="230"/>
      <c r="P141" s="90"/>
      <c r="Q141" s="90"/>
      <c r="R141" s="90"/>
      <c r="S141" s="90"/>
      <c r="T141" s="90"/>
      <c r="U141" s="90"/>
      <c r="V141" s="90"/>
      <c r="W141" s="90"/>
      <c r="X141" s="91"/>
      <c r="Y141" s="37"/>
      <c r="Z141" s="37"/>
      <c r="AA141" s="37"/>
      <c r="AB141" s="37"/>
      <c r="AC141" s="37"/>
      <c r="AD141" s="37"/>
      <c r="AE141" s="37"/>
      <c r="AT141" s="16" t="s">
        <v>343</v>
      </c>
      <c r="AU141" s="16" t="s">
        <v>88</v>
      </c>
    </row>
    <row r="142" spans="1:65" s="2" customFormat="1" ht="14.4" customHeight="1">
      <c r="A142" s="37"/>
      <c r="B142" s="38"/>
      <c r="C142" s="212" t="s">
        <v>154</v>
      </c>
      <c r="D142" s="212" t="s">
        <v>141</v>
      </c>
      <c r="E142" s="213" t="s">
        <v>357</v>
      </c>
      <c r="F142" s="214" t="s">
        <v>358</v>
      </c>
      <c r="G142" s="215" t="s">
        <v>226</v>
      </c>
      <c r="H142" s="216">
        <v>4</v>
      </c>
      <c r="I142" s="217"/>
      <c r="J142" s="217"/>
      <c r="K142" s="218">
        <f>ROUND(P142*H142,2)</f>
        <v>0</v>
      </c>
      <c r="L142" s="214" t="s">
        <v>1</v>
      </c>
      <c r="M142" s="43"/>
      <c r="N142" s="219" t="s">
        <v>1</v>
      </c>
      <c r="O142" s="220" t="s">
        <v>41</v>
      </c>
      <c r="P142" s="221">
        <f>I142+J142</f>
        <v>0</v>
      </c>
      <c r="Q142" s="221">
        <f>ROUND(I142*H142,2)</f>
        <v>0</v>
      </c>
      <c r="R142" s="221">
        <f>ROUND(J142*H142,2)</f>
        <v>0</v>
      </c>
      <c r="S142" s="90"/>
      <c r="T142" s="222">
        <f>S142*H142</f>
        <v>0</v>
      </c>
      <c r="U142" s="222">
        <v>0</v>
      </c>
      <c r="V142" s="222">
        <f>U142*H142</f>
        <v>0</v>
      </c>
      <c r="W142" s="222">
        <v>0</v>
      </c>
      <c r="X142" s="223">
        <f>W142*H142</f>
        <v>0</v>
      </c>
      <c r="Y142" s="37"/>
      <c r="Z142" s="37"/>
      <c r="AA142" s="37"/>
      <c r="AB142" s="37"/>
      <c r="AC142" s="37"/>
      <c r="AD142" s="37"/>
      <c r="AE142" s="37"/>
      <c r="AR142" s="224" t="s">
        <v>166</v>
      </c>
      <c r="AT142" s="224" t="s">
        <v>141</v>
      </c>
      <c r="AU142" s="224" t="s">
        <v>88</v>
      </c>
      <c r="AY142" s="16" t="s">
        <v>140</v>
      </c>
      <c r="BE142" s="225">
        <f>IF(O142="základní",K142,0)</f>
        <v>0</v>
      </c>
      <c r="BF142" s="225">
        <f>IF(O142="snížená",K142,0)</f>
        <v>0</v>
      </c>
      <c r="BG142" s="225">
        <f>IF(O142="zákl. přenesená",K142,0)</f>
        <v>0</v>
      </c>
      <c r="BH142" s="225">
        <f>IF(O142="sníž. přenesená",K142,0)</f>
        <v>0</v>
      </c>
      <c r="BI142" s="225">
        <f>IF(O142="nulová",K142,0)</f>
        <v>0</v>
      </c>
      <c r="BJ142" s="16" t="s">
        <v>86</v>
      </c>
      <c r="BK142" s="225">
        <f>ROUND(P142*H142,2)</f>
        <v>0</v>
      </c>
      <c r="BL142" s="16" t="s">
        <v>166</v>
      </c>
      <c r="BM142" s="224" t="s">
        <v>166</v>
      </c>
    </row>
    <row r="143" spans="1:47" s="2" customFormat="1" ht="12">
      <c r="A143" s="37"/>
      <c r="B143" s="38"/>
      <c r="C143" s="39"/>
      <c r="D143" s="226" t="s">
        <v>146</v>
      </c>
      <c r="E143" s="39"/>
      <c r="F143" s="227" t="s">
        <v>359</v>
      </c>
      <c r="G143" s="39"/>
      <c r="H143" s="39"/>
      <c r="I143" s="228"/>
      <c r="J143" s="228"/>
      <c r="K143" s="39"/>
      <c r="L143" s="39"/>
      <c r="M143" s="43"/>
      <c r="N143" s="229"/>
      <c r="O143" s="230"/>
      <c r="P143" s="90"/>
      <c r="Q143" s="90"/>
      <c r="R143" s="90"/>
      <c r="S143" s="90"/>
      <c r="T143" s="90"/>
      <c r="U143" s="90"/>
      <c r="V143" s="90"/>
      <c r="W143" s="90"/>
      <c r="X143" s="91"/>
      <c r="Y143" s="37"/>
      <c r="Z143" s="37"/>
      <c r="AA143" s="37"/>
      <c r="AB143" s="37"/>
      <c r="AC143" s="37"/>
      <c r="AD143" s="37"/>
      <c r="AE143" s="37"/>
      <c r="AT143" s="16" t="s">
        <v>146</v>
      </c>
      <c r="AU143" s="16" t="s">
        <v>88</v>
      </c>
    </row>
    <row r="144" spans="1:51" s="13" customFormat="1" ht="12">
      <c r="A144" s="13"/>
      <c r="B144" s="253"/>
      <c r="C144" s="254"/>
      <c r="D144" s="226" t="s">
        <v>338</v>
      </c>
      <c r="E144" s="255" t="s">
        <v>1</v>
      </c>
      <c r="F144" s="256" t="s">
        <v>360</v>
      </c>
      <c r="G144" s="254"/>
      <c r="H144" s="257">
        <v>4</v>
      </c>
      <c r="I144" s="258"/>
      <c r="J144" s="258"/>
      <c r="K144" s="254"/>
      <c r="L144" s="254"/>
      <c r="M144" s="259"/>
      <c r="N144" s="260"/>
      <c r="O144" s="261"/>
      <c r="P144" s="261"/>
      <c r="Q144" s="261"/>
      <c r="R144" s="261"/>
      <c r="S144" s="261"/>
      <c r="T144" s="261"/>
      <c r="U144" s="261"/>
      <c r="V144" s="261"/>
      <c r="W144" s="261"/>
      <c r="X144" s="262"/>
      <c r="Y144" s="13"/>
      <c r="Z144" s="13"/>
      <c r="AA144" s="13"/>
      <c r="AB144" s="13"/>
      <c r="AC144" s="13"/>
      <c r="AD144" s="13"/>
      <c r="AE144" s="13"/>
      <c r="AT144" s="263" t="s">
        <v>338</v>
      </c>
      <c r="AU144" s="263" t="s">
        <v>88</v>
      </c>
      <c r="AV144" s="13" t="s">
        <v>88</v>
      </c>
      <c r="AW144" s="13" t="s">
        <v>5</v>
      </c>
      <c r="AX144" s="13" t="s">
        <v>78</v>
      </c>
      <c r="AY144" s="263" t="s">
        <v>140</v>
      </c>
    </row>
    <row r="145" spans="1:51" s="14" customFormat="1" ht="12">
      <c r="A145" s="14"/>
      <c r="B145" s="264"/>
      <c r="C145" s="265"/>
      <c r="D145" s="226" t="s">
        <v>338</v>
      </c>
      <c r="E145" s="266" t="s">
        <v>1</v>
      </c>
      <c r="F145" s="267" t="s">
        <v>340</v>
      </c>
      <c r="G145" s="265"/>
      <c r="H145" s="268">
        <v>4</v>
      </c>
      <c r="I145" s="269"/>
      <c r="J145" s="269"/>
      <c r="K145" s="265"/>
      <c r="L145" s="265"/>
      <c r="M145" s="270"/>
      <c r="N145" s="271"/>
      <c r="O145" s="272"/>
      <c r="P145" s="272"/>
      <c r="Q145" s="272"/>
      <c r="R145" s="272"/>
      <c r="S145" s="272"/>
      <c r="T145" s="272"/>
      <c r="U145" s="272"/>
      <c r="V145" s="272"/>
      <c r="W145" s="272"/>
      <c r="X145" s="273"/>
      <c r="Y145" s="14"/>
      <c r="Z145" s="14"/>
      <c r="AA145" s="14"/>
      <c r="AB145" s="14"/>
      <c r="AC145" s="14"/>
      <c r="AD145" s="14"/>
      <c r="AE145" s="14"/>
      <c r="AT145" s="274" t="s">
        <v>338</v>
      </c>
      <c r="AU145" s="274" t="s">
        <v>88</v>
      </c>
      <c r="AV145" s="14" t="s">
        <v>145</v>
      </c>
      <c r="AW145" s="14" t="s">
        <v>5</v>
      </c>
      <c r="AX145" s="14" t="s">
        <v>86</v>
      </c>
      <c r="AY145" s="274" t="s">
        <v>140</v>
      </c>
    </row>
    <row r="146" spans="1:65" s="2" customFormat="1" ht="14.4" customHeight="1">
      <c r="A146" s="37"/>
      <c r="B146" s="38"/>
      <c r="C146" s="243" t="s">
        <v>361</v>
      </c>
      <c r="D146" s="243" t="s">
        <v>335</v>
      </c>
      <c r="E146" s="244" t="s">
        <v>362</v>
      </c>
      <c r="F146" s="245" t="s">
        <v>363</v>
      </c>
      <c r="G146" s="246" t="s">
        <v>226</v>
      </c>
      <c r="H146" s="247">
        <v>2</v>
      </c>
      <c r="I146" s="248"/>
      <c r="J146" s="249"/>
      <c r="K146" s="250">
        <f>ROUND(P146*H146,2)</f>
        <v>0</v>
      </c>
      <c r="L146" s="245" t="s">
        <v>1</v>
      </c>
      <c r="M146" s="251"/>
      <c r="N146" s="252" t="s">
        <v>1</v>
      </c>
      <c r="O146" s="220" t="s">
        <v>41</v>
      </c>
      <c r="P146" s="221">
        <f>I146+J146</f>
        <v>0</v>
      </c>
      <c r="Q146" s="221">
        <f>ROUND(I146*H146,2)</f>
        <v>0</v>
      </c>
      <c r="R146" s="221">
        <f>ROUND(J146*H146,2)</f>
        <v>0</v>
      </c>
      <c r="S146" s="90"/>
      <c r="T146" s="222">
        <f>S146*H146</f>
        <v>0</v>
      </c>
      <c r="U146" s="222">
        <v>0</v>
      </c>
      <c r="V146" s="222">
        <f>U146*H146</f>
        <v>0</v>
      </c>
      <c r="W146" s="222">
        <v>0</v>
      </c>
      <c r="X146" s="223">
        <f>W146*H146</f>
        <v>0</v>
      </c>
      <c r="Y146" s="37"/>
      <c r="Z146" s="37"/>
      <c r="AA146" s="37"/>
      <c r="AB146" s="37"/>
      <c r="AC146" s="37"/>
      <c r="AD146" s="37"/>
      <c r="AE146" s="37"/>
      <c r="AR146" s="224" t="s">
        <v>189</v>
      </c>
      <c r="AT146" s="224" t="s">
        <v>335</v>
      </c>
      <c r="AU146" s="224" t="s">
        <v>88</v>
      </c>
      <c r="AY146" s="16" t="s">
        <v>140</v>
      </c>
      <c r="BE146" s="225">
        <f>IF(O146="základní",K146,0)</f>
        <v>0</v>
      </c>
      <c r="BF146" s="225">
        <f>IF(O146="snížená",K146,0)</f>
        <v>0</v>
      </c>
      <c r="BG146" s="225">
        <f>IF(O146="zákl. přenesená",K146,0)</f>
        <v>0</v>
      </c>
      <c r="BH146" s="225">
        <f>IF(O146="sníž. přenesená",K146,0)</f>
        <v>0</v>
      </c>
      <c r="BI146" s="225">
        <f>IF(O146="nulová",K146,0)</f>
        <v>0</v>
      </c>
      <c r="BJ146" s="16" t="s">
        <v>86</v>
      </c>
      <c r="BK146" s="225">
        <f>ROUND(P146*H146,2)</f>
        <v>0</v>
      </c>
      <c r="BL146" s="16" t="s">
        <v>166</v>
      </c>
      <c r="BM146" s="224" t="s">
        <v>169</v>
      </c>
    </row>
    <row r="147" spans="1:47" s="2" customFormat="1" ht="12">
      <c r="A147" s="37"/>
      <c r="B147" s="38"/>
      <c r="C147" s="39"/>
      <c r="D147" s="226" t="s">
        <v>146</v>
      </c>
      <c r="E147" s="39"/>
      <c r="F147" s="227" t="s">
        <v>364</v>
      </c>
      <c r="G147" s="39"/>
      <c r="H147" s="39"/>
      <c r="I147" s="228"/>
      <c r="J147" s="228"/>
      <c r="K147" s="39"/>
      <c r="L147" s="39"/>
      <c r="M147" s="43"/>
      <c r="N147" s="229"/>
      <c r="O147" s="230"/>
      <c r="P147" s="90"/>
      <c r="Q147" s="90"/>
      <c r="R147" s="90"/>
      <c r="S147" s="90"/>
      <c r="T147" s="90"/>
      <c r="U147" s="90"/>
      <c r="V147" s="90"/>
      <c r="W147" s="90"/>
      <c r="X147" s="91"/>
      <c r="Y147" s="37"/>
      <c r="Z147" s="37"/>
      <c r="AA147" s="37"/>
      <c r="AB147" s="37"/>
      <c r="AC147" s="37"/>
      <c r="AD147" s="37"/>
      <c r="AE147" s="37"/>
      <c r="AT147" s="16" t="s">
        <v>146</v>
      </c>
      <c r="AU147" s="16" t="s">
        <v>88</v>
      </c>
    </row>
    <row r="148" spans="1:65" s="2" customFormat="1" ht="14.4" customHeight="1">
      <c r="A148" s="37"/>
      <c r="B148" s="38"/>
      <c r="C148" s="212" t="s">
        <v>157</v>
      </c>
      <c r="D148" s="212" t="s">
        <v>141</v>
      </c>
      <c r="E148" s="213" t="s">
        <v>365</v>
      </c>
      <c r="F148" s="214" t="s">
        <v>366</v>
      </c>
      <c r="G148" s="215" t="s">
        <v>226</v>
      </c>
      <c r="H148" s="216">
        <v>2</v>
      </c>
      <c r="I148" s="217"/>
      <c r="J148" s="217"/>
      <c r="K148" s="218">
        <f>ROUND(P148*H148,2)</f>
        <v>0</v>
      </c>
      <c r="L148" s="214" t="s">
        <v>1</v>
      </c>
      <c r="M148" s="43"/>
      <c r="N148" s="219" t="s">
        <v>1</v>
      </c>
      <c r="O148" s="220" t="s">
        <v>41</v>
      </c>
      <c r="P148" s="221">
        <f>I148+J148</f>
        <v>0</v>
      </c>
      <c r="Q148" s="221">
        <f>ROUND(I148*H148,2)</f>
        <v>0</v>
      </c>
      <c r="R148" s="221">
        <f>ROUND(J148*H148,2)</f>
        <v>0</v>
      </c>
      <c r="S148" s="90"/>
      <c r="T148" s="222">
        <f>S148*H148</f>
        <v>0</v>
      </c>
      <c r="U148" s="222">
        <v>0</v>
      </c>
      <c r="V148" s="222">
        <f>U148*H148</f>
        <v>0</v>
      </c>
      <c r="W148" s="222">
        <v>0</v>
      </c>
      <c r="X148" s="223">
        <f>W148*H148</f>
        <v>0</v>
      </c>
      <c r="Y148" s="37"/>
      <c r="Z148" s="37"/>
      <c r="AA148" s="37"/>
      <c r="AB148" s="37"/>
      <c r="AC148" s="37"/>
      <c r="AD148" s="37"/>
      <c r="AE148" s="37"/>
      <c r="AR148" s="224" t="s">
        <v>166</v>
      </c>
      <c r="AT148" s="224" t="s">
        <v>141</v>
      </c>
      <c r="AU148" s="224" t="s">
        <v>88</v>
      </c>
      <c r="AY148" s="16" t="s">
        <v>140</v>
      </c>
      <c r="BE148" s="225">
        <f>IF(O148="základní",K148,0)</f>
        <v>0</v>
      </c>
      <c r="BF148" s="225">
        <f>IF(O148="snížená",K148,0)</f>
        <v>0</v>
      </c>
      <c r="BG148" s="225">
        <f>IF(O148="zákl. přenesená",K148,0)</f>
        <v>0</v>
      </c>
      <c r="BH148" s="225">
        <f>IF(O148="sníž. přenesená",K148,0)</f>
        <v>0</v>
      </c>
      <c r="BI148" s="225">
        <f>IF(O148="nulová",K148,0)</f>
        <v>0</v>
      </c>
      <c r="BJ148" s="16" t="s">
        <v>86</v>
      </c>
      <c r="BK148" s="225">
        <f>ROUND(P148*H148,2)</f>
        <v>0</v>
      </c>
      <c r="BL148" s="16" t="s">
        <v>166</v>
      </c>
      <c r="BM148" s="224" t="s">
        <v>173</v>
      </c>
    </row>
    <row r="149" spans="1:47" s="2" customFormat="1" ht="12">
      <c r="A149" s="37"/>
      <c r="B149" s="38"/>
      <c r="C149" s="39"/>
      <c r="D149" s="226" t="s">
        <v>146</v>
      </c>
      <c r="E149" s="39"/>
      <c r="F149" s="227" t="s">
        <v>367</v>
      </c>
      <c r="G149" s="39"/>
      <c r="H149" s="39"/>
      <c r="I149" s="228"/>
      <c r="J149" s="228"/>
      <c r="K149" s="39"/>
      <c r="L149" s="39"/>
      <c r="M149" s="43"/>
      <c r="N149" s="229"/>
      <c r="O149" s="230"/>
      <c r="P149" s="90"/>
      <c r="Q149" s="90"/>
      <c r="R149" s="90"/>
      <c r="S149" s="90"/>
      <c r="T149" s="90"/>
      <c r="U149" s="90"/>
      <c r="V149" s="90"/>
      <c r="W149" s="90"/>
      <c r="X149" s="91"/>
      <c r="Y149" s="37"/>
      <c r="Z149" s="37"/>
      <c r="AA149" s="37"/>
      <c r="AB149" s="37"/>
      <c r="AC149" s="37"/>
      <c r="AD149" s="37"/>
      <c r="AE149" s="37"/>
      <c r="AT149" s="16" t="s">
        <v>146</v>
      </c>
      <c r="AU149" s="16" t="s">
        <v>88</v>
      </c>
    </row>
    <row r="150" spans="1:65" s="2" customFormat="1" ht="14.4" customHeight="1">
      <c r="A150" s="37"/>
      <c r="B150" s="38"/>
      <c r="C150" s="243" t="s">
        <v>368</v>
      </c>
      <c r="D150" s="243" t="s">
        <v>335</v>
      </c>
      <c r="E150" s="244" t="s">
        <v>369</v>
      </c>
      <c r="F150" s="245" t="s">
        <v>370</v>
      </c>
      <c r="G150" s="246" t="s">
        <v>226</v>
      </c>
      <c r="H150" s="247">
        <v>4</v>
      </c>
      <c r="I150" s="248"/>
      <c r="J150" s="249"/>
      <c r="K150" s="250">
        <f>ROUND(P150*H150,2)</f>
        <v>0</v>
      </c>
      <c r="L150" s="245" t="s">
        <v>1</v>
      </c>
      <c r="M150" s="251"/>
      <c r="N150" s="252" t="s">
        <v>1</v>
      </c>
      <c r="O150" s="220" t="s">
        <v>41</v>
      </c>
      <c r="P150" s="221">
        <f>I150+J150</f>
        <v>0</v>
      </c>
      <c r="Q150" s="221">
        <f>ROUND(I150*H150,2)</f>
        <v>0</v>
      </c>
      <c r="R150" s="221">
        <f>ROUND(J150*H150,2)</f>
        <v>0</v>
      </c>
      <c r="S150" s="90"/>
      <c r="T150" s="222">
        <f>S150*H150</f>
        <v>0</v>
      </c>
      <c r="U150" s="222">
        <v>0</v>
      </c>
      <c r="V150" s="222">
        <f>U150*H150</f>
        <v>0</v>
      </c>
      <c r="W150" s="222">
        <v>0</v>
      </c>
      <c r="X150" s="223">
        <f>W150*H150</f>
        <v>0</v>
      </c>
      <c r="Y150" s="37"/>
      <c r="Z150" s="37"/>
      <c r="AA150" s="37"/>
      <c r="AB150" s="37"/>
      <c r="AC150" s="37"/>
      <c r="AD150" s="37"/>
      <c r="AE150" s="37"/>
      <c r="AR150" s="224" t="s">
        <v>189</v>
      </c>
      <c r="AT150" s="224" t="s">
        <v>335</v>
      </c>
      <c r="AU150" s="224" t="s">
        <v>88</v>
      </c>
      <c r="AY150" s="16" t="s">
        <v>140</v>
      </c>
      <c r="BE150" s="225">
        <f>IF(O150="základní",K150,0)</f>
        <v>0</v>
      </c>
      <c r="BF150" s="225">
        <f>IF(O150="snížená",K150,0)</f>
        <v>0</v>
      </c>
      <c r="BG150" s="225">
        <f>IF(O150="zákl. přenesená",K150,0)</f>
        <v>0</v>
      </c>
      <c r="BH150" s="225">
        <f>IF(O150="sníž. přenesená",K150,0)</f>
        <v>0</v>
      </c>
      <c r="BI150" s="225">
        <f>IF(O150="nulová",K150,0)</f>
        <v>0</v>
      </c>
      <c r="BJ150" s="16" t="s">
        <v>86</v>
      </c>
      <c r="BK150" s="225">
        <f>ROUND(P150*H150,2)</f>
        <v>0</v>
      </c>
      <c r="BL150" s="16" t="s">
        <v>166</v>
      </c>
      <c r="BM150" s="224" t="s">
        <v>176</v>
      </c>
    </row>
    <row r="151" spans="1:47" s="2" customFormat="1" ht="12">
      <c r="A151" s="37"/>
      <c r="B151" s="38"/>
      <c r="C151" s="39"/>
      <c r="D151" s="226" t="s">
        <v>146</v>
      </c>
      <c r="E151" s="39"/>
      <c r="F151" s="227" t="s">
        <v>371</v>
      </c>
      <c r="G151" s="39"/>
      <c r="H151" s="39"/>
      <c r="I151" s="228"/>
      <c r="J151" s="228"/>
      <c r="K151" s="39"/>
      <c r="L151" s="39"/>
      <c r="M151" s="43"/>
      <c r="N151" s="229"/>
      <c r="O151" s="230"/>
      <c r="P151" s="90"/>
      <c r="Q151" s="90"/>
      <c r="R151" s="90"/>
      <c r="S151" s="90"/>
      <c r="T151" s="90"/>
      <c r="U151" s="90"/>
      <c r="V151" s="90"/>
      <c r="W151" s="90"/>
      <c r="X151" s="91"/>
      <c r="Y151" s="37"/>
      <c r="Z151" s="37"/>
      <c r="AA151" s="37"/>
      <c r="AB151" s="37"/>
      <c r="AC151" s="37"/>
      <c r="AD151" s="37"/>
      <c r="AE151" s="37"/>
      <c r="AT151" s="16" t="s">
        <v>146</v>
      </c>
      <c r="AU151" s="16" t="s">
        <v>88</v>
      </c>
    </row>
    <row r="152" spans="1:65" s="2" customFormat="1" ht="14.4" customHeight="1">
      <c r="A152" s="37"/>
      <c r="B152" s="38"/>
      <c r="C152" s="243" t="s">
        <v>160</v>
      </c>
      <c r="D152" s="243" t="s">
        <v>335</v>
      </c>
      <c r="E152" s="244" t="s">
        <v>372</v>
      </c>
      <c r="F152" s="245" t="s">
        <v>373</v>
      </c>
      <c r="G152" s="246" t="s">
        <v>226</v>
      </c>
      <c r="H152" s="247">
        <v>155</v>
      </c>
      <c r="I152" s="248"/>
      <c r="J152" s="249"/>
      <c r="K152" s="250">
        <f>ROUND(P152*H152,2)</f>
        <v>0</v>
      </c>
      <c r="L152" s="245" t="s">
        <v>1</v>
      </c>
      <c r="M152" s="251"/>
      <c r="N152" s="252" t="s">
        <v>1</v>
      </c>
      <c r="O152" s="220" t="s">
        <v>41</v>
      </c>
      <c r="P152" s="221">
        <f>I152+J152</f>
        <v>0</v>
      </c>
      <c r="Q152" s="221">
        <f>ROUND(I152*H152,2)</f>
        <v>0</v>
      </c>
      <c r="R152" s="221">
        <f>ROUND(J152*H152,2)</f>
        <v>0</v>
      </c>
      <c r="S152" s="90"/>
      <c r="T152" s="222">
        <f>S152*H152</f>
        <v>0</v>
      </c>
      <c r="U152" s="222">
        <v>0</v>
      </c>
      <c r="V152" s="222">
        <f>U152*H152</f>
        <v>0</v>
      </c>
      <c r="W152" s="222">
        <v>0</v>
      </c>
      <c r="X152" s="223">
        <f>W152*H152</f>
        <v>0</v>
      </c>
      <c r="Y152" s="37"/>
      <c r="Z152" s="37"/>
      <c r="AA152" s="37"/>
      <c r="AB152" s="37"/>
      <c r="AC152" s="37"/>
      <c r="AD152" s="37"/>
      <c r="AE152" s="37"/>
      <c r="AR152" s="224" t="s">
        <v>189</v>
      </c>
      <c r="AT152" s="224" t="s">
        <v>335</v>
      </c>
      <c r="AU152" s="224" t="s">
        <v>88</v>
      </c>
      <c r="AY152" s="16" t="s">
        <v>140</v>
      </c>
      <c r="BE152" s="225">
        <f>IF(O152="základní",K152,0)</f>
        <v>0</v>
      </c>
      <c r="BF152" s="225">
        <f>IF(O152="snížená",K152,0)</f>
        <v>0</v>
      </c>
      <c r="BG152" s="225">
        <f>IF(O152="zákl. přenesená",K152,0)</f>
        <v>0</v>
      </c>
      <c r="BH152" s="225">
        <f>IF(O152="sníž. přenesená",K152,0)</f>
        <v>0</v>
      </c>
      <c r="BI152" s="225">
        <f>IF(O152="nulová",K152,0)</f>
        <v>0</v>
      </c>
      <c r="BJ152" s="16" t="s">
        <v>86</v>
      </c>
      <c r="BK152" s="225">
        <f>ROUND(P152*H152,2)</f>
        <v>0</v>
      </c>
      <c r="BL152" s="16" t="s">
        <v>166</v>
      </c>
      <c r="BM152" s="224" t="s">
        <v>179</v>
      </c>
    </row>
    <row r="153" spans="1:47" s="2" customFormat="1" ht="12">
      <c r="A153" s="37"/>
      <c r="B153" s="38"/>
      <c r="C153" s="39"/>
      <c r="D153" s="226" t="s">
        <v>146</v>
      </c>
      <c r="E153" s="39"/>
      <c r="F153" s="227" t="s">
        <v>373</v>
      </c>
      <c r="G153" s="39"/>
      <c r="H153" s="39"/>
      <c r="I153" s="228"/>
      <c r="J153" s="228"/>
      <c r="K153" s="39"/>
      <c r="L153" s="39"/>
      <c r="M153" s="43"/>
      <c r="N153" s="229"/>
      <c r="O153" s="230"/>
      <c r="P153" s="90"/>
      <c r="Q153" s="90"/>
      <c r="R153" s="90"/>
      <c r="S153" s="90"/>
      <c r="T153" s="90"/>
      <c r="U153" s="90"/>
      <c r="V153" s="90"/>
      <c r="W153" s="90"/>
      <c r="X153" s="91"/>
      <c r="Y153" s="37"/>
      <c r="Z153" s="37"/>
      <c r="AA153" s="37"/>
      <c r="AB153" s="37"/>
      <c r="AC153" s="37"/>
      <c r="AD153" s="37"/>
      <c r="AE153" s="37"/>
      <c r="AT153" s="16" t="s">
        <v>146</v>
      </c>
      <c r="AU153" s="16" t="s">
        <v>88</v>
      </c>
    </row>
    <row r="154" spans="1:65" s="2" customFormat="1" ht="14.4" customHeight="1">
      <c r="A154" s="37"/>
      <c r="B154" s="38"/>
      <c r="C154" s="243" t="s">
        <v>374</v>
      </c>
      <c r="D154" s="243" t="s">
        <v>335</v>
      </c>
      <c r="E154" s="244" t="s">
        <v>375</v>
      </c>
      <c r="F154" s="245" t="s">
        <v>376</v>
      </c>
      <c r="G154" s="246" t="s">
        <v>226</v>
      </c>
      <c r="H154" s="247">
        <v>155</v>
      </c>
      <c r="I154" s="248"/>
      <c r="J154" s="249"/>
      <c r="K154" s="250">
        <f>ROUND(P154*H154,2)</f>
        <v>0</v>
      </c>
      <c r="L154" s="245" t="s">
        <v>1</v>
      </c>
      <c r="M154" s="251"/>
      <c r="N154" s="252" t="s">
        <v>1</v>
      </c>
      <c r="O154" s="220" t="s">
        <v>41</v>
      </c>
      <c r="P154" s="221">
        <f>I154+J154</f>
        <v>0</v>
      </c>
      <c r="Q154" s="221">
        <f>ROUND(I154*H154,2)</f>
        <v>0</v>
      </c>
      <c r="R154" s="221">
        <f>ROUND(J154*H154,2)</f>
        <v>0</v>
      </c>
      <c r="S154" s="90"/>
      <c r="T154" s="222">
        <f>S154*H154</f>
        <v>0</v>
      </c>
      <c r="U154" s="222">
        <v>0</v>
      </c>
      <c r="V154" s="222">
        <f>U154*H154</f>
        <v>0</v>
      </c>
      <c r="W154" s="222">
        <v>0</v>
      </c>
      <c r="X154" s="223">
        <f>W154*H154</f>
        <v>0</v>
      </c>
      <c r="Y154" s="37"/>
      <c r="Z154" s="37"/>
      <c r="AA154" s="37"/>
      <c r="AB154" s="37"/>
      <c r="AC154" s="37"/>
      <c r="AD154" s="37"/>
      <c r="AE154" s="37"/>
      <c r="AR154" s="224" t="s">
        <v>189</v>
      </c>
      <c r="AT154" s="224" t="s">
        <v>335</v>
      </c>
      <c r="AU154" s="224" t="s">
        <v>88</v>
      </c>
      <c r="AY154" s="16" t="s">
        <v>140</v>
      </c>
      <c r="BE154" s="225">
        <f>IF(O154="základní",K154,0)</f>
        <v>0</v>
      </c>
      <c r="BF154" s="225">
        <f>IF(O154="snížená",K154,0)</f>
        <v>0</v>
      </c>
      <c r="BG154" s="225">
        <f>IF(O154="zákl. přenesená",K154,0)</f>
        <v>0</v>
      </c>
      <c r="BH154" s="225">
        <f>IF(O154="sníž. přenesená",K154,0)</f>
        <v>0</v>
      </c>
      <c r="BI154" s="225">
        <f>IF(O154="nulová",K154,0)</f>
        <v>0</v>
      </c>
      <c r="BJ154" s="16" t="s">
        <v>86</v>
      </c>
      <c r="BK154" s="225">
        <f>ROUND(P154*H154,2)</f>
        <v>0</v>
      </c>
      <c r="BL154" s="16" t="s">
        <v>166</v>
      </c>
      <c r="BM154" s="224" t="s">
        <v>182</v>
      </c>
    </row>
    <row r="155" spans="1:47" s="2" customFormat="1" ht="12">
      <c r="A155" s="37"/>
      <c r="B155" s="38"/>
      <c r="C155" s="39"/>
      <c r="D155" s="226" t="s">
        <v>146</v>
      </c>
      <c r="E155" s="39"/>
      <c r="F155" s="227" t="s">
        <v>376</v>
      </c>
      <c r="G155" s="39"/>
      <c r="H155" s="39"/>
      <c r="I155" s="228"/>
      <c r="J155" s="228"/>
      <c r="K155" s="39"/>
      <c r="L155" s="39"/>
      <c r="M155" s="43"/>
      <c r="N155" s="229"/>
      <c r="O155" s="230"/>
      <c r="P155" s="90"/>
      <c r="Q155" s="90"/>
      <c r="R155" s="90"/>
      <c r="S155" s="90"/>
      <c r="T155" s="90"/>
      <c r="U155" s="90"/>
      <c r="V155" s="90"/>
      <c r="W155" s="90"/>
      <c r="X155" s="91"/>
      <c r="Y155" s="37"/>
      <c r="Z155" s="37"/>
      <c r="AA155" s="37"/>
      <c r="AB155" s="37"/>
      <c r="AC155" s="37"/>
      <c r="AD155" s="37"/>
      <c r="AE155" s="37"/>
      <c r="AT155" s="16" t="s">
        <v>146</v>
      </c>
      <c r="AU155" s="16" t="s">
        <v>88</v>
      </c>
    </row>
    <row r="156" spans="1:65" s="2" customFormat="1" ht="14.4" customHeight="1">
      <c r="A156" s="37"/>
      <c r="B156" s="38"/>
      <c r="C156" s="212" t="s">
        <v>163</v>
      </c>
      <c r="D156" s="212" t="s">
        <v>141</v>
      </c>
      <c r="E156" s="213" t="s">
        <v>377</v>
      </c>
      <c r="F156" s="214" t="s">
        <v>378</v>
      </c>
      <c r="G156" s="215" t="s">
        <v>226</v>
      </c>
      <c r="H156" s="216">
        <v>4</v>
      </c>
      <c r="I156" s="217"/>
      <c r="J156" s="217"/>
      <c r="K156" s="218">
        <f>ROUND(P156*H156,2)</f>
        <v>0</v>
      </c>
      <c r="L156" s="214" t="s">
        <v>1</v>
      </c>
      <c r="M156" s="43"/>
      <c r="N156" s="219" t="s">
        <v>1</v>
      </c>
      <c r="O156" s="220" t="s">
        <v>41</v>
      </c>
      <c r="P156" s="221">
        <f>I156+J156</f>
        <v>0</v>
      </c>
      <c r="Q156" s="221">
        <f>ROUND(I156*H156,2)</f>
        <v>0</v>
      </c>
      <c r="R156" s="221">
        <f>ROUND(J156*H156,2)</f>
        <v>0</v>
      </c>
      <c r="S156" s="90"/>
      <c r="T156" s="222">
        <f>S156*H156</f>
        <v>0</v>
      </c>
      <c r="U156" s="222">
        <v>0</v>
      </c>
      <c r="V156" s="222">
        <f>U156*H156</f>
        <v>0</v>
      </c>
      <c r="W156" s="222">
        <v>0</v>
      </c>
      <c r="X156" s="223">
        <f>W156*H156</f>
        <v>0</v>
      </c>
      <c r="Y156" s="37"/>
      <c r="Z156" s="37"/>
      <c r="AA156" s="37"/>
      <c r="AB156" s="37"/>
      <c r="AC156" s="37"/>
      <c r="AD156" s="37"/>
      <c r="AE156" s="37"/>
      <c r="AR156" s="224" t="s">
        <v>166</v>
      </c>
      <c r="AT156" s="224" t="s">
        <v>141</v>
      </c>
      <c r="AU156" s="224" t="s">
        <v>88</v>
      </c>
      <c r="AY156" s="16" t="s">
        <v>140</v>
      </c>
      <c r="BE156" s="225">
        <f>IF(O156="základní",K156,0)</f>
        <v>0</v>
      </c>
      <c r="BF156" s="225">
        <f>IF(O156="snížená",K156,0)</f>
        <v>0</v>
      </c>
      <c r="BG156" s="225">
        <f>IF(O156="zákl. přenesená",K156,0)</f>
        <v>0</v>
      </c>
      <c r="BH156" s="225">
        <f>IF(O156="sníž. přenesená",K156,0)</f>
        <v>0</v>
      </c>
      <c r="BI156" s="225">
        <f>IF(O156="nulová",K156,0)</f>
        <v>0</v>
      </c>
      <c r="BJ156" s="16" t="s">
        <v>86</v>
      </c>
      <c r="BK156" s="225">
        <f>ROUND(P156*H156,2)</f>
        <v>0</v>
      </c>
      <c r="BL156" s="16" t="s">
        <v>166</v>
      </c>
      <c r="BM156" s="224" t="s">
        <v>185</v>
      </c>
    </row>
    <row r="157" spans="1:47" s="2" customFormat="1" ht="12">
      <c r="A157" s="37"/>
      <c r="B157" s="38"/>
      <c r="C157" s="39"/>
      <c r="D157" s="226" t="s">
        <v>146</v>
      </c>
      <c r="E157" s="39"/>
      <c r="F157" s="227" t="s">
        <v>379</v>
      </c>
      <c r="G157" s="39"/>
      <c r="H157" s="39"/>
      <c r="I157" s="228"/>
      <c r="J157" s="228"/>
      <c r="K157" s="39"/>
      <c r="L157" s="39"/>
      <c r="M157" s="43"/>
      <c r="N157" s="229"/>
      <c r="O157" s="230"/>
      <c r="P157" s="90"/>
      <c r="Q157" s="90"/>
      <c r="R157" s="90"/>
      <c r="S157" s="90"/>
      <c r="T157" s="90"/>
      <c r="U157" s="90"/>
      <c r="V157" s="90"/>
      <c r="W157" s="90"/>
      <c r="X157" s="91"/>
      <c r="Y157" s="37"/>
      <c r="Z157" s="37"/>
      <c r="AA157" s="37"/>
      <c r="AB157" s="37"/>
      <c r="AC157" s="37"/>
      <c r="AD157" s="37"/>
      <c r="AE157" s="37"/>
      <c r="AT157" s="16" t="s">
        <v>146</v>
      </c>
      <c r="AU157" s="16" t="s">
        <v>88</v>
      </c>
    </row>
    <row r="158" spans="1:65" s="2" customFormat="1" ht="14.4" customHeight="1">
      <c r="A158" s="37"/>
      <c r="B158" s="38"/>
      <c r="C158" s="212" t="s">
        <v>9</v>
      </c>
      <c r="D158" s="212" t="s">
        <v>141</v>
      </c>
      <c r="E158" s="213" t="s">
        <v>380</v>
      </c>
      <c r="F158" s="214" t="s">
        <v>381</v>
      </c>
      <c r="G158" s="215" t="s">
        <v>226</v>
      </c>
      <c r="H158" s="216">
        <v>4</v>
      </c>
      <c r="I158" s="217"/>
      <c r="J158" s="217"/>
      <c r="K158" s="218">
        <f>ROUND(P158*H158,2)</f>
        <v>0</v>
      </c>
      <c r="L158" s="214" t="s">
        <v>1</v>
      </c>
      <c r="M158" s="43"/>
      <c r="N158" s="219" t="s">
        <v>1</v>
      </c>
      <c r="O158" s="220" t="s">
        <v>41</v>
      </c>
      <c r="P158" s="221">
        <f>I158+J158</f>
        <v>0</v>
      </c>
      <c r="Q158" s="221">
        <f>ROUND(I158*H158,2)</f>
        <v>0</v>
      </c>
      <c r="R158" s="221">
        <f>ROUND(J158*H158,2)</f>
        <v>0</v>
      </c>
      <c r="S158" s="90"/>
      <c r="T158" s="222">
        <f>S158*H158</f>
        <v>0</v>
      </c>
      <c r="U158" s="222">
        <v>0</v>
      </c>
      <c r="V158" s="222">
        <f>U158*H158</f>
        <v>0</v>
      </c>
      <c r="W158" s="222">
        <v>0</v>
      </c>
      <c r="X158" s="223">
        <f>W158*H158</f>
        <v>0</v>
      </c>
      <c r="Y158" s="37"/>
      <c r="Z158" s="37"/>
      <c r="AA158" s="37"/>
      <c r="AB158" s="37"/>
      <c r="AC158" s="37"/>
      <c r="AD158" s="37"/>
      <c r="AE158" s="37"/>
      <c r="AR158" s="224" t="s">
        <v>166</v>
      </c>
      <c r="AT158" s="224" t="s">
        <v>141</v>
      </c>
      <c r="AU158" s="224" t="s">
        <v>88</v>
      </c>
      <c r="AY158" s="16" t="s">
        <v>140</v>
      </c>
      <c r="BE158" s="225">
        <f>IF(O158="základní",K158,0)</f>
        <v>0</v>
      </c>
      <c r="BF158" s="225">
        <f>IF(O158="snížená",K158,0)</f>
        <v>0</v>
      </c>
      <c r="BG158" s="225">
        <f>IF(O158="zákl. přenesená",K158,0)</f>
        <v>0</v>
      </c>
      <c r="BH158" s="225">
        <f>IF(O158="sníž. přenesená",K158,0)</f>
        <v>0</v>
      </c>
      <c r="BI158" s="225">
        <f>IF(O158="nulová",K158,0)</f>
        <v>0</v>
      </c>
      <c r="BJ158" s="16" t="s">
        <v>86</v>
      </c>
      <c r="BK158" s="225">
        <f>ROUND(P158*H158,2)</f>
        <v>0</v>
      </c>
      <c r="BL158" s="16" t="s">
        <v>166</v>
      </c>
      <c r="BM158" s="224" t="s">
        <v>382</v>
      </c>
    </row>
    <row r="159" spans="1:47" s="2" customFormat="1" ht="12">
      <c r="A159" s="37"/>
      <c r="B159" s="38"/>
      <c r="C159" s="39"/>
      <c r="D159" s="226" t="s">
        <v>146</v>
      </c>
      <c r="E159" s="39"/>
      <c r="F159" s="227" t="s">
        <v>383</v>
      </c>
      <c r="G159" s="39"/>
      <c r="H159" s="39"/>
      <c r="I159" s="228"/>
      <c r="J159" s="228"/>
      <c r="K159" s="39"/>
      <c r="L159" s="39"/>
      <c r="M159" s="43"/>
      <c r="N159" s="229"/>
      <c r="O159" s="230"/>
      <c r="P159" s="90"/>
      <c r="Q159" s="90"/>
      <c r="R159" s="90"/>
      <c r="S159" s="90"/>
      <c r="T159" s="90"/>
      <c r="U159" s="90"/>
      <c r="V159" s="90"/>
      <c r="W159" s="90"/>
      <c r="X159" s="91"/>
      <c r="Y159" s="37"/>
      <c r="Z159" s="37"/>
      <c r="AA159" s="37"/>
      <c r="AB159" s="37"/>
      <c r="AC159" s="37"/>
      <c r="AD159" s="37"/>
      <c r="AE159" s="37"/>
      <c r="AT159" s="16" t="s">
        <v>146</v>
      </c>
      <c r="AU159" s="16" t="s">
        <v>88</v>
      </c>
    </row>
    <row r="160" spans="1:65" s="2" customFormat="1" ht="14.4" customHeight="1">
      <c r="A160" s="37"/>
      <c r="B160" s="38"/>
      <c r="C160" s="212" t="s">
        <v>166</v>
      </c>
      <c r="D160" s="212" t="s">
        <v>141</v>
      </c>
      <c r="E160" s="213" t="s">
        <v>384</v>
      </c>
      <c r="F160" s="214" t="s">
        <v>385</v>
      </c>
      <c r="G160" s="215" t="s">
        <v>226</v>
      </c>
      <c r="H160" s="216">
        <v>155</v>
      </c>
      <c r="I160" s="217"/>
      <c r="J160" s="217"/>
      <c r="K160" s="218">
        <f>ROUND(P160*H160,2)</f>
        <v>0</v>
      </c>
      <c r="L160" s="214" t="s">
        <v>1</v>
      </c>
      <c r="M160" s="43"/>
      <c r="N160" s="219" t="s">
        <v>1</v>
      </c>
      <c r="O160" s="220" t="s">
        <v>41</v>
      </c>
      <c r="P160" s="221">
        <f>I160+J160</f>
        <v>0</v>
      </c>
      <c r="Q160" s="221">
        <f>ROUND(I160*H160,2)</f>
        <v>0</v>
      </c>
      <c r="R160" s="221">
        <f>ROUND(J160*H160,2)</f>
        <v>0</v>
      </c>
      <c r="S160" s="90"/>
      <c r="T160" s="222">
        <f>S160*H160</f>
        <v>0</v>
      </c>
      <c r="U160" s="222">
        <v>0</v>
      </c>
      <c r="V160" s="222">
        <f>U160*H160</f>
        <v>0</v>
      </c>
      <c r="W160" s="222">
        <v>0</v>
      </c>
      <c r="X160" s="223">
        <f>W160*H160</f>
        <v>0</v>
      </c>
      <c r="Y160" s="37"/>
      <c r="Z160" s="37"/>
      <c r="AA160" s="37"/>
      <c r="AB160" s="37"/>
      <c r="AC160" s="37"/>
      <c r="AD160" s="37"/>
      <c r="AE160" s="37"/>
      <c r="AR160" s="224" t="s">
        <v>166</v>
      </c>
      <c r="AT160" s="224" t="s">
        <v>141</v>
      </c>
      <c r="AU160" s="224" t="s">
        <v>88</v>
      </c>
      <c r="AY160" s="16" t="s">
        <v>140</v>
      </c>
      <c r="BE160" s="225">
        <f>IF(O160="základní",K160,0)</f>
        <v>0</v>
      </c>
      <c r="BF160" s="225">
        <f>IF(O160="snížená",K160,0)</f>
        <v>0</v>
      </c>
      <c r="BG160" s="225">
        <f>IF(O160="zákl. přenesená",K160,0)</f>
        <v>0</v>
      </c>
      <c r="BH160" s="225">
        <f>IF(O160="sníž. přenesená",K160,0)</f>
        <v>0</v>
      </c>
      <c r="BI160" s="225">
        <f>IF(O160="nulová",K160,0)</f>
        <v>0</v>
      </c>
      <c r="BJ160" s="16" t="s">
        <v>86</v>
      </c>
      <c r="BK160" s="225">
        <f>ROUND(P160*H160,2)</f>
        <v>0</v>
      </c>
      <c r="BL160" s="16" t="s">
        <v>166</v>
      </c>
      <c r="BM160" s="224" t="s">
        <v>189</v>
      </c>
    </row>
    <row r="161" spans="1:47" s="2" customFormat="1" ht="12">
      <c r="A161" s="37"/>
      <c r="B161" s="38"/>
      <c r="C161" s="39"/>
      <c r="D161" s="226" t="s">
        <v>146</v>
      </c>
      <c r="E161" s="39"/>
      <c r="F161" s="227" t="s">
        <v>386</v>
      </c>
      <c r="G161" s="39"/>
      <c r="H161" s="39"/>
      <c r="I161" s="228"/>
      <c r="J161" s="228"/>
      <c r="K161" s="39"/>
      <c r="L161" s="39"/>
      <c r="M161" s="43"/>
      <c r="N161" s="229"/>
      <c r="O161" s="230"/>
      <c r="P161" s="90"/>
      <c r="Q161" s="90"/>
      <c r="R161" s="90"/>
      <c r="S161" s="90"/>
      <c r="T161" s="90"/>
      <c r="U161" s="90"/>
      <c r="V161" s="90"/>
      <c r="W161" s="90"/>
      <c r="X161" s="91"/>
      <c r="Y161" s="37"/>
      <c r="Z161" s="37"/>
      <c r="AA161" s="37"/>
      <c r="AB161" s="37"/>
      <c r="AC161" s="37"/>
      <c r="AD161" s="37"/>
      <c r="AE161" s="37"/>
      <c r="AT161" s="16" t="s">
        <v>146</v>
      </c>
      <c r="AU161" s="16" t="s">
        <v>88</v>
      </c>
    </row>
    <row r="162" spans="1:65" s="2" customFormat="1" ht="14.4" customHeight="1">
      <c r="A162" s="37"/>
      <c r="B162" s="38"/>
      <c r="C162" s="212" t="s">
        <v>387</v>
      </c>
      <c r="D162" s="212" t="s">
        <v>141</v>
      </c>
      <c r="E162" s="213" t="s">
        <v>388</v>
      </c>
      <c r="F162" s="214" t="s">
        <v>389</v>
      </c>
      <c r="G162" s="215" t="s">
        <v>226</v>
      </c>
      <c r="H162" s="216">
        <v>13</v>
      </c>
      <c r="I162" s="217"/>
      <c r="J162" s="217"/>
      <c r="K162" s="218">
        <f>ROUND(P162*H162,2)</f>
        <v>0</v>
      </c>
      <c r="L162" s="214" t="s">
        <v>1</v>
      </c>
      <c r="M162" s="43"/>
      <c r="N162" s="219" t="s">
        <v>1</v>
      </c>
      <c r="O162" s="220" t="s">
        <v>41</v>
      </c>
      <c r="P162" s="221">
        <f>I162+J162</f>
        <v>0</v>
      </c>
      <c r="Q162" s="221">
        <f>ROUND(I162*H162,2)</f>
        <v>0</v>
      </c>
      <c r="R162" s="221">
        <f>ROUND(J162*H162,2)</f>
        <v>0</v>
      </c>
      <c r="S162" s="90"/>
      <c r="T162" s="222">
        <f>S162*H162</f>
        <v>0</v>
      </c>
      <c r="U162" s="222">
        <v>0</v>
      </c>
      <c r="V162" s="222">
        <f>U162*H162</f>
        <v>0</v>
      </c>
      <c r="W162" s="222">
        <v>0</v>
      </c>
      <c r="X162" s="223">
        <f>W162*H162</f>
        <v>0</v>
      </c>
      <c r="Y162" s="37"/>
      <c r="Z162" s="37"/>
      <c r="AA162" s="37"/>
      <c r="AB162" s="37"/>
      <c r="AC162" s="37"/>
      <c r="AD162" s="37"/>
      <c r="AE162" s="37"/>
      <c r="AR162" s="224" t="s">
        <v>166</v>
      </c>
      <c r="AT162" s="224" t="s">
        <v>141</v>
      </c>
      <c r="AU162" s="224" t="s">
        <v>88</v>
      </c>
      <c r="AY162" s="16" t="s">
        <v>140</v>
      </c>
      <c r="BE162" s="225">
        <f>IF(O162="základní",K162,0)</f>
        <v>0</v>
      </c>
      <c r="BF162" s="225">
        <f>IF(O162="snížená",K162,0)</f>
        <v>0</v>
      </c>
      <c r="BG162" s="225">
        <f>IF(O162="zákl. přenesená",K162,0)</f>
        <v>0</v>
      </c>
      <c r="BH162" s="225">
        <f>IF(O162="sníž. přenesená",K162,0)</f>
        <v>0</v>
      </c>
      <c r="BI162" s="225">
        <f>IF(O162="nulová",K162,0)</f>
        <v>0</v>
      </c>
      <c r="BJ162" s="16" t="s">
        <v>86</v>
      </c>
      <c r="BK162" s="225">
        <f>ROUND(P162*H162,2)</f>
        <v>0</v>
      </c>
      <c r="BL162" s="16" t="s">
        <v>166</v>
      </c>
      <c r="BM162" s="224" t="s">
        <v>192</v>
      </c>
    </row>
    <row r="163" spans="1:47" s="2" customFormat="1" ht="12">
      <c r="A163" s="37"/>
      <c r="B163" s="38"/>
      <c r="C163" s="39"/>
      <c r="D163" s="226" t="s">
        <v>146</v>
      </c>
      <c r="E163" s="39"/>
      <c r="F163" s="227" t="s">
        <v>390</v>
      </c>
      <c r="G163" s="39"/>
      <c r="H163" s="39"/>
      <c r="I163" s="228"/>
      <c r="J163" s="228"/>
      <c r="K163" s="39"/>
      <c r="L163" s="39"/>
      <c r="M163" s="43"/>
      <c r="N163" s="229"/>
      <c r="O163" s="230"/>
      <c r="P163" s="90"/>
      <c r="Q163" s="90"/>
      <c r="R163" s="90"/>
      <c r="S163" s="90"/>
      <c r="T163" s="90"/>
      <c r="U163" s="90"/>
      <c r="V163" s="90"/>
      <c r="W163" s="90"/>
      <c r="X163" s="91"/>
      <c r="Y163" s="37"/>
      <c r="Z163" s="37"/>
      <c r="AA163" s="37"/>
      <c r="AB163" s="37"/>
      <c r="AC163" s="37"/>
      <c r="AD163" s="37"/>
      <c r="AE163" s="37"/>
      <c r="AT163" s="16" t="s">
        <v>146</v>
      </c>
      <c r="AU163" s="16" t="s">
        <v>88</v>
      </c>
    </row>
    <row r="164" spans="1:51" s="13" customFormat="1" ht="12">
      <c r="A164" s="13"/>
      <c r="B164" s="253"/>
      <c r="C164" s="254"/>
      <c r="D164" s="226" t="s">
        <v>338</v>
      </c>
      <c r="E164" s="255" t="s">
        <v>1</v>
      </c>
      <c r="F164" s="256" t="s">
        <v>391</v>
      </c>
      <c r="G164" s="254"/>
      <c r="H164" s="257">
        <v>12</v>
      </c>
      <c r="I164" s="258"/>
      <c r="J164" s="258"/>
      <c r="K164" s="254"/>
      <c r="L164" s="254"/>
      <c r="M164" s="259"/>
      <c r="N164" s="260"/>
      <c r="O164" s="261"/>
      <c r="P164" s="261"/>
      <c r="Q164" s="261"/>
      <c r="R164" s="261"/>
      <c r="S164" s="261"/>
      <c r="T164" s="261"/>
      <c r="U164" s="261"/>
      <c r="V164" s="261"/>
      <c r="W164" s="261"/>
      <c r="X164" s="262"/>
      <c r="Y164" s="13"/>
      <c r="Z164" s="13"/>
      <c r="AA164" s="13"/>
      <c r="AB164" s="13"/>
      <c r="AC164" s="13"/>
      <c r="AD164" s="13"/>
      <c r="AE164" s="13"/>
      <c r="AT164" s="263" t="s">
        <v>338</v>
      </c>
      <c r="AU164" s="263" t="s">
        <v>88</v>
      </c>
      <c r="AV164" s="13" t="s">
        <v>88</v>
      </c>
      <c r="AW164" s="13" t="s">
        <v>5</v>
      </c>
      <c r="AX164" s="13" t="s">
        <v>78</v>
      </c>
      <c r="AY164" s="263" t="s">
        <v>140</v>
      </c>
    </row>
    <row r="165" spans="1:51" s="13" customFormat="1" ht="12">
      <c r="A165" s="13"/>
      <c r="B165" s="253"/>
      <c r="C165" s="254"/>
      <c r="D165" s="226" t="s">
        <v>338</v>
      </c>
      <c r="E165" s="255" t="s">
        <v>1</v>
      </c>
      <c r="F165" s="256" t="s">
        <v>392</v>
      </c>
      <c r="G165" s="254"/>
      <c r="H165" s="257">
        <v>1</v>
      </c>
      <c r="I165" s="258"/>
      <c r="J165" s="258"/>
      <c r="K165" s="254"/>
      <c r="L165" s="254"/>
      <c r="M165" s="259"/>
      <c r="N165" s="260"/>
      <c r="O165" s="261"/>
      <c r="P165" s="261"/>
      <c r="Q165" s="261"/>
      <c r="R165" s="261"/>
      <c r="S165" s="261"/>
      <c r="T165" s="261"/>
      <c r="U165" s="261"/>
      <c r="V165" s="261"/>
      <c r="W165" s="261"/>
      <c r="X165" s="262"/>
      <c r="Y165" s="13"/>
      <c r="Z165" s="13"/>
      <c r="AA165" s="13"/>
      <c r="AB165" s="13"/>
      <c r="AC165" s="13"/>
      <c r="AD165" s="13"/>
      <c r="AE165" s="13"/>
      <c r="AT165" s="263" t="s">
        <v>338</v>
      </c>
      <c r="AU165" s="263" t="s">
        <v>88</v>
      </c>
      <c r="AV165" s="13" t="s">
        <v>88</v>
      </c>
      <c r="AW165" s="13" t="s">
        <v>5</v>
      </c>
      <c r="AX165" s="13" t="s">
        <v>78</v>
      </c>
      <c r="AY165" s="263" t="s">
        <v>140</v>
      </c>
    </row>
    <row r="166" spans="1:51" s="14" customFormat="1" ht="12">
      <c r="A166" s="14"/>
      <c r="B166" s="264"/>
      <c r="C166" s="265"/>
      <c r="D166" s="226" t="s">
        <v>338</v>
      </c>
      <c r="E166" s="266" t="s">
        <v>1</v>
      </c>
      <c r="F166" s="267" t="s">
        <v>340</v>
      </c>
      <c r="G166" s="265"/>
      <c r="H166" s="268">
        <v>13</v>
      </c>
      <c r="I166" s="269"/>
      <c r="J166" s="269"/>
      <c r="K166" s="265"/>
      <c r="L166" s="265"/>
      <c r="M166" s="270"/>
      <c r="N166" s="271"/>
      <c r="O166" s="272"/>
      <c r="P166" s="272"/>
      <c r="Q166" s="272"/>
      <c r="R166" s="272"/>
      <c r="S166" s="272"/>
      <c r="T166" s="272"/>
      <c r="U166" s="272"/>
      <c r="V166" s="272"/>
      <c r="W166" s="272"/>
      <c r="X166" s="273"/>
      <c r="Y166" s="14"/>
      <c r="Z166" s="14"/>
      <c r="AA166" s="14"/>
      <c r="AB166" s="14"/>
      <c r="AC166" s="14"/>
      <c r="AD166" s="14"/>
      <c r="AE166" s="14"/>
      <c r="AT166" s="274" t="s">
        <v>338</v>
      </c>
      <c r="AU166" s="274" t="s">
        <v>88</v>
      </c>
      <c r="AV166" s="14" t="s">
        <v>145</v>
      </c>
      <c r="AW166" s="14" t="s">
        <v>5</v>
      </c>
      <c r="AX166" s="14" t="s">
        <v>86</v>
      </c>
      <c r="AY166" s="274" t="s">
        <v>140</v>
      </c>
    </row>
    <row r="167" spans="1:65" s="2" customFormat="1" ht="14.4" customHeight="1">
      <c r="A167" s="37"/>
      <c r="B167" s="38"/>
      <c r="C167" s="212" t="s">
        <v>169</v>
      </c>
      <c r="D167" s="212" t="s">
        <v>141</v>
      </c>
      <c r="E167" s="213" t="s">
        <v>393</v>
      </c>
      <c r="F167" s="214" t="s">
        <v>394</v>
      </c>
      <c r="G167" s="215" t="s">
        <v>226</v>
      </c>
      <c r="H167" s="216">
        <v>2</v>
      </c>
      <c r="I167" s="217"/>
      <c r="J167" s="217"/>
      <c r="K167" s="218">
        <f>ROUND(P167*H167,2)</f>
        <v>0</v>
      </c>
      <c r="L167" s="214" t="s">
        <v>1</v>
      </c>
      <c r="M167" s="43"/>
      <c r="N167" s="219" t="s">
        <v>1</v>
      </c>
      <c r="O167" s="220" t="s">
        <v>41</v>
      </c>
      <c r="P167" s="221">
        <f>I167+J167</f>
        <v>0</v>
      </c>
      <c r="Q167" s="221">
        <f>ROUND(I167*H167,2)</f>
        <v>0</v>
      </c>
      <c r="R167" s="221">
        <f>ROUND(J167*H167,2)</f>
        <v>0</v>
      </c>
      <c r="S167" s="90"/>
      <c r="T167" s="222">
        <f>S167*H167</f>
        <v>0</v>
      </c>
      <c r="U167" s="222">
        <v>0</v>
      </c>
      <c r="V167" s="222">
        <f>U167*H167</f>
        <v>0</v>
      </c>
      <c r="W167" s="222">
        <v>0</v>
      </c>
      <c r="X167" s="223">
        <f>W167*H167</f>
        <v>0</v>
      </c>
      <c r="Y167" s="37"/>
      <c r="Z167" s="37"/>
      <c r="AA167" s="37"/>
      <c r="AB167" s="37"/>
      <c r="AC167" s="37"/>
      <c r="AD167" s="37"/>
      <c r="AE167" s="37"/>
      <c r="AR167" s="224" t="s">
        <v>166</v>
      </c>
      <c r="AT167" s="224" t="s">
        <v>141</v>
      </c>
      <c r="AU167" s="224" t="s">
        <v>88</v>
      </c>
      <c r="AY167" s="16" t="s">
        <v>140</v>
      </c>
      <c r="BE167" s="225">
        <f>IF(O167="základní",K167,0)</f>
        <v>0</v>
      </c>
      <c r="BF167" s="225">
        <f>IF(O167="snížená",K167,0)</f>
        <v>0</v>
      </c>
      <c r="BG167" s="225">
        <f>IF(O167="zákl. přenesená",K167,0)</f>
        <v>0</v>
      </c>
      <c r="BH167" s="225">
        <f>IF(O167="sníž. přenesená",K167,0)</f>
        <v>0</v>
      </c>
      <c r="BI167" s="225">
        <f>IF(O167="nulová",K167,0)</f>
        <v>0</v>
      </c>
      <c r="BJ167" s="16" t="s">
        <v>86</v>
      </c>
      <c r="BK167" s="225">
        <f>ROUND(P167*H167,2)</f>
        <v>0</v>
      </c>
      <c r="BL167" s="16" t="s">
        <v>166</v>
      </c>
      <c r="BM167" s="224" t="s">
        <v>196</v>
      </c>
    </row>
    <row r="168" spans="1:47" s="2" customFormat="1" ht="12">
      <c r="A168" s="37"/>
      <c r="B168" s="38"/>
      <c r="C168" s="39"/>
      <c r="D168" s="226" t="s">
        <v>146</v>
      </c>
      <c r="E168" s="39"/>
      <c r="F168" s="227" t="s">
        <v>395</v>
      </c>
      <c r="G168" s="39"/>
      <c r="H168" s="39"/>
      <c r="I168" s="228"/>
      <c r="J168" s="228"/>
      <c r="K168" s="39"/>
      <c r="L168" s="39"/>
      <c r="M168" s="43"/>
      <c r="N168" s="229"/>
      <c r="O168" s="230"/>
      <c r="P168" s="90"/>
      <c r="Q168" s="90"/>
      <c r="R168" s="90"/>
      <c r="S168" s="90"/>
      <c r="T168" s="90"/>
      <c r="U168" s="90"/>
      <c r="V168" s="90"/>
      <c r="W168" s="90"/>
      <c r="X168" s="91"/>
      <c r="Y168" s="37"/>
      <c r="Z168" s="37"/>
      <c r="AA168" s="37"/>
      <c r="AB168" s="37"/>
      <c r="AC168" s="37"/>
      <c r="AD168" s="37"/>
      <c r="AE168" s="37"/>
      <c r="AT168" s="16" t="s">
        <v>146</v>
      </c>
      <c r="AU168" s="16" t="s">
        <v>88</v>
      </c>
    </row>
    <row r="169" spans="1:65" s="2" customFormat="1" ht="14.4" customHeight="1">
      <c r="A169" s="37"/>
      <c r="B169" s="38"/>
      <c r="C169" s="212" t="s">
        <v>396</v>
      </c>
      <c r="D169" s="212" t="s">
        <v>141</v>
      </c>
      <c r="E169" s="213" t="s">
        <v>397</v>
      </c>
      <c r="F169" s="214" t="s">
        <v>398</v>
      </c>
      <c r="G169" s="215" t="s">
        <v>226</v>
      </c>
      <c r="H169" s="216">
        <v>0</v>
      </c>
      <c r="I169" s="217"/>
      <c r="J169" s="217"/>
      <c r="K169" s="218">
        <f>ROUND(P169*H169,2)</f>
        <v>0</v>
      </c>
      <c r="L169" s="214" t="s">
        <v>1</v>
      </c>
      <c r="M169" s="43"/>
      <c r="N169" s="219" t="s">
        <v>1</v>
      </c>
      <c r="O169" s="220" t="s">
        <v>41</v>
      </c>
      <c r="P169" s="221">
        <f>I169+J169</f>
        <v>0</v>
      </c>
      <c r="Q169" s="221">
        <f>ROUND(I169*H169,2)</f>
        <v>0</v>
      </c>
      <c r="R169" s="221">
        <f>ROUND(J169*H169,2)</f>
        <v>0</v>
      </c>
      <c r="S169" s="90"/>
      <c r="T169" s="222">
        <f>S169*H169</f>
        <v>0</v>
      </c>
      <c r="U169" s="222">
        <v>0</v>
      </c>
      <c r="V169" s="222">
        <f>U169*H169</f>
        <v>0</v>
      </c>
      <c r="W169" s="222">
        <v>0</v>
      </c>
      <c r="X169" s="223">
        <f>W169*H169</f>
        <v>0</v>
      </c>
      <c r="Y169" s="37"/>
      <c r="Z169" s="37"/>
      <c r="AA169" s="37"/>
      <c r="AB169" s="37"/>
      <c r="AC169" s="37"/>
      <c r="AD169" s="37"/>
      <c r="AE169" s="37"/>
      <c r="AR169" s="224" t="s">
        <v>166</v>
      </c>
      <c r="AT169" s="224" t="s">
        <v>141</v>
      </c>
      <c r="AU169" s="224" t="s">
        <v>88</v>
      </c>
      <c r="AY169" s="16" t="s">
        <v>140</v>
      </c>
      <c r="BE169" s="225">
        <f>IF(O169="základní",K169,0)</f>
        <v>0</v>
      </c>
      <c r="BF169" s="225">
        <f>IF(O169="snížená",K169,0)</f>
        <v>0</v>
      </c>
      <c r="BG169" s="225">
        <f>IF(O169="zákl. přenesená",K169,0)</f>
        <v>0</v>
      </c>
      <c r="BH169" s="225">
        <f>IF(O169="sníž. přenesená",K169,0)</f>
        <v>0</v>
      </c>
      <c r="BI169" s="225">
        <f>IF(O169="nulová",K169,0)</f>
        <v>0</v>
      </c>
      <c r="BJ169" s="16" t="s">
        <v>86</v>
      </c>
      <c r="BK169" s="225">
        <f>ROUND(P169*H169,2)</f>
        <v>0</v>
      </c>
      <c r="BL169" s="16" t="s">
        <v>166</v>
      </c>
      <c r="BM169" s="224" t="s">
        <v>199</v>
      </c>
    </row>
    <row r="170" spans="1:47" s="2" customFormat="1" ht="12">
      <c r="A170" s="37"/>
      <c r="B170" s="38"/>
      <c r="C170" s="39"/>
      <c r="D170" s="226" t="s">
        <v>146</v>
      </c>
      <c r="E170" s="39"/>
      <c r="F170" s="227" t="s">
        <v>399</v>
      </c>
      <c r="G170" s="39"/>
      <c r="H170" s="39"/>
      <c r="I170" s="228"/>
      <c r="J170" s="228"/>
      <c r="K170" s="39"/>
      <c r="L170" s="39"/>
      <c r="M170" s="43"/>
      <c r="N170" s="229"/>
      <c r="O170" s="230"/>
      <c r="P170" s="90"/>
      <c r="Q170" s="90"/>
      <c r="R170" s="90"/>
      <c r="S170" s="90"/>
      <c r="T170" s="90"/>
      <c r="U170" s="90"/>
      <c r="V170" s="90"/>
      <c r="W170" s="90"/>
      <c r="X170" s="91"/>
      <c r="Y170" s="37"/>
      <c r="Z170" s="37"/>
      <c r="AA170" s="37"/>
      <c r="AB170" s="37"/>
      <c r="AC170" s="37"/>
      <c r="AD170" s="37"/>
      <c r="AE170" s="37"/>
      <c r="AT170" s="16" t="s">
        <v>146</v>
      </c>
      <c r="AU170" s="16" t="s">
        <v>88</v>
      </c>
    </row>
    <row r="171" spans="1:47" s="2" customFormat="1" ht="12">
      <c r="A171" s="37"/>
      <c r="B171" s="38"/>
      <c r="C171" s="39"/>
      <c r="D171" s="226" t="s">
        <v>343</v>
      </c>
      <c r="E171" s="39"/>
      <c r="F171" s="275" t="s">
        <v>356</v>
      </c>
      <c r="G171" s="39"/>
      <c r="H171" s="39"/>
      <c r="I171" s="228"/>
      <c r="J171" s="228"/>
      <c r="K171" s="39"/>
      <c r="L171" s="39"/>
      <c r="M171" s="43"/>
      <c r="N171" s="229"/>
      <c r="O171" s="230"/>
      <c r="P171" s="90"/>
      <c r="Q171" s="90"/>
      <c r="R171" s="90"/>
      <c r="S171" s="90"/>
      <c r="T171" s="90"/>
      <c r="U171" s="90"/>
      <c r="V171" s="90"/>
      <c r="W171" s="90"/>
      <c r="X171" s="91"/>
      <c r="Y171" s="37"/>
      <c r="Z171" s="37"/>
      <c r="AA171" s="37"/>
      <c r="AB171" s="37"/>
      <c r="AC171" s="37"/>
      <c r="AD171" s="37"/>
      <c r="AE171" s="37"/>
      <c r="AT171" s="16" t="s">
        <v>343</v>
      </c>
      <c r="AU171" s="16" t="s">
        <v>88</v>
      </c>
    </row>
    <row r="172" spans="1:65" s="2" customFormat="1" ht="14.4" customHeight="1">
      <c r="A172" s="37"/>
      <c r="B172" s="38"/>
      <c r="C172" s="212" t="s">
        <v>173</v>
      </c>
      <c r="D172" s="212" t="s">
        <v>141</v>
      </c>
      <c r="E172" s="213" t="s">
        <v>400</v>
      </c>
      <c r="F172" s="214" t="s">
        <v>401</v>
      </c>
      <c r="G172" s="215" t="s">
        <v>226</v>
      </c>
      <c r="H172" s="216">
        <v>48</v>
      </c>
      <c r="I172" s="217"/>
      <c r="J172" s="217"/>
      <c r="K172" s="218">
        <f>ROUND(P172*H172,2)</f>
        <v>0</v>
      </c>
      <c r="L172" s="214" t="s">
        <v>1</v>
      </c>
      <c r="M172" s="43"/>
      <c r="N172" s="219" t="s">
        <v>1</v>
      </c>
      <c r="O172" s="220" t="s">
        <v>41</v>
      </c>
      <c r="P172" s="221">
        <f>I172+J172</f>
        <v>0</v>
      </c>
      <c r="Q172" s="221">
        <f>ROUND(I172*H172,2)</f>
        <v>0</v>
      </c>
      <c r="R172" s="221">
        <f>ROUND(J172*H172,2)</f>
        <v>0</v>
      </c>
      <c r="S172" s="90"/>
      <c r="T172" s="222">
        <f>S172*H172</f>
        <v>0</v>
      </c>
      <c r="U172" s="222">
        <v>0</v>
      </c>
      <c r="V172" s="222">
        <f>U172*H172</f>
        <v>0</v>
      </c>
      <c r="W172" s="222">
        <v>0</v>
      </c>
      <c r="X172" s="223">
        <f>W172*H172</f>
        <v>0</v>
      </c>
      <c r="Y172" s="37"/>
      <c r="Z172" s="37"/>
      <c r="AA172" s="37"/>
      <c r="AB172" s="37"/>
      <c r="AC172" s="37"/>
      <c r="AD172" s="37"/>
      <c r="AE172" s="37"/>
      <c r="AR172" s="224" t="s">
        <v>166</v>
      </c>
      <c r="AT172" s="224" t="s">
        <v>141</v>
      </c>
      <c r="AU172" s="224" t="s">
        <v>88</v>
      </c>
      <c r="AY172" s="16" t="s">
        <v>140</v>
      </c>
      <c r="BE172" s="225">
        <f>IF(O172="základní",K172,0)</f>
        <v>0</v>
      </c>
      <c r="BF172" s="225">
        <f>IF(O172="snížená",K172,0)</f>
        <v>0</v>
      </c>
      <c r="BG172" s="225">
        <f>IF(O172="zákl. přenesená",K172,0)</f>
        <v>0</v>
      </c>
      <c r="BH172" s="225">
        <f>IF(O172="sníž. přenesená",K172,0)</f>
        <v>0</v>
      </c>
      <c r="BI172" s="225">
        <f>IF(O172="nulová",K172,0)</f>
        <v>0</v>
      </c>
      <c r="BJ172" s="16" t="s">
        <v>86</v>
      </c>
      <c r="BK172" s="225">
        <f>ROUND(P172*H172,2)</f>
        <v>0</v>
      </c>
      <c r="BL172" s="16" t="s">
        <v>166</v>
      </c>
      <c r="BM172" s="224" t="s">
        <v>203</v>
      </c>
    </row>
    <row r="173" spans="1:47" s="2" customFormat="1" ht="12">
      <c r="A173" s="37"/>
      <c r="B173" s="38"/>
      <c r="C173" s="39"/>
      <c r="D173" s="226" t="s">
        <v>146</v>
      </c>
      <c r="E173" s="39"/>
      <c r="F173" s="227" t="s">
        <v>402</v>
      </c>
      <c r="G173" s="39"/>
      <c r="H173" s="39"/>
      <c r="I173" s="228"/>
      <c r="J173" s="228"/>
      <c r="K173" s="39"/>
      <c r="L173" s="39"/>
      <c r="M173" s="43"/>
      <c r="N173" s="229"/>
      <c r="O173" s="230"/>
      <c r="P173" s="90"/>
      <c r="Q173" s="90"/>
      <c r="R173" s="90"/>
      <c r="S173" s="90"/>
      <c r="T173" s="90"/>
      <c r="U173" s="90"/>
      <c r="V173" s="90"/>
      <c r="W173" s="90"/>
      <c r="X173" s="91"/>
      <c r="Y173" s="37"/>
      <c r="Z173" s="37"/>
      <c r="AA173" s="37"/>
      <c r="AB173" s="37"/>
      <c r="AC173" s="37"/>
      <c r="AD173" s="37"/>
      <c r="AE173" s="37"/>
      <c r="AT173" s="16" t="s">
        <v>146</v>
      </c>
      <c r="AU173" s="16" t="s">
        <v>88</v>
      </c>
    </row>
    <row r="174" spans="1:51" s="13" customFormat="1" ht="12">
      <c r="A174" s="13"/>
      <c r="B174" s="253"/>
      <c r="C174" s="254"/>
      <c r="D174" s="226" t="s">
        <v>338</v>
      </c>
      <c r="E174" s="255" t="s">
        <v>1</v>
      </c>
      <c r="F174" s="256" t="s">
        <v>403</v>
      </c>
      <c r="G174" s="254"/>
      <c r="H174" s="257">
        <v>48</v>
      </c>
      <c r="I174" s="258"/>
      <c r="J174" s="258"/>
      <c r="K174" s="254"/>
      <c r="L174" s="254"/>
      <c r="M174" s="259"/>
      <c r="N174" s="260"/>
      <c r="O174" s="261"/>
      <c r="P174" s="261"/>
      <c r="Q174" s="261"/>
      <c r="R174" s="261"/>
      <c r="S174" s="261"/>
      <c r="T174" s="261"/>
      <c r="U174" s="261"/>
      <c r="V174" s="261"/>
      <c r="W174" s="261"/>
      <c r="X174" s="262"/>
      <c r="Y174" s="13"/>
      <c r="Z174" s="13"/>
      <c r="AA174" s="13"/>
      <c r="AB174" s="13"/>
      <c r="AC174" s="13"/>
      <c r="AD174" s="13"/>
      <c r="AE174" s="13"/>
      <c r="AT174" s="263" t="s">
        <v>338</v>
      </c>
      <c r="AU174" s="263" t="s">
        <v>88</v>
      </c>
      <c r="AV174" s="13" t="s">
        <v>88</v>
      </c>
      <c r="AW174" s="13" t="s">
        <v>5</v>
      </c>
      <c r="AX174" s="13" t="s">
        <v>78</v>
      </c>
      <c r="AY174" s="263" t="s">
        <v>140</v>
      </c>
    </row>
    <row r="175" spans="1:51" s="14" customFormat="1" ht="12">
      <c r="A175" s="14"/>
      <c r="B175" s="264"/>
      <c r="C175" s="265"/>
      <c r="D175" s="226" t="s">
        <v>338</v>
      </c>
      <c r="E175" s="266" t="s">
        <v>1</v>
      </c>
      <c r="F175" s="267" t="s">
        <v>340</v>
      </c>
      <c r="G175" s="265"/>
      <c r="H175" s="268">
        <v>48</v>
      </c>
      <c r="I175" s="269"/>
      <c r="J175" s="269"/>
      <c r="K175" s="265"/>
      <c r="L175" s="265"/>
      <c r="M175" s="270"/>
      <c r="N175" s="271"/>
      <c r="O175" s="272"/>
      <c r="P175" s="272"/>
      <c r="Q175" s="272"/>
      <c r="R175" s="272"/>
      <c r="S175" s="272"/>
      <c r="T175" s="272"/>
      <c r="U175" s="272"/>
      <c r="V175" s="272"/>
      <c r="W175" s="272"/>
      <c r="X175" s="273"/>
      <c r="Y175" s="14"/>
      <c r="Z175" s="14"/>
      <c r="AA175" s="14"/>
      <c r="AB175" s="14"/>
      <c r="AC175" s="14"/>
      <c r="AD175" s="14"/>
      <c r="AE175" s="14"/>
      <c r="AT175" s="274" t="s">
        <v>338</v>
      </c>
      <c r="AU175" s="274" t="s">
        <v>88</v>
      </c>
      <c r="AV175" s="14" t="s">
        <v>145</v>
      </c>
      <c r="AW175" s="14" t="s">
        <v>5</v>
      </c>
      <c r="AX175" s="14" t="s">
        <v>86</v>
      </c>
      <c r="AY175" s="274" t="s">
        <v>140</v>
      </c>
    </row>
    <row r="176" spans="1:65" s="2" customFormat="1" ht="14.4" customHeight="1">
      <c r="A176" s="37"/>
      <c r="B176" s="38"/>
      <c r="C176" s="212" t="s">
        <v>8</v>
      </c>
      <c r="D176" s="212" t="s">
        <v>141</v>
      </c>
      <c r="E176" s="213" t="s">
        <v>404</v>
      </c>
      <c r="F176" s="214" t="s">
        <v>405</v>
      </c>
      <c r="G176" s="215" t="s">
        <v>226</v>
      </c>
      <c r="H176" s="216">
        <v>155</v>
      </c>
      <c r="I176" s="217"/>
      <c r="J176" s="217"/>
      <c r="K176" s="218">
        <f>ROUND(P176*H176,2)</f>
        <v>0</v>
      </c>
      <c r="L176" s="214" t="s">
        <v>1</v>
      </c>
      <c r="M176" s="43"/>
      <c r="N176" s="219" t="s">
        <v>1</v>
      </c>
      <c r="O176" s="220" t="s">
        <v>41</v>
      </c>
      <c r="P176" s="221">
        <f>I176+J176</f>
        <v>0</v>
      </c>
      <c r="Q176" s="221">
        <f>ROUND(I176*H176,2)</f>
        <v>0</v>
      </c>
      <c r="R176" s="221">
        <f>ROUND(J176*H176,2)</f>
        <v>0</v>
      </c>
      <c r="S176" s="90"/>
      <c r="T176" s="222">
        <f>S176*H176</f>
        <v>0</v>
      </c>
      <c r="U176" s="222">
        <v>0</v>
      </c>
      <c r="V176" s="222">
        <f>U176*H176</f>
        <v>0</v>
      </c>
      <c r="W176" s="222">
        <v>0</v>
      </c>
      <c r="X176" s="223">
        <f>W176*H176</f>
        <v>0</v>
      </c>
      <c r="Y176" s="37"/>
      <c r="Z176" s="37"/>
      <c r="AA176" s="37"/>
      <c r="AB176" s="37"/>
      <c r="AC176" s="37"/>
      <c r="AD176" s="37"/>
      <c r="AE176" s="37"/>
      <c r="AR176" s="224" t="s">
        <v>166</v>
      </c>
      <c r="AT176" s="224" t="s">
        <v>141</v>
      </c>
      <c r="AU176" s="224" t="s">
        <v>88</v>
      </c>
      <c r="AY176" s="16" t="s">
        <v>140</v>
      </c>
      <c r="BE176" s="225">
        <f>IF(O176="základní",K176,0)</f>
        <v>0</v>
      </c>
      <c r="BF176" s="225">
        <f>IF(O176="snížená",K176,0)</f>
        <v>0</v>
      </c>
      <c r="BG176" s="225">
        <f>IF(O176="zákl. přenesená",K176,0)</f>
        <v>0</v>
      </c>
      <c r="BH176" s="225">
        <f>IF(O176="sníž. přenesená",K176,0)</f>
        <v>0</v>
      </c>
      <c r="BI176" s="225">
        <f>IF(O176="nulová",K176,0)</f>
        <v>0</v>
      </c>
      <c r="BJ176" s="16" t="s">
        <v>86</v>
      </c>
      <c r="BK176" s="225">
        <f>ROUND(P176*H176,2)</f>
        <v>0</v>
      </c>
      <c r="BL176" s="16" t="s">
        <v>166</v>
      </c>
      <c r="BM176" s="224" t="s">
        <v>206</v>
      </c>
    </row>
    <row r="177" spans="1:47" s="2" customFormat="1" ht="12">
      <c r="A177" s="37"/>
      <c r="B177" s="38"/>
      <c r="C177" s="39"/>
      <c r="D177" s="226" t="s">
        <v>146</v>
      </c>
      <c r="E177" s="39"/>
      <c r="F177" s="227" t="s">
        <v>406</v>
      </c>
      <c r="G177" s="39"/>
      <c r="H177" s="39"/>
      <c r="I177" s="228"/>
      <c r="J177" s="228"/>
      <c r="K177" s="39"/>
      <c r="L177" s="39"/>
      <c r="M177" s="43"/>
      <c r="N177" s="229"/>
      <c r="O177" s="230"/>
      <c r="P177" s="90"/>
      <c r="Q177" s="90"/>
      <c r="R177" s="90"/>
      <c r="S177" s="90"/>
      <c r="T177" s="90"/>
      <c r="U177" s="90"/>
      <c r="V177" s="90"/>
      <c r="W177" s="90"/>
      <c r="X177" s="91"/>
      <c r="Y177" s="37"/>
      <c r="Z177" s="37"/>
      <c r="AA177" s="37"/>
      <c r="AB177" s="37"/>
      <c r="AC177" s="37"/>
      <c r="AD177" s="37"/>
      <c r="AE177" s="37"/>
      <c r="AT177" s="16" t="s">
        <v>146</v>
      </c>
      <c r="AU177" s="16" t="s">
        <v>88</v>
      </c>
    </row>
    <row r="178" spans="1:65" s="2" customFormat="1" ht="14.4" customHeight="1">
      <c r="A178" s="37"/>
      <c r="B178" s="38"/>
      <c r="C178" s="212" t="s">
        <v>176</v>
      </c>
      <c r="D178" s="212" t="s">
        <v>141</v>
      </c>
      <c r="E178" s="213" t="s">
        <v>407</v>
      </c>
      <c r="F178" s="214" t="s">
        <v>408</v>
      </c>
      <c r="G178" s="215" t="s">
        <v>226</v>
      </c>
      <c r="H178" s="216">
        <v>155</v>
      </c>
      <c r="I178" s="217"/>
      <c r="J178" s="217"/>
      <c r="K178" s="218">
        <f>ROUND(P178*H178,2)</f>
        <v>0</v>
      </c>
      <c r="L178" s="214" t="s">
        <v>1</v>
      </c>
      <c r="M178" s="43"/>
      <c r="N178" s="219" t="s">
        <v>1</v>
      </c>
      <c r="O178" s="220" t="s">
        <v>41</v>
      </c>
      <c r="P178" s="221">
        <f>I178+J178</f>
        <v>0</v>
      </c>
      <c r="Q178" s="221">
        <f>ROUND(I178*H178,2)</f>
        <v>0</v>
      </c>
      <c r="R178" s="221">
        <f>ROUND(J178*H178,2)</f>
        <v>0</v>
      </c>
      <c r="S178" s="90"/>
      <c r="T178" s="222">
        <f>S178*H178</f>
        <v>0</v>
      </c>
      <c r="U178" s="222">
        <v>0</v>
      </c>
      <c r="V178" s="222">
        <f>U178*H178</f>
        <v>0</v>
      </c>
      <c r="W178" s="222">
        <v>0</v>
      </c>
      <c r="X178" s="223">
        <f>W178*H178</f>
        <v>0</v>
      </c>
      <c r="Y178" s="37"/>
      <c r="Z178" s="37"/>
      <c r="AA178" s="37"/>
      <c r="AB178" s="37"/>
      <c r="AC178" s="37"/>
      <c r="AD178" s="37"/>
      <c r="AE178" s="37"/>
      <c r="AR178" s="224" t="s">
        <v>166</v>
      </c>
      <c r="AT178" s="224" t="s">
        <v>141</v>
      </c>
      <c r="AU178" s="224" t="s">
        <v>88</v>
      </c>
      <c r="AY178" s="16" t="s">
        <v>140</v>
      </c>
      <c r="BE178" s="225">
        <f>IF(O178="základní",K178,0)</f>
        <v>0</v>
      </c>
      <c r="BF178" s="225">
        <f>IF(O178="snížená",K178,0)</f>
        <v>0</v>
      </c>
      <c r="BG178" s="225">
        <f>IF(O178="zákl. přenesená",K178,0)</f>
        <v>0</v>
      </c>
      <c r="BH178" s="225">
        <f>IF(O178="sníž. přenesená",K178,0)</f>
        <v>0</v>
      </c>
      <c r="BI178" s="225">
        <f>IF(O178="nulová",K178,0)</f>
        <v>0</v>
      </c>
      <c r="BJ178" s="16" t="s">
        <v>86</v>
      </c>
      <c r="BK178" s="225">
        <f>ROUND(P178*H178,2)</f>
        <v>0</v>
      </c>
      <c r="BL178" s="16" t="s">
        <v>166</v>
      </c>
      <c r="BM178" s="224" t="s">
        <v>209</v>
      </c>
    </row>
    <row r="179" spans="1:47" s="2" customFormat="1" ht="12">
      <c r="A179" s="37"/>
      <c r="B179" s="38"/>
      <c r="C179" s="39"/>
      <c r="D179" s="226" t="s">
        <v>146</v>
      </c>
      <c r="E179" s="39"/>
      <c r="F179" s="227" t="s">
        <v>399</v>
      </c>
      <c r="G179" s="39"/>
      <c r="H179" s="39"/>
      <c r="I179" s="228"/>
      <c r="J179" s="228"/>
      <c r="K179" s="39"/>
      <c r="L179" s="39"/>
      <c r="M179" s="43"/>
      <c r="N179" s="229"/>
      <c r="O179" s="230"/>
      <c r="P179" s="90"/>
      <c r="Q179" s="90"/>
      <c r="R179" s="90"/>
      <c r="S179" s="90"/>
      <c r="T179" s="90"/>
      <c r="U179" s="90"/>
      <c r="V179" s="90"/>
      <c r="W179" s="90"/>
      <c r="X179" s="91"/>
      <c r="Y179" s="37"/>
      <c r="Z179" s="37"/>
      <c r="AA179" s="37"/>
      <c r="AB179" s="37"/>
      <c r="AC179" s="37"/>
      <c r="AD179" s="37"/>
      <c r="AE179" s="37"/>
      <c r="AT179" s="16" t="s">
        <v>146</v>
      </c>
      <c r="AU179" s="16" t="s">
        <v>88</v>
      </c>
    </row>
    <row r="180" spans="1:65" s="2" customFormat="1" ht="24.15" customHeight="1">
      <c r="A180" s="37"/>
      <c r="B180" s="38"/>
      <c r="C180" s="243" t="s">
        <v>409</v>
      </c>
      <c r="D180" s="243" t="s">
        <v>335</v>
      </c>
      <c r="E180" s="244" t="s">
        <v>410</v>
      </c>
      <c r="F180" s="245" t="s">
        <v>411</v>
      </c>
      <c r="G180" s="246" t="s">
        <v>1</v>
      </c>
      <c r="H180" s="247">
        <v>1</v>
      </c>
      <c r="I180" s="248"/>
      <c r="J180" s="249"/>
      <c r="K180" s="250">
        <f>ROUND(P180*H180,2)</f>
        <v>0</v>
      </c>
      <c r="L180" s="245" t="s">
        <v>1</v>
      </c>
      <c r="M180" s="251"/>
      <c r="N180" s="252" t="s">
        <v>1</v>
      </c>
      <c r="O180" s="220" t="s">
        <v>41</v>
      </c>
      <c r="P180" s="221">
        <f>I180+J180</f>
        <v>0</v>
      </c>
      <c r="Q180" s="221">
        <f>ROUND(I180*H180,2)</f>
        <v>0</v>
      </c>
      <c r="R180" s="221">
        <f>ROUND(J180*H180,2)</f>
        <v>0</v>
      </c>
      <c r="S180" s="90"/>
      <c r="T180" s="222">
        <f>S180*H180</f>
        <v>0</v>
      </c>
      <c r="U180" s="222">
        <v>0</v>
      </c>
      <c r="V180" s="222">
        <f>U180*H180</f>
        <v>0</v>
      </c>
      <c r="W180" s="222">
        <v>0</v>
      </c>
      <c r="X180" s="223">
        <f>W180*H180</f>
        <v>0</v>
      </c>
      <c r="Y180" s="37"/>
      <c r="Z180" s="37"/>
      <c r="AA180" s="37"/>
      <c r="AB180" s="37"/>
      <c r="AC180" s="37"/>
      <c r="AD180" s="37"/>
      <c r="AE180" s="37"/>
      <c r="AR180" s="224" t="s">
        <v>189</v>
      </c>
      <c r="AT180" s="224" t="s">
        <v>335</v>
      </c>
      <c r="AU180" s="224" t="s">
        <v>88</v>
      </c>
      <c r="AY180" s="16" t="s">
        <v>140</v>
      </c>
      <c r="BE180" s="225">
        <f>IF(O180="základní",K180,0)</f>
        <v>0</v>
      </c>
      <c r="BF180" s="225">
        <f>IF(O180="snížená",K180,0)</f>
        <v>0</v>
      </c>
      <c r="BG180" s="225">
        <f>IF(O180="zákl. přenesená",K180,0)</f>
        <v>0</v>
      </c>
      <c r="BH180" s="225">
        <f>IF(O180="sníž. přenesená",K180,0)</f>
        <v>0</v>
      </c>
      <c r="BI180" s="225">
        <f>IF(O180="nulová",K180,0)</f>
        <v>0</v>
      </c>
      <c r="BJ180" s="16" t="s">
        <v>86</v>
      </c>
      <c r="BK180" s="225">
        <f>ROUND(P180*H180,2)</f>
        <v>0</v>
      </c>
      <c r="BL180" s="16" t="s">
        <v>166</v>
      </c>
      <c r="BM180" s="224" t="s">
        <v>212</v>
      </c>
    </row>
    <row r="181" spans="1:47" s="2" customFormat="1" ht="12">
      <c r="A181" s="37"/>
      <c r="B181" s="38"/>
      <c r="C181" s="39"/>
      <c r="D181" s="226" t="s">
        <v>146</v>
      </c>
      <c r="E181" s="39"/>
      <c r="F181" s="227" t="s">
        <v>411</v>
      </c>
      <c r="G181" s="39"/>
      <c r="H181" s="39"/>
      <c r="I181" s="228"/>
      <c r="J181" s="228"/>
      <c r="K181" s="39"/>
      <c r="L181" s="39"/>
      <c r="M181" s="43"/>
      <c r="N181" s="231"/>
      <c r="O181" s="232"/>
      <c r="P181" s="233"/>
      <c r="Q181" s="233"/>
      <c r="R181" s="233"/>
      <c r="S181" s="233"/>
      <c r="T181" s="233"/>
      <c r="U181" s="233"/>
      <c r="V181" s="233"/>
      <c r="W181" s="233"/>
      <c r="X181" s="234"/>
      <c r="Y181" s="37"/>
      <c r="Z181" s="37"/>
      <c r="AA181" s="37"/>
      <c r="AB181" s="37"/>
      <c r="AC181" s="37"/>
      <c r="AD181" s="37"/>
      <c r="AE181" s="37"/>
      <c r="AT181" s="16" t="s">
        <v>146</v>
      </c>
      <c r="AU181" s="16" t="s">
        <v>88</v>
      </c>
    </row>
    <row r="182" spans="1:31" s="2" customFormat="1" ht="6.95" customHeight="1">
      <c r="A182" s="37"/>
      <c r="B182" s="65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43"/>
      <c r="N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</sheetData>
  <sheetProtection password="CC35" sheet="1" objects="1" scenarios="1" formatColumns="0" formatRows="0" autoFilter="0"/>
  <autoFilter ref="C118:L18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106</v>
      </c>
    </row>
    <row r="3" spans="2:46" s="1" customFormat="1" ht="6.95" customHeight="1" hidden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9"/>
      <c r="AT3" s="16" t="s">
        <v>88</v>
      </c>
    </row>
    <row r="4" spans="2:46" s="1" customFormat="1" ht="24.95" customHeight="1" hidden="1">
      <c r="B4" s="19"/>
      <c r="D4" s="138" t="s">
        <v>107</v>
      </c>
      <c r="M4" s="19"/>
      <c r="N4" s="139" t="s">
        <v>11</v>
      </c>
      <c r="AT4" s="16" t="s">
        <v>4</v>
      </c>
    </row>
    <row r="5" spans="2:13" s="1" customFormat="1" ht="6.95" customHeight="1" hidden="1">
      <c r="B5" s="19"/>
      <c r="M5" s="19"/>
    </row>
    <row r="6" spans="2:13" s="1" customFormat="1" ht="12" customHeight="1" hidden="1">
      <c r="B6" s="19"/>
      <c r="D6" s="140" t="s">
        <v>17</v>
      </c>
      <c r="M6" s="19"/>
    </row>
    <row r="7" spans="2:13" s="1" customFormat="1" ht="16.5" customHeight="1" hidden="1">
      <c r="B7" s="19"/>
      <c r="E7" s="141" t="str">
        <f>'Rekapitulace stavby'!K6</f>
        <v>UJEP Kolej K1 a K2 EPS+ER+SCS</v>
      </c>
      <c r="F7" s="140"/>
      <c r="G7" s="140"/>
      <c r="H7" s="140"/>
      <c r="M7" s="19"/>
    </row>
    <row r="8" spans="1:31" s="2" customFormat="1" ht="12" customHeight="1" hidden="1">
      <c r="A8" s="37"/>
      <c r="B8" s="43"/>
      <c r="C8" s="37"/>
      <c r="D8" s="140" t="s">
        <v>108</v>
      </c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2" t="s">
        <v>412</v>
      </c>
      <c r="F9" s="37"/>
      <c r="G9" s="37"/>
      <c r="H9" s="37"/>
      <c r="I9" s="37"/>
      <c r="J9" s="37"/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40" t="s">
        <v>19</v>
      </c>
      <c r="E11" s="37"/>
      <c r="F11" s="143" t="s">
        <v>1</v>
      </c>
      <c r="G11" s="37"/>
      <c r="H11" s="37"/>
      <c r="I11" s="140" t="s">
        <v>20</v>
      </c>
      <c r="J11" s="143" t="s">
        <v>1</v>
      </c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40" t="s">
        <v>21</v>
      </c>
      <c r="E12" s="37"/>
      <c r="F12" s="143" t="s">
        <v>22</v>
      </c>
      <c r="G12" s="37"/>
      <c r="H12" s="37"/>
      <c r="I12" s="140" t="s">
        <v>23</v>
      </c>
      <c r="J12" s="144" t="str">
        <f>'Rekapitulace stavby'!AN8</f>
        <v>1. 6. 2020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40" t="s">
        <v>25</v>
      </c>
      <c r="E14" s="37"/>
      <c r="F14" s="37"/>
      <c r="G14" s="37"/>
      <c r="H14" s="37"/>
      <c r="I14" s="140" t="s">
        <v>26</v>
      </c>
      <c r="J14" s="143" t="s">
        <v>1</v>
      </c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1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40" t="s">
        <v>29</v>
      </c>
      <c r="E17" s="37"/>
      <c r="F17" s="37"/>
      <c r="G17" s="37"/>
      <c r="H17" s="37"/>
      <c r="I17" s="140" t="s">
        <v>26</v>
      </c>
      <c r="J17" s="32" t="str">
        <f>'Rekapitulace stavby'!AN13</f>
        <v>Vyplň údaj</v>
      </c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40" t="s">
        <v>31</v>
      </c>
      <c r="E20" s="37"/>
      <c r="F20" s="37"/>
      <c r="G20" s="37"/>
      <c r="H20" s="37"/>
      <c r="I20" s="140" t="s">
        <v>26</v>
      </c>
      <c r="J20" s="143" t="s">
        <v>1</v>
      </c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3" t="s">
        <v>32</v>
      </c>
      <c r="F21" s="37"/>
      <c r="G21" s="37"/>
      <c r="H21" s="37"/>
      <c r="I21" s="140" t="s">
        <v>28</v>
      </c>
      <c r="J21" s="143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40" t="s">
        <v>33</v>
      </c>
      <c r="E23" s="37"/>
      <c r="F23" s="37"/>
      <c r="G23" s="37"/>
      <c r="H23" s="37"/>
      <c r="I23" s="140" t="s">
        <v>26</v>
      </c>
      <c r="J23" s="143" t="s">
        <v>1</v>
      </c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3" t="s">
        <v>110</v>
      </c>
      <c r="F24" s="37"/>
      <c r="G24" s="37"/>
      <c r="H24" s="37"/>
      <c r="I24" s="140" t="s">
        <v>28</v>
      </c>
      <c r="J24" s="143" t="s">
        <v>1</v>
      </c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40" t="s">
        <v>35</v>
      </c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5"/>
      <c r="M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149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hidden="1">
      <c r="A30" s="37"/>
      <c r="B30" s="43"/>
      <c r="C30" s="37"/>
      <c r="D30" s="37"/>
      <c r="E30" s="140" t="s">
        <v>111</v>
      </c>
      <c r="F30" s="37"/>
      <c r="G30" s="37"/>
      <c r="H30" s="37"/>
      <c r="I30" s="37"/>
      <c r="J30" s="37"/>
      <c r="K30" s="150">
        <f>I96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 hidden="1">
      <c r="A31" s="37"/>
      <c r="B31" s="43"/>
      <c r="C31" s="37"/>
      <c r="D31" s="37"/>
      <c r="E31" s="140" t="s">
        <v>112</v>
      </c>
      <c r="F31" s="37"/>
      <c r="G31" s="37"/>
      <c r="H31" s="37"/>
      <c r="I31" s="37"/>
      <c r="J31" s="37"/>
      <c r="K31" s="150">
        <f>J96</f>
        <v>0</v>
      </c>
      <c r="L31" s="37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 hidden="1">
      <c r="A32" s="37"/>
      <c r="B32" s="43"/>
      <c r="C32" s="37"/>
      <c r="D32" s="151" t="s">
        <v>36</v>
      </c>
      <c r="E32" s="37"/>
      <c r="F32" s="37"/>
      <c r="G32" s="37"/>
      <c r="H32" s="37"/>
      <c r="I32" s="37"/>
      <c r="J32" s="37"/>
      <c r="K32" s="152">
        <f>ROUND(K117,2)</f>
        <v>0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 hidden="1">
      <c r="A33" s="37"/>
      <c r="B33" s="43"/>
      <c r="C33" s="37"/>
      <c r="D33" s="149"/>
      <c r="E33" s="149"/>
      <c r="F33" s="149"/>
      <c r="G33" s="149"/>
      <c r="H33" s="149"/>
      <c r="I33" s="149"/>
      <c r="J33" s="149"/>
      <c r="K33" s="149"/>
      <c r="L33" s="149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37"/>
      <c r="F34" s="153" t="s">
        <v>38</v>
      </c>
      <c r="G34" s="37"/>
      <c r="H34" s="37"/>
      <c r="I34" s="153" t="s">
        <v>37</v>
      </c>
      <c r="J34" s="37"/>
      <c r="K34" s="153" t="s">
        <v>39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154" t="s">
        <v>40</v>
      </c>
      <c r="E35" s="140" t="s">
        <v>41</v>
      </c>
      <c r="F35" s="150">
        <f>ROUND((SUM(BE117:BE120)),2)</f>
        <v>0</v>
      </c>
      <c r="G35" s="37"/>
      <c r="H35" s="37"/>
      <c r="I35" s="155">
        <v>0.21</v>
      </c>
      <c r="J35" s="37"/>
      <c r="K35" s="150">
        <f>ROUND(((SUM(BE117:BE120))*I35),2)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42</v>
      </c>
      <c r="F36" s="150">
        <f>ROUND((SUM(BF117:BF120)),2)</f>
        <v>0</v>
      </c>
      <c r="G36" s="37"/>
      <c r="H36" s="37"/>
      <c r="I36" s="155">
        <v>0.15</v>
      </c>
      <c r="J36" s="37"/>
      <c r="K36" s="150">
        <f>ROUND(((SUM(BF117:BF120))*I36),2)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43</v>
      </c>
      <c r="F37" s="150">
        <f>ROUND((SUM(BG117:BG120)),2)</f>
        <v>0</v>
      </c>
      <c r="G37" s="37"/>
      <c r="H37" s="37"/>
      <c r="I37" s="155">
        <v>0.21</v>
      </c>
      <c r="J37" s="37"/>
      <c r="K37" s="150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40" t="s">
        <v>44</v>
      </c>
      <c r="F38" s="150">
        <f>ROUND((SUM(BH117:BH120)),2)</f>
        <v>0</v>
      </c>
      <c r="G38" s="37"/>
      <c r="H38" s="37"/>
      <c r="I38" s="155">
        <v>0.15</v>
      </c>
      <c r="J38" s="37"/>
      <c r="K38" s="150">
        <f>0</f>
        <v>0</v>
      </c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40" t="s">
        <v>45</v>
      </c>
      <c r="F39" s="150">
        <f>ROUND((SUM(BI117:BI120)),2)</f>
        <v>0</v>
      </c>
      <c r="G39" s="37"/>
      <c r="H39" s="37"/>
      <c r="I39" s="155">
        <v>0</v>
      </c>
      <c r="J39" s="37"/>
      <c r="K39" s="150">
        <f>0</f>
        <v>0</v>
      </c>
      <c r="L39" s="3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 hidden="1">
      <c r="A41" s="37"/>
      <c r="B41" s="43"/>
      <c r="C41" s="156"/>
      <c r="D41" s="157" t="s">
        <v>46</v>
      </c>
      <c r="E41" s="158"/>
      <c r="F41" s="158"/>
      <c r="G41" s="159" t="s">
        <v>47</v>
      </c>
      <c r="H41" s="160" t="s">
        <v>48</v>
      </c>
      <c r="I41" s="158"/>
      <c r="J41" s="158"/>
      <c r="K41" s="161">
        <f>SUM(K32:K39)</f>
        <v>0</v>
      </c>
      <c r="L41" s="162"/>
      <c r="M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 hidden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3" s="1" customFormat="1" ht="14.4" customHeight="1" hidden="1">
      <c r="B43" s="19"/>
      <c r="M43" s="19"/>
    </row>
    <row r="44" spans="2:13" s="1" customFormat="1" ht="14.4" customHeight="1" hidden="1">
      <c r="B44" s="19"/>
      <c r="M44" s="19"/>
    </row>
    <row r="45" spans="2:13" s="1" customFormat="1" ht="14.4" customHeight="1" hidden="1">
      <c r="B45" s="19"/>
      <c r="M45" s="19"/>
    </row>
    <row r="46" spans="2:13" s="1" customFormat="1" ht="14.4" customHeight="1" hidden="1">
      <c r="B46" s="19"/>
      <c r="M46" s="19"/>
    </row>
    <row r="47" spans="2:13" s="1" customFormat="1" ht="14.4" customHeight="1" hidden="1">
      <c r="B47" s="19"/>
      <c r="M47" s="19"/>
    </row>
    <row r="48" spans="2:13" s="1" customFormat="1" ht="14.4" customHeight="1" hidden="1">
      <c r="B48" s="19"/>
      <c r="M48" s="19"/>
    </row>
    <row r="49" spans="2:13" s="1" customFormat="1" ht="14.4" customHeight="1" hidden="1">
      <c r="B49" s="19"/>
      <c r="M49" s="19"/>
    </row>
    <row r="50" spans="2:13" s="2" customFormat="1" ht="14.4" customHeight="1" hidden="1">
      <c r="B50" s="62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164"/>
      <c r="M50" s="62"/>
    </row>
    <row r="51" spans="2:13" ht="12" hidden="1">
      <c r="B51" s="19"/>
      <c r="M51" s="19"/>
    </row>
    <row r="52" spans="2:13" ht="12" hidden="1">
      <c r="B52" s="19"/>
      <c r="M52" s="19"/>
    </row>
    <row r="53" spans="2:13" ht="12" hidden="1">
      <c r="B53" s="19"/>
      <c r="M53" s="19"/>
    </row>
    <row r="54" spans="2:13" ht="12" hidden="1">
      <c r="B54" s="19"/>
      <c r="M54" s="19"/>
    </row>
    <row r="55" spans="2:13" ht="12" hidden="1">
      <c r="B55" s="19"/>
      <c r="M55" s="19"/>
    </row>
    <row r="56" spans="2:13" ht="12" hidden="1">
      <c r="B56" s="19"/>
      <c r="M56" s="19"/>
    </row>
    <row r="57" spans="2:13" ht="12" hidden="1">
      <c r="B57" s="19"/>
      <c r="M57" s="19"/>
    </row>
    <row r="58" spans="2:13" ht="12" hidden="1">
      <c r="B58" s="19"/>
      <c r="M58" s="19"/>
    </row>
    <row r="59" spans="2:13" ht="12" hidden="1">
      <c r="B59" s="19"/>
      <c r="M59" s="19"/>
    </row>
    <row r="60" spans="2:13" ht="12" hidden="1">
      <c r="B60" s="19"/>
      <c r="M60" s="19"/>
    </row>
    <row r="61" spans="1:31" s="2" customFormat="1" ht="12" hidden="1">
      <c r="A61" s="37"/>
      <c r="B61" s="43"/>
      <c r="C61" s="37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166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 hidden="1">
      <c r="B62" s="19"/>
      <c r="M62" s="19"/>
    </row>
    <row r="63" spans="2:13" ht="12" hidden="1">
      <c r="B63" s="19"/>
      <c r="M63" s="19"/>
    </row>
    <row r="64" spans="2:13" ht="12" hidden="1">
      <c r="B64" s="19"/>
      <c r="M64" s="19"/>
    </row>
    <row r="65" spans="1:31" s="2" customFormat="1" ht="12" hidden="1">
      <c r="A65" s="37"/>
      <c r="B65" s="43"/>
      <c r="C65" s="37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169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 hidden="1">
      <c r="B66" s="19"/>
      <c r="M66" s="19"/>
    </row>
    <row r="67" spans="2:13" ht="12" hidden="1">
      <c r="B67" s="19"/>
      <c r="M67" s="19"/>
    </row>
    <row r="68" spans="2:13" ht="12" hidden="1">
      <c r="B68" s="19"/>
      <c r="M68" s="19"/>
    </row>
    <row r="69" spans="2:13" ht="12" hidden="1">
      <c r="B69" s="19"/>
      <c r="M69" s="19"/>
    </row>
    <row r="70" spans="2:13" ht="12" hidden="1">
      <c r="B70" s="19"/>
      <c r="M70" s="19"/>
    </row>
    <row r="71" spans="2:13" ht="12" hidden="1">
      <c r="B71" s="19"/>
      <c r="M71" s="19"/>
    </row>
    <row r="72" spans="2:13" ht="12" hidden="1">
      <c r="B72" s="19"/>
      <c r="M72" s="19"/>
    </row>
    <row r="73" spans="2:13" ht="12" hidden="1">
      <c r="B73" s="19"/>
      <c r="M73" s="19"/>
    </row>
    <row r="74" spans="2:13" ht="12" hidden="1">
      <c r="B74" s="19"/>
      <c r="M74" s="19"/>
    </row>
    <row r="75" spans="2:13" ht="12" hidden="1">
      <c r="B75" s="19"/>
      <c r="M75" s="19"/>
    </row>
    <row r="76" spans="1:31" s="2" customFormat="1" ht="12" hidden="1">
      <c r="A76" s="37"/>
      <c r="B76" s="43"/>
      <c r="C76" s="37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166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113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4" t="str">
        <f>E7</f>
        <v>UJEP Kolej K1 a K2 EPS+ER+SCS</v>
      </c>
      <c r="F85" s="31"/>
      <c r="G85" s="31"/>
      <c r="H85" s="31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108</v>
      </c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PS07 - Dokumentace skutečného provedení stavby DSPS</v>
      </c>
      <c r="F87" s="39"/>
      <c r="G87" s="39"/>
      <c r="H87" s="39"/>
      <c r="I87" s="39"/>
      <c r="J87" s="39"/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21</v>
      </c>
      <c r="D89" s="39"/>
      <c r="E89" s="39"/>
      <c r="F89" s="26" t="str">
        <f>F12</f>
        <v>Kolej K1 a K2 UJEP Ústí nad Labem</v>
      </c>
      <c r="G89" s="39"/>
      <c r="H89" s="39"/>
      <c r="I89" s="31" t="s">
        <v>23</v>
      </c>
      <c r="J89" s="78" t="str">
        <f>IF(J12="","",J12)</f>
        <v>1. 6. 2020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 hidden="1">
      <c r="A91" s="37"/>
      <c r="B91" s="38"/>
      <c r="C91" s="31" t="s">
        <v>25</v>
      </c>
      <c r="D91" s="39"/>
      <c r="E91" s="39"/>
      <c r="F91" s="26" t="str">
        <f>E15</f>
        <v>UJEP Ústí nad Labem</v>
      </c>
      <c r="G91" s="39"/>
      <c r="H91" s="39"/>
      <c r="I91" s="31" t="s">
        <v>31</v>
      </c>
      <c r="J91" s="35" t="str">
        <f>E21</f>
        <v>ERCÉ technika s.r.o.</v>
      </c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6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Tomáš Rosenkranc</v>
      </c>
      <c r="K92" s="39"/>
      <c r="L92" s="3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5" t="s">
        <v>114</v>
      </c>
      <c r="D94" s="176"/>
      <c r="E94" s="176"/>
      <c r="F94" s="176"/>
      <c r="G94" s="176"/>
      <c r="H94" s="176"/>
      <c r="I94" s="177" t="s">
        <v>115</v>
      </c>
      <c r="J94" s="177" t="s">
        <v>116</v>
      </c>
      <c r="K94" s="177" t="s">
        <v>117</v>
      </c>
      <c r="L94" s="176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8" t="s">
        <v>118</v>
      </c>
      <c r="D96" s="39"/>
      <c r="E96" s="39"/>
      <c r="F96" s="39"/>
      <c r="G96" s="39"/>
      <c r="H96" s="39"/>
      <c r="I96" s="109">
        <f>Q117</f>
        <v>0</v>
      </c>
      <c r="J96" s="109">
        <f>R117</f>
        <v>0</v>
      </c>
      <c r="K96" s="109">
        <f>K117</f>
        <v>0</v>
      </c>
      <c r="L96" s="39"/>
      <c r="M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119</v>
      </c>
    </row>
    <row r="97" spans="1:31" s="9" customFormat="1" ht="24.95" customHeight="1" hidden="1">
      <c r="A97" s="9"/>
      <c r="B97" s="179"/>
      <c r="C97" s="180"/>
      <c r="D97" s="181" t="s">
        <v>413</v>
      </c>
      <c r="E97" s="182"/>
      <c r="F97" s="182"/>
      <c r="G97" s="182"/>
      <c r="H97" s="182"/>
      <c r="I97" s="183">
        <f>Q118</f>
        <v>0</v>
      </c>
      <c r="J97" s="183">
        <f>R118</f>
        <v>0</v>
      </c>
      <c r="K97" s="183">
        <f>K118</f>
        <v>0</v>
      </c>
      <c r="L97" s="180"/>
      <c r="M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 hidden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 hidden="1">
      <c r="A99" s="37"/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ht="12" hidden="1"/>
    <row r="101" ht="12" hidden="1"/>
    <row r="102" ht="12" hidden="1"/>
    <row r="103" spans="1:31" s="2" customFormat="1" ht="6.95" customHeight="1">
      <c r="A103" s="37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121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17</v>
      </c>
      <c r="D106" s="39"/>
      <c r="E106" s="39"/>
      <c r="F106" s="39"/>
      <c r="G106" s="39"/>
      <c r="H106" s="39"/>
      <c r="I106" s="39"/>
      <c r="J106" s="39"/>
      <c r="K106" s="39"/>
      <c r="L106" s="39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9"/>
      <c r="D107" s="39"/>
      <c r="E107" s="174" t="str">
        <f>E7</f>
        <v>UJEP Kolej K1 a K2 EPS+ER+SCS</v>
      </c>
      <c r="F107" s="31"/>
      <c r="G107" s="31"/>
      <c r="H107" s="31"/>
      <c r="I107" s="39"/>
      <c r="J107" s="39"/>
      <c r="K107" s="39"/>
      <c r="L107" s="39"/>
      <c r="M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108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75" t="str">
        <f>E9</f>
        <v>PS07 - Dokumentace skutečného provedení stavby DSPS</v>
      </c>
      <c r="F109" s="39"/>
      <c r="G109" s="39"/>
      <c r="H109" s="39"/>
      <c r="I109" s="39"/>
      <c r="J109" s="39"/>
      <c r="K109" s="39"/>
      <c r="L109" s="39"/>
      <c r="M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21</v>
      </c>
      <c r="D111" s="39"/>
      <c r="E111" s="39"/>
      <c r="F111" s="26" t="str">
        <f>F12</f>
        <v>Kolej K1 a K2 UJEP Ústí nad Labem</v>
      </c>
      <c r="G111" s="39"/>
      <c r="H111" s="39"/>
      <c r="I111" s="31" t="s">
        <v>23</v>
      </c>
      <c r="J111" s="78" t="str">
        <f>IF(J12="","",J12)</f>
        <v>1. 6. 2020</v>
      </c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1" t="s">
        <v>25</v>
      </c>
      <c r="D113" s="39"/>
      <c r="E113" s="39"/>
      <c r="F113" s="26" t="str">
        <f>E15</f>
        <v>UJEP Ústí nad Labem</v>
      </c>
      <c r="G113" s="39"/>
      <c r="H113" s="39"/>
      <c r="I113" s="31" t="s">
        <v>31</v>
      </c>
      <c r="J113" s="35" t="str">
        <f>E21</f>
        <v>ERCÉ technika s.r.o.</v>
      </c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5.65" customHeight="1">
      <c r="A114" s="37"/>
      <c r="B114" s="38"/>
      <c r="C114" s="31" t="s">
        <v>29</v>
      </c>
      <c r="D114" s="39"/>
      <c r="E114" s="39"/>
      <c r="F114" s="26" t="str">
        <f>IF(E18="","",E18)</f>
        <v>Vyplň údaj</v>
      </c>
      <c r="G114" s="39"/>
      <c r="H114" s="39"/>
      <c r="I114" s="31" t="s">
        <v>33</v>
      </c>
      <c r="J114" s="35" t="str">
        <f>E24</f>
        <v>Ing. Tomáš Rosenkranc</v>
      </c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0" customFormat="1" ht="29.25" customHeight="1">
      <c r="A116" s="185"/>
      <c r="B116" s="186"/>
      <c r="C116" s="187" t="s">
        <v>122</v>
      </c>
      <c r="D116" s="188" t="s">
        <v>61</v>
      </c>
      <c r="E116" s="188" t="s">
        <v>57</v>
      </c>
      <c r="F116" s="188" t="s">
        <v>58</v>
      </c>
      <c r="G116" s="188" t="s">
        <v>123</v>
      </c>
      <c r="H116" s="188" t="s">
        <v>124</v>
      </c>
      <c r="I116" s="188" t="s">
        <v>125</v>
      </c>
      <c r="J116" s="188" t="s">
        <v>126</v>
      </c>
      <c r="K116" s="188" t="s">
        <v>117</v>
      </c>
      <c r="L116" s="189" t="s">
        <v>127</v>
      </c>
      <c r="M116" s="190"/>
      <c r="N116" s="99" t="s">
        <v>1</v>
      </c>
      <c r="O116" s="100" t="s">
        <v>40</v>
      </c>
      <c r="P116" s="100" t="s">
        <v>128</v>
      </c>
      <c r="Q116" s="100" t="s">
        <v>129</v>
      </c>
      <c r="R116" s="100" t="s">
        <v>130</v>
      </c>
      <c r="S116" s="100" t="s">
        <v>131</v>
      </c>
      <c r="T116" s="100" t="s">
        <v>132</v>
      </c>
      <c r="U116" s="100" t="s">
        <v>133</v>
      </c>
      <c r="V116" s="100" t="s">
        <v>134</v>
      </c>
      <c r="W116" s="100" t="s">
        <v>135</v>
      </c>
      <c r="X116" s="101" t="s">
        <v>136</v>
      </c>
      <c r="Y116" s="185"/>
      <c r="Z116" s="185"/>
      <c r="AA116" s="185"/>
      <c r="AB116" s="185"/>
      <c r="AC116" s="185"/>
      <c r="AD116" s="185"/>
      <c r="AE116" s="185"/>
    </row>
    <row r="117" spans="1:63" s="2" customFormat="1" ht="22.8" customHeight="1">
      <c r="A117" s="37"/>
      <c r="B117" s="38"/>
      <c r="C117" s="106" t="s">
        <v>137</v>
      </c>
      <c r="D117" s="39"/>
      <c r="E117" s="39"/>
      <c r="F117" s="39"/>
      <c r="G117" s="39"/>
      <c r="H117" s="39"/>
      <c r="I117" s="39"/>
      <c r="J117" s="39"/>
      <c r="K117" s="191">
        <f>BK117</f>
        <v>0</v>
      </c>
      <c r="L117" s="39"/>
      <c r="M117" s="43"/>
      <c r="N117" s="102"/>
      <c r="O117" s="192"/>
      <c r="P117" s="103"/>
      <c r="Q117" s="193">
        <f>Q118</f>
        <v>0</v>
      </c>
      <c r="R117" s="193">
        <f>R118</f>
        <v>0</v>
      </c>
      <c r="S117" s="103"/>
      <c r="T117" s="194">
        <f>T118</f>
        <v>0</v>
      </c>
      <c r="U117" s="103"/>
      <c r="V117" s="194">
        <f>V118</f>
        <v>0</v>
      </c>
      <c r="W117" s="103"/>
      <c r="X117" s="195">
        <f>X118</f>
        <v>0</v>
      </c>
      <c r="Y117" s="37"/>
      <c r="Z117" s="37"/>
      <c r="AA117" s="37"/>
      <c r="AB117" s="37"/>
      <c r="AC117" s="37"/>
      <c r="AD117" s="37"/>
      <c r="AE117" s="37"/>
      <c r="AT117" s="16" t="s">
        <v>77</v>
      </c>
      <c r="AU117" s="16" t="s">
        <v>119</v>
      </c>
      <c r="BK117" s="196">
        <f>BK118</f>
        <v>0</v>
      </c>
    </row>
    <row r="118" spans="1:63" s="11" customFormat="1" ht="25.9" customHeight="1">
      <c r="A118" s="11"/>
      <c r="B118" s="197"/>
      <c r="C118" s="198"/>
      <c r="D118" s="199" t="s">
        <v>77</v>
      </c>
      <c r="E118" s="200" t="s">
        <v>138</v>
      </c>
      <c r="F118" s="200" t="s">
        <v>105</v>
      </c>
      <c r="G118" s="198"/>
      <c r="H118" s="198"/>
      <c r="I118" s="201"/>
      <c r="J118" s="201"/>
      <c r="K118" s="202">
        <f>BK118</f>
        <v>0</v>
      </c>
      <c r="L118" s="198"/>
      <c r="M118" s="203"/>
      <c r="N118" s="204"/>
      <c r="O118" s="205"/>
      <c r="P118" s="205"/>
      <c r="Q118" s="206">
        <f>SUM(Q119:Q120)</f>
        <v>0</v>
      </c>
      <c r="R118" s="206">
        <f>SUM(R119:R120)</f>
        <v>0</v>
      </c>
      <c r="S118" s="205"/>
      <c r="T118" s="207">
        <f>SUM(T119:T120)</f>
        <v>0</v>
      </c>
      <c r="U118" s="205"/>
      <c r="V118" s="207">
        <f>SUM(V119:V120)</f>
        <v>0</v>
      </c>
      <c r="W118" s="205"/>
      <c r="X118" s="208">
        <f>SUM(X119:X120)</f>
        <v>0</v>
      </c>
      <c r="Y118" s="11"/>
      <c r="Z118" s="11"/>
      <c r="AA118" s="11"/>
      <c r="AB118" s="11"/>
      <c r="AC118" s="11"/>
      <c r="AD118" s="11"/>
      <c r="AE118" s="11"/>
      <c r="AR118" s="209" t="s">
        <v>86</v>
      </c>
      <c r="AT118" s="210" t="s">
        <v>77</v>
      </c>
      <c r="AU118" s="210" t="s">
        <v>78</v>
      </c>
      <c r="AY118" s="209" t="s">
        <v>140</v>
      </c>
      <c r="BK118" s="211">
        <f>SUM(BK119:BK120)</f>
        <v>0</v>
      </c>
    </row>
    <row r="119" spans="1:65" s="2" customFormat="1" ht="24.15" customHeight="1">
      <c r="A119" s="37"/>
      <c r="B119" s="38"/>
      <c r="C119" s="212" t="s">
        <v>78</v>
      </c>
      <c r="D119" s="212" t="s">
        <v>141</v>
      </c>
      <c r="E119" s="213" t="s">
        <v>277</v>
      </c>
      <c r="F119" s="214" t="s">
        <v>414</v>
      </c>
      <c r="G119" s="215" t="s">
        <v>202</v>
      </c>
      <c r="H119" s="216">
        <v>1</v>
      </c>
      <c r="I119" s="217"/>
      <c r="J119" s="217"/>
      <c r="K119" s="218">
        <f>ROUND(P119*H119,2)</f>
        <v>0</v>
      </c>
      <c r="L119" s="214" t="s">
        <v>1</v>
      </c>
      <c r="M119" s="43"/>
      <c r="N119" s="219" t="s">
        <v>1</v>
      </c>
      <c r="O119" s="220" t="s">
        <v>41</v>
      </c>
      <c r="P119" s="221">
        <f>I119+J119</f>
        <v>0</v>
      </c>
      <c r="Q119" s="221">
        <f>ROUND(I119*H119,2)</f>
        <v>0</v>
      </c>
      <c r="R119" s="221">
        <f>ROUND(J119*H119,2)</f>
        <v>0</v>
      </c>
      <c r="S119" s="90"/>
      <c r="T119" s="222">
        <f>S119*H119</f>
        <v>0</v>
      </c>
      <c r="U119" s="222">
        <v>0</v>
      </c>
      <c r="V119" s="222">
        <f>U119*H119</f>
        <v>0</v>
      </c>
      <c r="W119" s="222">
        <v>0</v>
      </c>
      <c r="X119" s="223">
        <f>W119*H119</f>
        <v>0</v>
      </c>
      <c r="Y119" s="37"/>
      <c r="Z119" s="37"/>
      <c r="AA119" s="37"/>
      <c r="AB119" s="37"/>
      <c r="AC119" s="37"/>
      <c r="AD119" s="37"/>
      <c r="AE119" s="37"/>
      <c r="AR119" s="224" t="s">
        <v>145</v>
      </c>
      <c r="AT119" s="224" t="s">
        <v>141</v>
      </c>
      <c r="AU119" s="224" t="s">
        <v>86</v>
      </c>
      <c r="AY119" s="16" t="s">
        <v>140</v>
      </c>
      <c r="BE119" s="225">
        <f>IF(O119="základní",K119,0)</f>
        <v>0</v>
      </c>
      <c r="BF119" s="225">
        <f>IF(O119="snížená",K119,0)</f>
        <v>0</v>
      </c>
      <c r="BG119" s="225">
        <f>IF(O119="zákl. přenesená",K119,0)</f>
        <v>0</v>
      </c>
      <c r="BH119" s="225">
        <f>IF(O119="sníž. přenesená",K119,0)</f>
        <v>0</v>
      </c>
      <c r="BI119" s="225">
        <f>IF(O119="nulová",K119,0)</f>
        <v>0</v>
      </c>
      <c r="BJ119" s="16" t="s">
        <v>86</v>
      </c>
      <c r="BK119" s="225">
        <f>ROUND(P119*H119,2)</f>
        <v>0</v>
      </c>
      <c r="BL119" s="16" t="s">
        <v>145</v>
      </c>
      <c r="BM119" s="224" t="s">
        <v>88</v>
      </c>
    </row>
    <row r="120" spans="1:47" s="2" customFormat="1" ht="12">
      <c r="A120" s="37"/>
      <c r="B120" s="38"/>
      <c r="C120" s="39"/>
      <c r="D120" s="226" t="s">
        <v>146</v>
      </c>
      <c r="E120" s="39"/>
      <c r="F120" s="227" t="s">
        <v>414</v>
      </c>
      <c r="G120" s="39"/>
      <c r="H120" s="39"/>
      <c r="I120" s="228"/>
      <c r="J120" s="228"/>
      <c r="K120" s="39"/>
      <c r="L120" s="39"/>
      <c r="M120" s="43"/>
      <c r="N120" s="231"/>
      <c r="O120" s="232"/>
      <c r="P120" s="233"/>
      <c r="Q120" s="233"/>
      <c r="R120" s="233"/>
      <c r="S120" s="233"/>
      <c r="T120" s="233"/>
      <c r="U120" s="233"/>
      <c r="V120" s="233"/>
      <c r="W120" s="233"/>
      <c r="X120" s="234"/>
      <c r="Y120" s="37"/>
      <c r="Z120" s="37"/>
      <c r="AA120" s="37"/>
      <c r="AB120" s="37"/>
      <c r="AC120" s="37"/>
      <c r="AD120" s="37"/>
      <c r="AE120" s="37"/>
      <c r="AT120" s="16" t="s">
        <v>146</v>
      </c>
      <c r="AU120" s="16" t="s">
        <v>86</v>
      </c>
    </row>
    <row r="121" spans="1:31" s="2" customFormat="1" ht="6.95" customHeight="1">
      <c r="A121" s="37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43"/>
      <c r="N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</sheetData>
  <sheetProtection password="CC35" sheet="1" objects="1" scenarios="1" formatColumns="0" formatRows="0" autoFilter="0"/>
  <autoFilter ref="C116:L12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2020-09-25T12:26:01Z</dcterms:created>
  <dcterms:modified xsi:type="dcterms:W3CDTF">2020-09-25T12:26:11Z</dcterms:modified>
  <cp:category/>
  <cp:version/>
  <cp:contentType/>
  <cp:contentStatus/>
</cp:coreProperties>
</file>