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270" yWindow="555" windowWidth="16935" windowHeight="7365" activeTab="0"/>
  </bookViews>
  <sheets>
    <sheet name="Rekapitulace stavby" sheetId="1" r:id="rId1"/>
    <sheet name="D.1.1 - ARCHITEKTONICKO S..." sheetId="2" r:id="rId2"/>
    <sheet name="D.1.4.1 - ZDRAVOTNÍ INSTA..." sheetId="3" r:id="rId3"/>
    <sheet name="D.1.4.2 - VZDUCHOTECHNIKA" sheetId="4" r:id="rId4"/>
    <sheet name="D.1.4.3 - ÚSTŘEDNÍ VYTÁPĚNÍ" sheetId="5" r:id="rId5"/>
    <sheet name="D.1.4.4 - ELEKTROINSTALACE" sheetId="6" r:id="rId6"/>
    <sheet name="VRN - VEDLEJŠÍ ROZPOČTOVÉ..." sheetId="7" r:id="rId7"/>
    <sheet name="Pokyny pro vyplnění" sheetId="8" r:id="rId8"/>
  </sheets>
  <definedNames>
    <definedName name="_xlnm._FilterDatabase" localSheetId="1" hidden="1">'D.1.1 - ARCHITEKTONICKO S...'!$C$109:$K$899</definedName>
    <definedName name="_xlnm._FilterDatabase" localSheetId="2" hidden="1">'D.1.4.1 - ZDRAVOTNÍ INSTA...'!$C$91:$K$145</definedName>
    <definedName name="_xlnm._FilterDatabase" localSheetId="3" hidden="1">'D.1.4.2 - VZDUCHOTECHNIKA'!$C$90:$K$116</definedName>
    <definedName name="_xlnm._FilterDatabase" localSheetId="4" hidden="1">'D.1.4.3 - ÚSTŘEDNÍ VYTÁPĚNÍ'!$C$90:$K$115</definedName>
    <definedName name="_xlnm._FilterDatabase" localSheetId="5" hidden="1">'D.1.4.4 - ELEKTROINSTALACE'!$C$91:$K$177</definedName>
    <definedName name="_xlnm._FilterDatabase" localSheetId="6" hidden="1">'VRN - VEDLEJŠÍ ROZPOČTOVÉ...'!$C$83:$K$96</definedName>
    <definedName name="_xlnm.Print_Area" localSheetId="1">'D.1.1 - ARCHITEKTONICKO S...'!$C$4:$J$41,'D.1.1 - ARCHITEKTONICKO S...'!$C$47:$J$89,'D.1.1 - ARCHITEKTONICKO S...'!$C$95:$K$899</definedName>
    <definedName name="_xlnm.Print_Area" localSheetId="2">'D.1.4.1 - ZDRAVOTNÍ INSTA...'!$C$4:$J$41,'D.1.4.1 - ZDRAVOTNÍ INSTA...'!$C$47:$J$71,'D.1.4.1 - ZDRAVOTNÍ INSTA...'!$C$77:$K$145</definedName>
    <definedName name="_xlnm.Print_Area" localSheetId="3">'D.1.4.2 - VZDUCHOTECHNIKA'!$C$4:$J$41,'D.1.4.2 - VZDUCHOTECHNIKA'!$C$47:$J$70,'D.1.4.2 - VZDUCHOTECHNIKA'!$C$76:$K$116</definedName>
    <definedName name="_xlnm.Print_Area" localSheetId="4">'D.1.4.3 - ÚSTŘEDNÍ VYTÁPĚNÍ'!$C$4:$J$41,'D.1.4.3 - ÚSTŘEDNÍ VYTÁPĚNÍ'!$C$47:$J$70,'D.1.4.3 - ÚSTŘEDNÍ VYTÁPĚNÍ'!$C$76:$K$115</definedName>
    <definedName name="_xlnm.Print_Area" localSheetId="5">'D.1.4.4 - ELEKTROINSTALACE'!$C$4:$J$41,'D.1.4.4 - ELEKTROINSTALACE'!$C$47:$J$71,'D.1.4.4 - ELEKTROINSTALACE'!$C$77:$K$177</definedName>
    <definedName name="_xlnm.Print_Area" localSheetId="7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stavby'!$C$42:$AQ$62</definedName>
    <definedName name="_xlnm.Print_Area" localSheetId="6">'VRN - VEDLEJŠÍ ROZPOČTOVÉ...'!$C$4:$J$39,'VRN - VEDLEJŠÍ ROZPOČTOVÉ...'!$C$45:$J$65,'VRN - VEDLEJŠÍ ROZPOČTOVÉ...'!$C$71:$K$96</definedName>
    <definedName name="_xlnm.Print_Titles" localSheetId="0">'Rekapitulace stavby'!$52:$52</definedName>
    <definedName name="_xlnm.Print_Titles" localSheetId="1">'D.1.1 - ARCHITEKTONICKO S...'!$109:$109</definedName>
    <definedName name="_xlnm.Print_Titles" localSheetId="2">'D.1.4.1 - ZDRAVOTNÍ INSTA...'!$91:$91</definedName>
    <definedName name="_xlnm.Print_Titles" localSheetId="3">'D.1.4.2 - VZDUCHOTECHNIKA'!$90:$90</definedName>
    <definedName name="_xlnm.Print_Titles" localSheetId="4">'D.1.4.3 - ÚSTŘEDNÍ VYTÁPĚNÍ'!$90:$90</definedName>
    <definedName name="_xlnm.Print_Titles" localSheetId="5">'D.1.4.4 - ELEKTROINSTALACE'!$91:$91</definedName>
    <definedName name="_xlnm.Print_Titles" localSheetId="6">'VRN - VEDLEJŠÍ ROZPOČTOVÉ...'!$83:$83</definedName>
  </definedNames>
  <calcPr calcId="162913"/>
</workbook>
</file>

<file path=xl/sharedStrings.xml><?xml version="1.0" encoding="utf-8"?>
<sst xmlns="http://schemas.openxmlformats.org/spreadsheetml/2006/main" count="12368" uniqueCount="1920">
  <si>
    <t>Export Komplet</t>
  </si>
  <si>
    <t>VZ</t>
  </si>
  <si>
    <t>2.0</t>
  </si>
  <si>
    <t>ZAMOK</t>
  </si>
  <si>
    <t>False</t>
  </si>
  <si>
    <t>{70cda91b-19bb-4215-b770-ba556fd4a3fc}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</si>
  <si>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</si>
  <si>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</si>
  <si>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</si>
  <si>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</si>
  <si>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</si>
  <si>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</si>
  <si>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</si>
  <si>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</si>
  <si>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3772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</si>
  <si>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</si>
  <si>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</si>
  <si>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ÚSTÍ NAD LABEM, PASTEUROVA č.p.1500  (VILA KAMPUS)</t>
  </si>
  <si>
    <t>KSO:</t>
  </si>
  <si>
    <t>801 3</t>
  </si>
  <si>
    <t>CC-CZ:</t>
  </si>
  <si>
    <t/>
  </si>
  <si>
    <t>Místo:</t>
  </si>
  <si>
    <t>ÚSTÍ NAD LABEM</t>
  </si>
  <si>
    <t>Datum:</t>
  </si>
  <si>
    <t>25. 2. 2020</t>
  </si>
  <si>
    <t>Zadavatel:</t>
  </si>
  <si>
    <t>IČ:</t>
  </si>
  <si>
    <t>UJEP V ÚSTÍ NAD LABEM</t>
  </si>
  <si>
    <t>DIČ:</t>
  </si>
  <si>
    <t>Uchazeč:</t>
  </si>
  <si>
    <t>Vyplň údaj</t>
  </si>
  <si>
    <t>Projektant:</t>
  </si>
  <si>
    <t>IDP s.r.o.</t>
  </si>
  <si>
    <t>True</t>
  </si>
  <si>
    <t>Zpracovatel:</t>
  </si>
  <si>
    <t>V.RENČOVÁ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</si>
  <si>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</si>
  <si>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</si>
  <si>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</si>
  <si>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</si>
  <si>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</si>
  <si>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</si>
  <si>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</si>
  <si>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</si>
  <si>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</si>
  <si>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</si>
  <si>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</si>
  <si>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</si>
  <si>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</si>
  <si>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</si>
  <si>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</si>
  <si>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</si>
  <si>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</si>
  <si>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</si>
  <si>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</si>
  <si>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</si>
  <si>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</si>
  <si>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</si>
  <si>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</si>
  <si>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</si>
  <si>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</si>
  <si>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</si>
  <si>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</si>
  <si>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</si>
  <si>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</si>
  <si>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</si>
  <si>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</si>
  <si>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</si>
  <si>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</si>
  <si>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</si>
  <si>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</si>
  <si>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</si>
  <si>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</si>
  <si>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</si>
  <si>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</si>
  <si>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</si>
  <si>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D.1</t>
  </si>
  <si>
    <t>SO 01 - STAVEBNÍ ÚPRAVY 1.NP</t>
  </si>
  <si>
    <t>STA</t>
  </si>
  <si>
    <t>1</t>
  </si>
  <si>
    <t>{6f04d7f5-519d-47e0-a036-12ed03e8b47e}</t>
  </si>
  <si>
    <t>2</t>
  </si>
  <si>
    <t>/</t>
  </si>
  <si>
    <t>D.1.1</t>
  </si>
  <si>
    <t>ARCHITEKTONICKO STAVEBNÍ ŘEŠENÍ</t>
  </si>
  <si>
    <t>Soupis</t>
  </si>
  <si>
    <t>{0b452de4-3d85-432a-a689-c5e96fbe154a}</t>
  </si>
  <si>
    <t>D.1.4.1</t>
  </si>
  <si>
    <t>ZDRAVOTNÍ INSTALACE</t>
  </si>
  <si>
    <t>{fabbc37e-496c-4bfe-87f7-345de114c139}</t>
  </si>
  <si>
    <t>D.1.4.2</t>
  </si>
  <si>
    <t>VZDUCHOTECHNIKA</t>
  </si>
  <si>
    <t>{2da30577-08bd-4a91-855a-78423f7ab6e9}</t>
  </si>
  <si>
    <t>D.1.4.3</t>
  </si>
  <si>
    <t>ÚSTŘEDNÍ VYTÁPĚNÍ</t>
  </si>
  <si>
    <t>{41831365-e0c6-48b0-ac1b-6b9010df7437}</t>
  </si>
  <si>
    <t>D.1.4.4</t>
  </si>
  <si>
    <t>ELEKTROINSTALACE</t>
  </si>
  <si>
    <t>{0b33f2ac-3ccd-4689-b0ec-d88b6f3b2bd4}</t>
  </si>
  <si>
    <t>VRN</t>
  </si>
  <si>
    <t>VEDLEJŠÍ ROZPOČTOVÉ NÁKLADY</t>
  </si>
  <si>
    <t>{c7b8c82d-8ff4-4a6a-9fe8-785b0b5b27c5}</t>
  </si>
  <si>
    <t>KRYCÍ LIST SOUPISU PRACÍ</t>
  </si>
  <si>
    <t>Objekt:</t>
  </si>
  <si>
    <t>D.1 - SO 01 - STAVEBNÍ ÚPRAVY 1.NP</t>
  </si>
  <si>
    <t>Soupis:</t>
  </si>
  <si>
    <t>D.1.1 - ARCHITEKTONICKO STAVEBNÍ ŘEŠENÍ</t>
  </si>
  <si>
    <t xml:space="preserve">NEDÍLNOU SOUČÁSTÍ PRO OCENĚNÍ JE PROJEKTOVÁ DOKUMENTACE.  VÝMĚRY JSOU PŘEVZATY Z PD výkres č.01-04  POPIS A VÝPOČET JE  UVNITŘ POLOŽKY. MATERIÁLY  P Ř Í P A D N Ě   UVEDENÉ V ROZPOČTU JSOU  O R I E N T A Č N Í. MOHOU BÝT DODVATELEM V SOULADU SE ZÁKONEM č.134/2016 SB ZAMĚNĚNY ZA PŘEDPOKLADU, ŽE BUDOU SPLŇOVAT SROVNATELNÉ  TECHNICKÉ PARAMETRY. 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</si>
  <si>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</si>
  <si>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</si>
  <si>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</si>
  <si>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</si>
  <si>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</si>
  <si>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</si>
  <si>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43 - Schodišťové konstrukce a rampy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</si>
  <si>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</si>
  <si>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</si>
  <si>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</si>
  <si>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9 - Ostatní konstrukce a práce, bourání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</si>
  <si>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</si>
  <si>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</si>
  <si>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</si>
  <si>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</si>
  <si>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</si>
  <si>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</si>
  <si>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</si>
  <si>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</si>
  <si>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</si>
  <si>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</si>
  <si>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</si>
  <si>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</si>
  <si>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</si>
  <si>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</si>
  <si>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</si>
  <si>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 xml:space="preserve">    798 - Vybavení interieru</t>
  </si>
  <si>
    <t>N00 - Nepojmenované práce</t>
  </si>
  <si>
    <t xml:space="preserve">    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</si>
  <si>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</si>
  <si>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</si>
  <si>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</si>
  <si>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</si>
  <si>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</si>
  <si>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</si>
  <si>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</si>
  <si>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</si>
  <si>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</si>
  <si>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</si>
  <si>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</si>
  <si>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</si>
  <si>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</si>
  <si>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</si>
  <si>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</si>
  <si>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</si>
  <si>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</si>
  <si>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</si>
  <si>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</si>
  <si>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317168021</t>
  </si>
  <si>
    <t>Překlady keramické ploché osazené do maltového lože, výšky překladu 71 mm šířky 145 mm, délky 1000 mm</t>
  </si>
  <si>
    <t>kus</t>
  </si>
  <si>
    <t>CS ÚRS 2020 01</t>
  </si>
  <si>
    <t>4</t>
  </si>
  <si>
    <t>995865687</t>
  </si>
  <si>
    <t>VV</t>
  </si>
  <si>
    <t>PREFA PREKLADY V NOVYCH PRICKACH</t>
  </si>
  <si>
    <t>/viz vykres c.02 - vypis/</t>
  </si>
  <si>
    <t>P1</t>
  </si>
  <si>
    <t>6</t>
  </si>
  <si>
    <t>P2</t>
  </si>
  <si>
    <t>Součet</t>
  </si>
  <si>
    <t>340238212</t>
  </si>
  <si>
    <t>Zazdívka otvorů v příčkách nebo stěnách cihlami plnými pálenými plochy přes 0,25 m2 do 1 m2, tloušťky přes 100 mm</t>
  </si>
  <si>
    <t>m2</t>
  </si>
  <si>
    <t>-2146560338</t>
  </si>
  <si>
    <t>ZAZDIVKY PO VYBOURANI DVERI</t>
  </si>
  <si>
    <t>/viz vykres c.02/</t>
  </si>
  <si>
    <t>BP06</t>
  </si>
  <si>
    <t>0,90*2,00</t>
  </si>
  <si>
    <t>310238211</t>
  </si>
  <si>
    <t>Zazdívka otvorů ve zdivu nadzákladovém cihlami pálenými plochy přes 0,25 m2 do 1 m2 na maltu vápenocementovou</t>
  </si>
  <si>
    <t>m3</t>
  </si>
  <si>
    <t>-72385009</t>
  </si>
  <si>
    <t>0,30*1,10*2,00</t>
  </si>
  <si>
    <t>349231811</t>
  </si>
  <si>
    <t>Přizdívka z cihel ostění s ozubem ve vybouraných otvorech, s vysekáním kapes pro zavázaní přes 80 do 150 mm</t>
  </si>
  <si>
    <t>-1018724421</t>
  </si>
  <si>
    <t>PRO OSAZENI NOVYCH DVERI U SCHODISTE</t>
  </si>
  <si>
    <t>0,15*2,00*2</t>
  </si>
  <si>
    <t>PO VYBOURANI ZARUBNI UKLID</t>
  </si>
  <si>
    <t>0,15*2*2</t>
  </si>
  <si>
    <t>OSTATNI PRIZDIVKY - REKONSTRUKCE</t>
  </si>
  <si>
    <t>0,50</t>
  </si>
  <si>
    <t>5</t>
  </si>
  <si>
    <t>349231821</t>
  </si>
  <si>
    <t>Přizdívka z cihel ostění s ozubem ve vybouraných otvorech, s vysekáním kapes pro zavázaní přes 150 do 300 mm</t>
  </si>
  <si>
    <t>-91644562</t>
  </si>
  <si>
    <t>342244201</t>
  </si>
  <si>
    <t>Příčky jednoduché z cihel děrovaných broušených, na tenkovrstvou maltu, pevnost cihel do P15, tl. příčky 80 mm</t>
  </si>
  <si>
    <t>-1716195506</t>
  </si>
  <si>
    <t>NOVE PRICKY</t>
  </si>
  <si>
    <t>1,69*2,10*2</t>
  </si>
  <si>
    <t>Odpocet otvoru</t>
  </si>
  <si>
    <t>-0,70*2,00*2</t>
  </si>
  <si>
    <t>7</t>
  </si>
  <si>
    <t>342244221</t>
  </si>
  <si>
    <t>Příčky jednoduché z cihel děrovaných broušených, na tenkovrstvou maltu, pevnost cihel do P15, tl. příčky 140 mm</t>
  </si>
  <si>
    <t>994056636</t>
  </si>
  <si>
    <t>1,85*3,55</t>
  </si>
  <si>
    <t>(1,65+1,74)*2,90</t>
  </si>
  <si>
    <t>(1,52+1,65)*2,90*2</t>
  </si>
  <si>
    <t>3,82*2,90</t>
  </si>
  <si>
    <t>3,90</t>
  </si>
  <si>
    <t>-0,80*2,00*3</t>
  </si>
  <si>
    <t>-0,70*2,00</t>
  </si>
  <si>
    <t>8</t>
  </si>
  <si>
    <t>311235141</t>
  </si>
  <si>
    <t>Zdivo jednovrstvé z cihel děrovaných broušených na celoplošnou tenkovrstvou maltu, pevnost cihel přes P10 do P15, tl. zdiva 240 mm</t>
  </si>
  <si>
    <t>59346724</t>
  </si>
  <si>
    <t>NOVA NOSNA ZED</t>
  </si>
  <si>
    <t>9</t>
  </si>
  <si>
    <t>311113144</t>
  </si>
  <si>
    <t>Nadzákladové zdi z tvárnic ztraceného bednění hladkých, včetně výplně z betonu třídy C 20/25, tloušťky zdiva přes 250 do 300 mm</t>
  </si>
  <si>
    <t>1363434910</t>
  </si>
  <si>
    <t>PODEZDIVKA NOVYCH SCHODIST</t>
  </si>
  <si>
    <t>/viz rez A-A - odmereno/</t>
  </si>
  <si>
    <t>1,10*0,25*2</t>
  </si>
  <si>
    <t>10</t>
  </si>
  <si>
    <t>311361821</t>
  </si>
  <si>
    <t>Výztuž nadzákladových zdí nosných svislých nebo odkloněných od svislice, rovných nebo oblých z betonářské oceli 10 505 (R) nebo BSt 500</t>
  </si>
  <si>
    <t>t</t>
  </si>
  <si>
    <t>-500201645</t>
  </si>
  <si>
    <t>VYZTUZ ZTRACENEHO BEDNENI</t>
  </si>
  <si>
    <t>/35 kg/m3/</t>
  </si>
  <si>
    <t>0,55*0,30*35,00*0,001</t>
  </si>
  <si>
    <t>43</t>
  </si>
  <si>
    <t>Schodišťové konstrukce a rampy</t>
  </si>
  <si>
    <t>11</t>
  </si>
  <si>
    <t>635111241</t>
  </si>
  <si>
    <t>Násyp ze štěrkopísku, písku nebo kameniva pod podlahy se zhutněním z kameniva hrubého 8-16</t>
  </si>
  <si>
    <t>-1033886663</t>
  </si>
  <si>
    <t>ZASYPANI STAV.SCHODISTE</t>
  </si>
  <si>
    <t>/viz vykres c.01 a rez A-A - odmereno/</t>
  </si>
  <si>
    <t>BP07+SK05</t>
  </si>
  <si>
    <t>1,20*1,40*(0,30+0,60)/2</t>
  </si>
  <si>
    <t>12</t>
  </si>
  <si>
    <t>R POL 1</t>
  </si>
  <si>
    <t>ŽB schodiště C35/45 vč.základku, bednění, výztuže a boční opěrné zídky</t>
  </si>
  <si>
    <t>2133167948</t>
  </si>
  <si>
    <t>NOVE ZB SCHODISTE</t>
  </si>
  <si>
    <t>/viz vykres c.02 a rez A-A - odmereno/</t>
  </si>
  <si>
    <t>1,00*1,50*0,30*2</t>
  </si>
  <si>
    <t>0,30*1,00*0,30*2</t>
  </si>
  <si>
    <t>0,10*1,50*(0,30+0,80)/2*2</t>
  </si>
  <si>
    <t>61</t>
  </si>
  <si>
    <t>Úprava povrchů vnitřních</t>
  </si>
  <si>
    <t>13</t>
  </si>
  <si>
    <t>632451021</t>
  </si>
  <si>
    <t>Potěr cementový vyrovnávací z malty (MC-15) v pásu o průměrné (střední) tl. od 10 do 20 mm</t>
  </si>
  <si>
    <t>58869781</t>
  </si>
  <si>
    <t>UKONCENI - VRCH NOVYCH PRICEK</t>
  </si>
  <si>
    <t>0,10*1,69*2</t>
  </si>
  <si>
    <t>0,15*(1,85+1,65+1,74)</t>
  </si>
  <si>
    <t>0,15*(1,52+1,65+3,82)</t>
  </si>
  <si>
    <t>0,25*3,82</t>
  </si>
  <si>
    <t>0,30</t>
  </si>
  <si>
    <t>14</t>
  </si>
  <si>
    <t>612325412</t>
  </si>
  <si>
    <t>Oprava vápenocementové omítky vnitřních ploch hladké, tloušťky do 20 mm stěn, v rozsahu opravované plochy přes 10 do 30%</t>
  </si>
  <si>
    <t>1463913364</t>
  </si>
  <si>
    <t>VYSPRAVENI STAV.STEN PO OTLUCENI OMITKY</t>
  </si>
  <si>
    <t>/viz vykres c.02 a rez A-A - plocha oken pokryje plochu jejich osteni/</t>
  </si>
  <si>
    <t>SK04</t>
  </si>
  <si>
    <t>(6,94+0,50+1,70+3,73+0,80)*2*2,80</t>
  </si>
  <si>
    <t>(2,51+2,915)/2*2,015*(2,80-2,00)</t>
  </si>
  <si>
    <t>(2,935+0,20*4+1,58+3,26+1,20*4+1,61)*(2,80-2,00)</t>
  </si>
  <si>
    <t>1,50*2,80</t>
  </si>
  <si>
    <t>(1,80+3,45)*2,80</t>
  </si>
  <si>
    <t>(1,50*2+3,82)*2,80</t>
  </si>
  <si>
    <t>(3,88+3,82+5,53+0,60*2)*2,80</t>
  </si>
  <si>
    <t>(1,69+0,90+2,41+0,80)*2*3,45</t>
  </si>
  <si>
    <t>(1,50+1,74)*2,80</t>
  </si>
  <si>
    <t>(3,80+1,74+2,10*2+2,14)*2,80</t>
  </si>
  <si>
    <t>(1,69+3,11*2)*3,45</t>
  </si>
  <si>
    <t>29,00</t>
  </si>
  <si>
    <t>Odpocet dveri</t>
  </si>
  <si>
    <t>-0,90*2,00*3</t>
  </si>
  <si>
    <t>-0,70*2,00*8</t>
  </si>
  <si>
    <t>-0,80*2,00*7</t>
  </si>
  <si>
    <t>Pripocet osteni</t>
  </si>
  <si>
    <t>0,15*(1,20+2,10*2)</t>
  </si>
  <si>
    <t>0,30*(1,20+2,10*2)</t>
  </si>
  <si>
    <t>0,15*(3,00+2,80*2)</t>
  </si>
  <si>
    <t>0,15*(1,30+2,10*2)</t>
  </si>
  <si>
    <t>0,30*(1,20+2,10*2)*2</t>
  </si>
  <si>
    <t>Odpocet zazdivek</t>
  </si>
  <si>
    <t>-0,90*2,00*4</t>
  </si>
  <si>
    <t>612131121</t>
  </si>
  <si>
    <t>Podkladní a spojovací vrstva vnitřních omítaných ploch penetrace akrylát-silikonová nanášená ručně stěn</t>
  </si>
  <si>
    <t>2016842733</t>
  </si>
  <si>
    <t>286,944</t>
  </si>
  <si>
    <t>16</t>
  </si>
  <si>
    <t>612321121</t>
  </si>
  <si>
    <t>Omítka vápenocementová vnitřních ploch nanášená ručně jednovrstvá, tloušťky do 10 mm hladká svislých konstrukcí stěn</t>
  </si>
  <si>
    <t>-470253389</t>
  </si>
  <si>
    <t>OMITKA POD KERAMICKE OBKLADY</t>
  </si>
  <si>
    <t>/viz vykres c.02 - tabulka mistnosti/</t>
  </si>
  <si>
    <t>(2,51+2,915+2,015+1,995)*2,00</t>
  </si>
  <si>
    <t>(2,935+3,26+1,61+1,58+0,20*4+0,80*4)*2,00</t>
  </si>
  <si>
    <t>(1,50+3,82)*2*2,00</t>
  </si>
  <si>
    <t>(1,69+0,90)*2*2,00</t>
  </si>
  <si>
    <t>(1,69+2,41)*2*2,00</t>
  </si>
  <si>
    <t>(1,69+0,80)*2*2,00</t>
  </si>
  <si>
    <t>(1,69+3,11)*2*2,00</t>
  </si>
  <si>
    <t>6,00</t>
  </si>
  <si>
    <t>-0,70*2,00*9</t>
  </si>
  <si>
    <t>17</t>
  </si>
  <si>
    <t>612321141</t>
  </si>
  <si>
    <t>Omítka vápenocementová vnitřních ploch nanášená ručně dvouvrstvá, tloušťky jádrové omítky do 10 mm a tloušťky štuku do 3 mm štuková svislých konstrukcí stěn</t>
  </si>
  <si>
    <t>1738822745</t>
  </si>
  <si>
    <t>OMITKA NA NOVEM A STAVAJICIM ZDIVU</t>
  </si>
  <si>
    <t>/viz vykres c.02 a rez A-A - plocha oken pokryje jejich osteni/</t>
  </si>
  <si>
    <t>MISTN.C.101-112</t>
  </si>
  <si>
    <t>(2,51+2,915+2,015+1,995)*2,80</t>
  </si>
  <si>
    <t>(2,935+3,26+1,61+1,58+0,20*4+0,80*4)*2,80</t>
  </si>
  <si>
    <t>(1,50+1,52)*2*2,80</t>
  </si>
  <si>
    <t>(3,45+3,82)*2*2,80</t>
  </si>
  <si>
    <t>(1,50+3,82)*2*2,80</t>
  </si>
  <si>
    <t>(5,53+3,82)*2*2,80</t>
  </si>
  <si>
    <t>1,69*2,00*2*2</t>
  </si>
  <si>
    <t>(1,50+1,74)*2*2,80</t>
  </si>
  <si>
    <t>(3,80+3,84)*2*2,80</t>
  </si>
  <si>
    <t>(1,69+3,11)*2*3,45</t>
  </si>
  <si>
    <t>1,20*(0,20+0,70)*2*2</t>
  </si>
  <si>
    <t>35,00</t>
  </si>
  <si>
    <t>-0,70*2,00*14</t>
  </si>
  <si>
    <t>-0,80*2,00*13</t>
  </si>
  <si>
    <t>Odpocet omitky hladke</t>
  </si>
  <si>
    <t>-116,24</t>
  </si>
  <si>
    <t>18</t>
  </si>
  <si>
    <t>612325302</t>
  </si>
  <si>
    <t>Vápenocementová omítka ostění nebo nadpraží štuková</t>
  </si>
  <si>
    <t>1350363772</t>
  </si>
  <si>
    <t>OSTENI</t>
  </si>
  <si>
    <t>19</t>
  </si>
  <si>
    <t>612321191</t>
  </si>
  <si>
    <t>Omítka vápenocementová vnitřních ploch nanášená ručně Příplatek k cenám za každých dalších i započatých 5 mm tloušťky omítky přes 10 mm stěn</t>
  </si>
  <si>
    <t>1384311487</t>
  </si>
  <si>
    <t>116,24+322,044+7,785</t>
  </si>
  <si>
    <t>20</t>
  </si>
  <si>
    <t>-1939367311</t>
  </si>
  <si>
    <t>62</t>
  </si>
  <si>
    <t>Úprava povrchů vnějších</t>
  </si>
  <si>
    <t>622215121</t>
  </si>
  <si>
    <t>Oprava kontaktního zateplení z polystyrenových desek jednotlivých malých ploch tloušťky přes 80 do 120 mm stěn, plochy jednotlivě do 0,1 m2</t>
  </si>
  <si>
    <t>884376330</t>
  </si>
  <si>
    <t>OPRAVA STAV. ZATEPLENI U KOTVENI OKENNICH MRIZI</t>
  </si>
  <si>
    <t>/viz tabulka PSV prvku - odhad kusu/</t>
  </si>
  <si>
    <t>Z1</t>
  </si>
  <si>
    <t>6*5</t>
  </si>
  <si>
    <t>Z2</t>
  </si>
  <si>
    <t>8*1</t>
  </si>
  <si>
    <t>Z3</t>
  </si>
  <si>
    <t>4*2</t>
  </si>
  <si>
    <t>Z4</t>
  </si>
  <si>
    <t>6*1</t>
  </si>
  <si>
    <t>Z5</t>
  </si>
  <si>
    <t>6*2</t>
  </si>
  <si>
    <t>22</t>
  </si>
  <si>
    <t>622525101</t>
  </si>
  <si>
    <t>Omítka tenkovrstvá jednotlivých malých ploch silikátová, akrylátová, silikonová nebo silikonsilikátová stěn, plochy jednotlivě do 0,1 m2</t>
  </si>
  <si>
    <t>559866685</t>
  </si>
  <si>
    <t>PROBARVENA OMITKA</t>
  </si>
  <si>
    <t>64,00</t>
  </si>
  <si>
    <t>23</t>
  </si>
  <si>
    <t>622131121</t>
  </si>
  <si>
    <t>Podkladní a spojovací vrstva vnějších omítaných ploch penetrace akrylát-silikonová nanášená ručně stěn</t>
  </si>
  <si>
    <t>-1382209411</t>
  </si>
  <si>
    <t>0,10*64</t>
  </si>
  <si>
    <t>63</t>
  </si>
  <si>
    <t>Podlahy a podlahové konstrukce</t>
  </si>
  <si>
    <t>24</t>
  </si>
  <si>
    <t>631312131</t>
  </si>
  <si>
    <t>Doplnění dosavadních mazanin prostým betonem s dodáním hmot, bez potěru, plochy jednotlivě přes 1 m2 do 4 m2 a tl. přes 80 mm</t>
  </si>
  <si>
    <t>1885123835</t>
  </si>
  <si>
    <t>DOPLNENI PODLAHY U ZASYPANEHO SCHODISTE</t>
  </si>
  <si>
    <t>1,20*1,40*0,15</t>
  </si>
  <si>
    <t>25</t>
  </si>
  <si>
    <t>631319173</t>
  </si>
  <si>
    <t>Příplatek k cenám mazanin za stržení povrchu spodní vrstvy mazaniny latí před vložením výztuže nebo pletiva pro tl. obou vrstev mazaniny přes 80 do 120 mm</t>
  </si>
  <si>
    <t>30460473</t>
  </si>
  <si>
    <t>26</t>
  </si>
  <si>
    <t>631362021</t>
  </si>
  <si>
    <t>Výztuž mazanin ze svařovaných sítí z drátů typu KARI</t>
  </si>
  <si>
    <t>-613597229</t>
  </si>
  <si>
    <t>1,20*1,40*4,957*0,001*1,20</t>
  </si>
  <si>
    <t>27</t>
  </si>
  <si>
    <t>633811111</t>
  </si>
  <si>
    <t>Broušení betonových podlah nerovností do 2 mm (stržení šlemu)</t>
  </si>
  <si>
    <t>1992233026</t>
  </si>
  <si>
    <t>VYBROUSENI PODLAH PO BOURACICH PRACECH</t>
  </si>
  <si>
    <t>20,46+5,40+4,84+2,28</t>
  </si>
  <si>
    <t>10,39+5,73+2,28+19,56</t>
  </si>
  <si>
    <t>7,48+2,49+11,89+5,57</t>
  </si>
  <si>
    <t>Mezisoučet</t>
  </si>
  <si>
    <t>28</t>
  </si>
  <si>
    <t>633811119</t>
  </si>
  <si>
    <t>Broušení betonových podlah Příplatek k ceně za každý další 1 mm úběru</t>
  </si>
  <si>
    <t>-500196822</t>
  </si>
  <si>
    <t>98,37*3</t>
  </si>
  <si>
    <t>29</t>
  </si>
  <si>
    <t>952902041</t>
  </si>
  <si>
    <t>Čištění budov při provádění oprav a udržovacích prací podlah hladkých drhnutím s chemickými prostředky</t>
  </si>
  <si>
    <t>1915718801</t>
  </si>
  <si>
    <t>STAVAJICI PODLAHY POD NOVE POVRCHY</t>
  </si>
  <si>
    <t>98,37</t>
  </si>
  <si>
    <t>Ostatní konstrukce a práce, bourání</t>
  </si>
  <si>
    <t>30</t>
  </si>
  <si>
    <t>952901111</t>
  </si>
  <si>
    <t>Vyčištění budov nebo objektů před předáním do užívání budov bytové nebo občanské výstavby, světlé výšky podlaží do 4 m</t>
  </si>
  <si>
    <t>-1227891755</t>
  </si>
  <si>
    <t>PO UKONCENI STAVEBNICH PRACI</t>
  </si>
  <si>
    <t>1.NP</t>
  </si>
  <si>
    <t>20,46+5,40+4,84+2,28+10,39</t>
  </si>
  <si>
    <t>5,73+2,28+19,56+7,48+2,49</t>
  </si>
  <si>
    <t>11,89+5,57</t>
  </si>
  <si>
    <t>31</t>
  </si>
  <si>
    <t>619991011</t>
  </si>
  <si>
    <t>Zakrytí vnitřních ploch před znečištěním včetně pozdějšího odkrytí konstrukcí a prvků obalením fólií a přelepením páskou</t>
  </si>
  <si>
    <t>-1091317615</t>
  </si>
  <si>
    <t>OCHRANA STAVAJICICH KONSTRUKCI</t>
  </si>
  <si>
    <t>85,00</t>
  </si>
  <si>
    <t>32</t>
  </si>
  <si>
    <t>953945123</t>
  </si>
  <si>
    <t>Kotvy mechanické s vyvrtáním otvoru do betonu, železobetonu nebo tvrdého kamene pro střední zatížení průvlekové, velikost M 10, délka 130 mm</t>
  </si>
  <si>
    <t>-838175156</t>
  </si>
  <si>
    <t>KOTVENI OKENNICH MRIZI</t>
  </si>
  <si>
    <t>94</t>
  </si>
  <si>
    <t>Lešení a stavební výtahy</t>
  </si>
  <si>
    <t>33</t>
  </si>
  <si>
    <t>949101112</t>
  </si>
  <si>
    <t>Lešení pomocné pracovní pro objekty pozemních staveb pro zatížení do 150 kg/m2, o výšce lešeňové podlahy přes 1,9 do 3,5 m</t>
  </si>
  <si>
    <t>-1668017573</t>
  </si>
  <si>
    <t>PRO STAVEBNI PRACE A PODHLEDY</t>
  </si>
  <si>
    <t>95</t>
  </si>
  <si>
    <t>Různé dokončovací konstrukce a práce pozemních staveb</t>
  </si>
  <si>
    <t>34</t>
  </si>
  <si>
    <t>953943113</t>
  </si>
  <si>
    <t>Osazování drobných kovových předmětů výrobků ostatních jinde neuvedených do vynechaných či vysekaných kapes zdiva, se zajištěním polohy se zalitím maltou cementovou, hmotnosti přes 5 do 15 kg/kus</t>
  </si>
  <si>
    <t>485434525</t>
  </si>
  <si>
    <t>HASICI PRISTROJ</t>
  </si>
  <si>
    <t>/viz pozadavek pozarniho specialisty/</t>
  </si>
  <si>
    <t>35</t>
  </si>
  <si>
    <t>M</t>
  </si>
  <si>
    <t>4493211R</t>
  </si>
  <si>
    <t>přístroj hasicí ruční práškový 6 kg hasící schopnost 21A, 113B</t>
  </si>
  <si>
    <t>2110508163</t>
  </si>
  <si>
    <t>36</t>
  </si>
  <si>
    <t>953943111</t>
  </si>
  <si>
    <t>Osazování drobných kovových předmětů výrobků ostatních jinde neuvedených do vynechaných či vysekaných kapes zdiva, se zajištěním polohy se zalitím maltou cementovou, hmotnosti do 1 kg/kus</t>
  </si>
  <si>
    <t>1829062732</t>
  </si>
  <si>
    <t>AUTONOMNI HLASIC POZARU</t>
  </si>
  <si>
    <t>37</t>
  </si>
  <si>
    <t>4048301R</t>
  </si>
  <si>
    <t>autonomní hlásič požáru dle ČSN EN 14604</t>
  </si>
  <si>
    <t>-181435586</t>
  </si>
  <si>
    <t>96</t>
  </si>
  <si>
    <t>Bourání konstrukcí</t>
  </si>
  <si>
    <t>38</t>
  </si>
  <si>
    <t>968072455</t>
  </si>
  <si>
    <t>Vybourání kovových rámů oken s křídly, dveřních zárubní, vrat, stěn, ostění nebo obkladů dveřních zárubní, plochy do 2 m2</t>
  </si>
  <si>
    <t>773776883</t>
  </si>
  <si>
    <t>ZARUBNE BOURANYCH DVERI</t>
  </si>
  <si>
    <t>DREVO NEBO OCEL</t>
  </si>
  <si>
    <t>/viz vykres c.01/</t>
  </si>
  <si>
    <t>BP09</t>
  </si>
  <si>
    <t>0,60*1,97*5</t>
  </si>
  <si>
    <t>0,80*1,97*2</t>
  </si>
  <si>
    <t>39</t>
  </si>
  <si>
    <t>978013191</t>
  </si>
  <si>
    <t>Otlučení vápenných nebo vápenocementových omítek vnitřních ploch stěn s vyškrabáním spar, s očištěním zdiva, v rozsahu přes 50 do 100 %</t>
  </si>
  <si>
    <t>1646309328</t>
  </si>
  <si>
    <t>STAVAJICI OMITKY STEN</t>
  </si>
  <si>
    <t>NA NEBOURANEM ZDIVU DOTCENYCH MISTNOSTI</t>
  </si>
  <si>
    <t>/viz vykres c.01 - plocha oken pokryje plochu jejich osteni/</t>
  </si>
  <si>
    <t>BP02</t>
  </si>
  <si>
    <t>40</t>
  </si>
  <si>
    <t>962031132</t>
  </si>
  <si>
    <t>Bourání příček z cihel, tvárnic nebo příčkovek z cihel pálených, plných nebo dutých na maltu vápennou nebo vápenocementovou, tl. do 100 mm</t>
  </si>
  <si>
    <t>2061685434</t>
  </si>
  <si>
    <t>STAVAJICI PRICKY</t>
  </si>
  <si>
    <t>BP04</t>
  </si>
  <si>
    <t>(1,97+3,20)*2,90</t>
  </si>
  <si>
    <t>-0,60*1,97*2</t>
  </si>
  <si>
    <t>41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</si>
  <si>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</si>
  <si>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</si>
  <si>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1170449699</t>
  </si>
  <si>
    <t>PO VYBOURANI PRICEK</t>
  </si>
  <si>
    <t>0,10*2,90*3</t>
  </si>
  <si>
    <t>42</t>
  </si>
  <si>
    <t>971033531</t>
  </si>
  <si>
    <t>Vybourání otvorů ve zdivu základovém nebo nadzákladovém z cihel, tvárnic, příčkovek z cihel pálených na maltu vápennou nebo vápenocementovou plochy do 1 m2, tl. do 150 mm</t>
  </si>
  <si>
    <t>-618720123</t>
  </si>
  <si>
    <t>PRO NOVE DVERE</t>
  </si>
  <si>
    <t>0,90*2,00*2</t>
  </si>
  <si>
    <t>971033561</t>
  </si>
  <si>
    <t>Vybourání otvorů ve zdivu základovém nebo nadzákladovém z cihel, tvárnic, příčkovek z cihel pálených na maltu vápennou nebo vápenocementovou plochy do 1 m2, tl. do 600 mm</t>
  </si>
  <si>
    <t>-1131348851</t>
  </si>
  <si>
    <t>BP05</t>
  </si>
  <si>
    <t>0,35*0,80*2,00</t>
  </si>
  <si>
    <t>44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</si>
  <si>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</si>
  <si>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</si>
  <si>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553380120</t>
  </si>
  <si>
    <t>0,15*2,00*2*2</t>
  </si>
  <si>
    <t>0,35*2,00*2</t>
  </si>
  <si>
    <t>45</t>
  </si>
  <si>
    <t>973031813</t>
  </si>
  <si>
    <t>Vysekání výklenků nebo kapes ve zdivu z cihel na maltu vápennou nebo vápenocementovou kapes pro zavázání nových příček, tl. do 150 mm</t>
  </si>
  <si>
    <t>m</t>
  </si>
  <si>
    <t>1637633977</t>
  </si>
  <si>
    <t>2,80*5+2,45*6</t>
  </si>
  <si>
    <t>46</t>
  </si>
  <si>
    <t>973031824</t>
  </si>
  <si>
    <t>Vysekání výklenků nebo kapes ve zdivu z cihel na maltu vápennou nebo vápenocementovou kapes pro zavázání nových zdí, tl. do 300 mm</t>
  </si>
  <si>
    <t>-1204166667</t>
  </si>
  <si>
    <t>2,90*2</t>
  </si>
  <si>
    <t>47</t>
  </si>
  <si>
    <t>974031664</t>
  </si>
  <si>
    <t>Vysekání rýh ve zdivu cihelném na maltu vápennou nebo vápenocementovou pro vtahování nosníků do zdí, před vybouráním otvoru do hl. 150 mm, při v. nosníku do 150 mm</t>
  </si>
  <si>
    <t>1586299485</t>
  </si>
  <si>
    <t>PRO PREKLAD P1+P2</t>
  </si>
  <si>
    <t>1,00*(6+4)</t>
  </si>
  <si>
    <t>48</t>
  </si>
  <si>
    <t>997013211</t>
  </si>
  <si>
    <t>Vnitrostaveništní doprava suti a vybouraných hmot vodorovně do 50 m svisle ručně pro budovy a haly výšky do 6 m</t>
  </si>
  <si>
    <t>1370596118</t>
  </si>
  <si>
    <t>K MISTU NALOZENI</t>
  </si>
  <si>
    <t>18,555</t>
  </si>
  <si>
    <t>49</t>
  </si>
  <si>
    <t>997013511</t>
  </si>
  <si>
    <t>Odvoz suti a vybouraných hmot z meziskládky na skládku s naložením a se složením, na vzdálenost do 1 km</t>
  </si>
  <si>
    <t>338055977</t>
  </si>
  <si>
    <t>50</t>
  </si>
  <si>
    <t>997013509</t>
  </si>
  <si>
    <t>Odvoz suti a vybouraných hmot na skládku nebo meziskládku se složením, na vzdálenost Příplatek k ceně za každý další i započatý 1 km přes 1 km</t>
  </si>
  <si>
    <t>1471222595</t>
  </si>
  <si>
    <t>18,555*6</t>
  </si>
  <si>
    <t>51</t>
  </si>
  <si>
    <t>997013631</t>
  </si>
  <si>
    <t>Poplatek za uložení stavebního odpadu na skládce (skládkovné) směsného stavebního a demoličního zatříděného do Katalogu odpadů pod kódem 17 09 04</t>
  </si>
  <si>
    <t>-1161804326</t>
  </si>
  <si>
    <t>STAVEBNI SUT PO ROZTRIDENI</t>
  </si>
  <si>
    <t>998</t>
  </si>
  <si>
    <t>Přesun hmot</t>
  </si>
  <si>
    <t>52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</si>
  <si>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</si>
  <si>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</si>
  <si>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-2095293541</t>
  </si>
  <si>
    <t>PSV</t>
  </si>
  <si>
    <t>Práce a dodávky PSV</t>
  </si>
  <si>
    <t>711</t>
  </si>
  <si>
    <t>Izolace proti vodě, vlhkosti a plynům</t>
  </si>
  <si>
    <t>53</t>
  </si>
  <si>
    <t>711493111</t>
  </si>
  <si>
    <t>Izolace proti podpovrchové a tlakové vodě - ostatní na ploše vodorovné V dvousložkovou na bázi cementu</t>
  </si>
  <si>
    <t>1552085908</t>
  </si>
  <si>
    <t xml:space="preserve">HYDROIZOLACNI STERKA </t>
  </si>
  <si>
    <t>SCHODISTE A PODESTA</t>
  </si>
  <si>
    <t>SK05</t>
  </si>
  <si>
    <t>1,20*1,50*2</t>
  </si>
  <si>
    <t>1,20*0,163*4*2</t>
  </si>
  <si>
    <t>1,20*1,40</t>
  </si>
  <si>
    <t>1,00</t>
  </si>
  <si>
    <t>KOUPELNY A UKLID</t>
  </si>
  <si>
    <t>4,84+5,73+7,48+5,57</t>
  </si>
  <si>
    <t>54</t>
  </si>
  <si>
    <t>711493121</t>
  </si>
  <si>
    <t>Izolace proti podpovrchové a tlakové vodě - ostatní na ploše svislé S dvousložkovou na bázi cementu</t>
  </si>
  <si>
    <t>-992595683</t>
  </si>
  <si>
    <t>VYTAZENI NA STENY</t>
  </si>
  <si>
    <t>U SCHODISTE 200 MM</t>
  </si>
  <si>
    <t>(1,20+1,50*2)*0,20*2</t>
  </si>
  <si>
    <t>(1,20+1,40)*0,20*2</t>
  </si>
  <si>
    <t>U KOUPLEN 2000 MM</t>
  </si>
  <si>
    <t>SK02</t>
  </si>
  <si>
    <t>55</t>
  </si>
  <si>
    <t>711199101</t>
  </si>
  <si>
    <t>Provedení izolace proti zemní vlhkosti hydroizolační stěrkou doplňků vodotěsné těsnící pásky pro dilatační a styčné spáry</t>
  </si>
  <si>
    <t>-598699922</t>
  </si>
  <si>
    <t>(1,20+1,50*2)*2</t>
  </si>
  <si>
    <t>(1,20+1,40)*2</t>
  </si>
  <si>
    <t>1,30</t>
  </si>
  <si>
    <t>(2,935+3,26+1,61+1,58+0,20*4+0,80*4)</t>
  </si>
  <si>
    <t>(1,50+3,82)*2</t>
  </si>
  <si>
    <t>(1,69+0,90)*2</t>
  </si>
  <si>
    <t>(1,69+2,41)*2</t>
  </si>
  <si>
    <t>(1,69+0,80)*2</t>
  </si>
  <si>
    <t>(1,69+3,11)*2</t>
  </si>
  <si>
    <t>4,00</t>
  </si>
  <si>
    <t>56</t>
  </si>
  <si>
    <t>28355021</t>
  </si>
  <si>
    <t>páska pružná těsnící hydroizolační š do 100mm</t>
  </si>
  <si>
    <t>-1865935835</t>
  </si>
  <si>
    <t>70,885</t>
  </si>
  <si>
    <t>70,885*1,05 "Přepočtené koeficientem množství</t>
  </si>
  <si>
    <t>57</t>
  </si>
  <si>
    <t>711199102</t>
  </si>
  <si>
    <t>Provedení izolace proti zemní vlhkosti hydroizolační stěrkou doplňků vodotěsné těsnící pásky pro vnější a vnitřní roh</t>
  </si>
  <si>
    <t>911653009</t>
  </si>
  <si>
    <t>58</t>
  </si>
  <si>
    <t>59054242</t>
  </si>
  <si>
    <t>páska pružná těsnící hydroizolační -kout</t>
  </si>
  <si>
    <t>403233117</t>
  </si>
  <si>
    <t>53*1,05 "Přepočtené koeficientem množství</t>
  </si>
  <si>
    <t>59</t>
  </si>
  <si>
    <t>998711101</t>
  </si>
  <si>
    <t>Přesun hmot pro izolace proti vodě, vlhkosti a plynům stanovený z hmotnosti přesunovaného materiálu vodorovná dopravní vzdálenost do 50 m v objektech výšky do 6 m</t>
  </si>
  <si>
    <t>411552245</t>
  </si>
  <si>
    <t>60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</si>
  <si>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</si>
  <si>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</si>
  <si>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-1552820204</t>
  </si>
  <si>
    <t>763</t>
  </si>
  <si>
    <t>Konstrukce suché výstavby</t>
  </si>
  <si>
    <t>R POL 3</t>
  </si>
  <si>
    <t>Úprava stávajících SDK podhledů u nových a bouraných příček 10.000,- Kč - ocení všichni zhotovitelé jednotně, bude upřesněno dle skutečnosti</t>
  </si>
  <si>
    <t>kpl</t>
  </si>
  <si>
    <t>-817182515</t>
  </si>
  <si>
    <t>766</t>
  </si>
  <si>
    <t>Konstrukce truhlářské</t>
  </si>
  <si>
    <t>766691914</t>
  </si>
  <si>
    <t>Ostatní práce vyvěšení nebo zavěšení křídel s případným uložením a opětovným zavěšením po provedení stavebních změn dřevěných dveřních, plochy do 2 m2</t>
  </si>
  <si>
    <t>-1626770550</t>
  </si>
  <si>
    <t>STAVAJICI DVERNI KRIDLA</t>
  </si>
  <si>
    <t>5+2</t>
  </si>
  <si>
    <t>-2082993468</t>
  </si>
  <si>
    <t>0,168</t>
  </si>
  <si>
    <t>64</t>
  </si>
  <si>
    <t>1465165595</t>
  </si>
  <si>
    <t>65</t>
  </si>
  <si>
    <t>-1674219327</t>
  </si>
  <si>
    <t>0,168*6</t>
  </si>
  <si>
    <t>66</t>
  </si>
  <si>
    <t>997013811</t>
  </si>
  <si>
    <t>Poplatek za uložení stavebního odpadu na skládce (skládkovné) dřevěného zatříděného do Katalogu odpadů pod kódem 17 02 01</t>
  </si>
  <si>
    <t>941225109</t>
  </si>
  <si>
    <t>67</t>
  </si>
  <si>
    <t>766682111</t>
  </si>
  <si>
    <t>Montáž zárubní dřevěných, plastových nebo z lamina obložkových, pro dveře jednokřídlové, tloušťky stěny do 170 mm</t>
  </si>
  <si>
    <t>-2040043380</t>
  </si>
  <si>
    <t>ZARUBNE PRO NOVE DVERE</t>
  </si>
  <si>
    <t>/viz tabulka PSV prvku/</t>
  </si>
  <si>
    <t>D2L</t>
  </si>
  <si>
    <t>800/2000 MM</t>
  </si>
  <si>
    <t>D2P - POZARNI</t>
  </si>
  <si>
    <t>D1L</t>
  </si>
  <si>
    <t>700/2000 MM</t>
  </si>
  <si>
    <t>D1P</t>
  </si>
  <si>
    <t>68</t>
  </si>
  <si>
    <t>61182258</t>
  </si>
  <si>
    <t>zárubeň obložková pro dveře 1křídlé 600,700,800,900x1970mm tl 60-170mm dub,buk</t>
  </si>
  <si>
    <t>1442201014</t>
  </si>
  <si>
    <t>69</t>
  </si>
  <si>
    <t>61182259</t>
  </si>
  <si>
    <t>zárubeň protipožární pro dveře 1křídlé 600,700,800,900x1970mm tl 60-170mm dub,buk</t>
  </si>
  <si>
    <t>1661896479</t>
  </si>
  <si>
    <t>70</t>
  </si>
  <si>
    <t>766660181</t>
  </si>
  <si>
    <t>Montáž dveřních křídel dřevěných nebo plastových otevíravých do obložkové zárubně protipožárních jednokřídlových, šířky do 800 mm</t>
  </si>
  <si>
    <t>-183837007</t>
  </si>
  <si>
    <t>DVERE VNITRNI PROTIPOZARNI</t>
  </si>
  <si>
    <t>KOMPL.DODAVKA VC.KOVANI</t>
  </si>
  <si>
    <t xml:space="preserve">D2P </t>
  </si>
  <si>
    <t>71</t>
  </si>
  <si>
    <t>6116533R</t>
  </si>
  <si>
    <t>D2P - dveře jednokřídlé dřevotřískové CPL folie protipožární EI (EW) 15 DP3  plné 800x2000mm + základní kování</t>
  </si>
  <si>
    <t>-1697684454</t>
  </si>
  <si>
    <t>72</t>
  </si>
  <si>
    <t>766660171</t>
  </si>
  <si>
    <t>Montáž dveřních křídel dřevěných nebo plastových otevíravých do obložkové zárubně povrchově upravených jednokřídlových, šířky do 800 mm</t>
  </si>
  <si>
    <t>-829054662</t>
  </si>
  <si>
    <t xml:space="preserve">DVERE VNITRNI </t>
  </si>
  <si>
    <t>D1/L</t>
  </si>
  <si>
    <t>D1/P</t>
  </si>
  <si>
    <t>73</t>
  </si>
  <si>
    <t>6116202R</t>
  </si>
  <si>
    <t>D2/L+D1/L+D1/P - dveře jednokřídlé dřevotřískové MDF deska povrch fóliový plné 700, 800x2000mm + kování</t>
  </si>
  <si>
    <t>-1707779970</t>
  </si>
  <si>
    <t>74</t>
  </si>
  <si>
    <t>998766101</t>
  </si>
  <si>
    <t>Přesun hmot pro konstrukce truhlářské stanovený z hmotnosti přesunovaného materiálu vodorovná dopravní vzdálenost do 50 m v objektech výšky do 6 m</t>
  </si>
  <si>
    <t>-1203832317</t>
  </si>
  <si>
    <t>0,438</t>
  </si>
  <si>
    <t>75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</si>
  <si>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</si>
  <si>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</si>
  <si>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1085051900</t>
  </si>
  <si>
    <t>767</t>
  </si>
  <si>
    <t>Konstrukce zámečnické</t>
  </si>
  <si>
    <t>76</t>
  </si>
  <si>
    <t>767662110</t>
  </si>
  <si>
    <t>Montáž mříží pevných, připevněných šroubováním</t>
  </si>
  <si>
    <t>944760955</t>
  </si>
  <si>
    <t>MRIZE DO OKEN</t>
  </si>
  <si>
    <t>1,00*1,50*5</t>
  </si>
  <si>
    <t>1,50*1,50*1</t>
  </si>
  <si>
    <t>0,55*1,50*2</t>
  </si>
  <si>
    <t>1,00*1,26*1</t>
  </si>
  <si>
    <t>0,80*1,26*2</t>
  </si>
  <si>
    <t>77</t>
  </si>
  <si>
    <t>R POL 5</t>
  </si>
  <si>
    <t>Ocelová okenní mříž</t>
  </si>
  <si>
    <t>-1924051331</t>
  </si>
  <si>
    <t>78</t>
  </si>
  <si>
    <t>998767101</t>
  </si>
  <si>
    <t>Přesun hmot pro zámečnické konstrukce stanovený z hmotnosti přesunovaného materiálu vodorovná dopravní vzdálenost do 50 m v objektech výšky do 6 m</t>
  </si>
  <si>
    <t>3069740</t>
  </si>
  <si>
    <t>79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</si>
  <si>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</si>
  <si>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</si>
  <si>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-605494665</t>
  </si>
  <si>
    <t>771</t>
  </si>
  <si>
    <t>Podlahy z dlaždic</t>
  </si>
  <si>
    <t>80</t>
  </si>
  <si>
    <t>771573810</t>
  </si>
  <si>
    <t>Demontáž podlah z dlaždic keramických lepených</t>
  </si>
  <si>
    <t>-42285518</t>
  </si>
  <si>
    <t>STAVAJICI POVRCH DOTCENYCH PODLAH</t>
  </si>
  <si>
    <t>BP03</t>
  </si>
  <si>
    <t>20,22+5,42+4,91+13,57</t>
  </si>
  <si>
    <t>81</t>
  </si>
  <si>
    <t>771473810</t>
  </si>
  <si>
    <t>Demontáž soklíků z dlaždic keramických lepených rovných</t>
  </si>
  <si>
    <t>673192999</t>
  </si>
  <si>
    <t>44,12*1,20</t>
  </si>
  <si>
    <t>82</t>
  </si>
  <si>
    <t>2129238897</t>
  </si>
  <si>
    <t>1,730</t>
  </si>
  <si>
    <t>83</t>
  </si>
  <si>
    <t>-671158992</t>
  </si>
  <si>
    <t>84</t>
  </si>
  <si>
    <t>1294664487</t>
  </si>
  <si>
    <t>1,730*6</t>
  </si>
  <si>
    <t>85</t>
  </si>
  <si>
    <t>997013607</t>
  </si>
  <si>
    <t>Poplatek za uložení stavebního odpadu na skládce (skládkovné) z tašek a keramických výrobků zatříděného do Katalogu odpadů pod kódem 17 01 03</t>
  </si>
  <si>
    <t>1713846343</t>
  </si>
  <si>
    <t>86</t>
  </si>
  <si>
    <t>771574226</t>
  </si>
  <si>
    <t>Montáž podlah z dlaždic keramických lepených flexibilním lepidlem maloformátových reliéfních nebo z dekorů přes 22 do 25 ks/m2</t>
  </si>
  <si>
    <t>-903220855</t>
  </si>
  <si>
    <t>NASLAPNA VRSTVA NOVYCH PODLAH</t>
  </si>
  <si>
    <t>KERAM.DLAZBA</t>
  </si>
  <si>
    <t>SK01</t>
  </si>
  <si>
    <t>87</t>
  </si>
  <si>
    <t>597612R1</t>
  </si>
  <si>
    <t>dlaždice keramické podlahové protiskluzné</t>
  </si>
  <si>
    <t>-1621638158</t>
  </si>
  <si>
    <t>23,62</t>
  </si>
  <si>
    <t>23,62*1,1 "Přepočtené koeficientem množství</t>
  </si>
  <si>
    <t>88</t>
  </si>
  <si>
    <t>771274123</t>
  </si>
  <si>
    <t>Montáž obkladů schodišť z dlaždic keramických lepených flexibilním lepidlem stupnic protiskluzných nebo reliéfních, šířky přes 250 do 300 mm</t>
  </si>
  <si>
    <t>-208105834</t>
  </si>
  <si>
    <t>KERAMICKA DLAZBA</t>
  </si>
  <si>
    <t>1,20*4*2</t>
  </si>
  <si>
    <t>89</t>
  </si>
  <si>
    <t>5976133R</t>
  </si>
  <si>
    <t>schodovka protiskluzná šířky 300mm</t>
  </si>
  <si>
    <t>812667605</t>
  </si>
  <si>
    <t>9,60*0,30</t>
  </si>
  <si>
    <t>2,88*1,2 "Přepočtené koeficientem množství</t>
  </si>
  <si>
    <t>90</t>
  </si>
  <si>
    <t>771274242</t>
  </si>
  <si>
    <t>Montáž obkladů schodišť z dlaždic keramických lepených flexibilním lepidlem podstupnic protiskluzních nebo reliéfních, výšky přes 150 do 200 mm</t>
  </si>
  <si>
    <t>763066615</t>
  </si>
  <si>
    <t>91</t>
  </si>
  <si>
    <t>437930203</t>
  </si>
  <si>
    <t>9,60*0,165</t>
  </si>
  <si>
    <t>1,584*1,2 "Přepočtené koeficientem množství</t>
  </si>
  <si>
    <t>92</t>
  </si>
  <si>
    <t>771579196</t>
  </si>
  <si>
    <t>Montáž podlah z dlaždic keramických lepených flexibilním lepidlem Příplatek k cenám za dvousložkový spárovací tmel</t>
  </si>
  <si>
    <t>-1240260193</t>
  </si>
  <si>
    <t>9,60*(0,30+0,165)</t>
  </si>
  <si>
    <t>93</t>
  </si>
  <si>
    <t>77157715R</t>
  </si>
  <si>
    <t>Montáž podlah z dlaždic keramických kladených do malty Příplatek k cenám za vodovzdorné lepidlo</t>
  </si>
  <si>
    <t>1689379088</t>
  </si>
  <si>
    <t>771591111</t>
  </si>
  <si>
    <t>Příprava podkladu před provedením dlažby nátěr penetrační na podlahu</t>
  </si>
  <si>
    <t>759234042</t>
  </si>
  <si>
    <t>771591185</t>
  </si>
  <si>
    <t>Podlahy - dokončovací práce pracnější řezání dlaždic keramických rovné</t>
  </si>
  <si>
    <t>-1922069381</t>
  </si>
  <si>
    <t>771151024</t>
  </si>
  <si>
    <t>Příprava podkladu před provedením dlažby samonivelační stěrka min.pevnosti 30 MPa, tloušťky přes 8 do 10 mm</t>
  </si>
  <si>
    <t>384091582</t>
  </si>
  <si>
    <t>97</t>
  </si>
  <si>
    <t>776111111</t>
  </si>
  <si>
    <t>Příprava podkladu broušení podlah nového podkladu anhydritového</t>
  </si>
  <si>
    <t>-771749873</t>
  </si>
  <si>
    <t>98</t>
  </si>
  <si>
    <t>998771101</t>
  </si>
  <si>
    <t>Přesun hmot pro podlahy z dlaždic stanovený z hmotnosti přesunovaného materiálu vodorovná dopravní vzdálenost do 50 m v objektech výšky do 6 m</t>
  </si>
  <si>
    <t>296814949</t>
  </si>
  <si>
    <t>99</t>
  </si>
  <si>
    <t>998771181</t>
  </si>
  <si>
    <t>Přesun hmot pro podlahy z dlaždic stanovený z hmotnosti přesunovaného materiálu Příplatek k ceně za přesun prováděný bez použití mechanizace pro jakoukoliv výšku objektu</t>
  </si>
  <si>
    <t>-905751432</t>
  </si>
  <si>
    <t>776</t>
  </si>
  <si>
    <t>Podlahy povlakové</t>
  </si>
  <si>
    <t>100</t>
  </si>
  <si>
    <t>776201812</t>
  </si>
  <si>
    <t>Demontáž povlakových podlahovin lepených ručně s podložkou</t>
  </si>
  <si>
    <t>-742714444</t>
  </si>
  <si>
    <t>KOBEREC</t>
  </si>
  <si>
    <t>42,67+15,33</t>
  </si>
  <si>
    <t>101</t>
  </si>
  <si>
    <t>776410811</t>
  </si>
  <si>
    <t>Demontáž soklíků nebo lišt pryžových nebo plastových</t>
  </si>
  <si>
    <t>-1451358529</t>
  </si>
  <si>
    <t>58,00*1,40</t>
  </si>
  <si>
    <t>102</t>
  </si>
  <si>
    <t>-1567385159</t>
  </si>
  <si>
    <t>0,198</t>
  </si>
  <si>
    <t>103</t>
  </si>
  <si>
    <t>-1675881778</t>
  </si>
  <si>
    <t>104</t>
  </si>
  <si>
    <t>850345804</t>
  </si>
  <si>
    <t>0,198*6</t>
  </si>
  <si>
    <t>105</t>
  </si>
  <si>
    <t>-2074896730</t>
  </si>
  <si>
    <t>106</t>
  </si>
  <si>
    <t>776211111</t>
  </si>
  <si>
    <t>Montáž textilních podlahovin lepením pásů standardních</t>
  </si>
  <si>
    <t>-1621252966</t>
  </si>
  <si>
    <t>VYSOKOZATEZOVY KOBEREC</t>
  </si>
  <si>
    <t>SK03</t>
  </si>
  <si>
    <t>10,39+19,56+11,89</t>
  </si>
  <si>
    <t>107</t>
  </si>
  <si>
    <t>69751063</t>
  </si>
  <si>
    <t>koberec zátěžový vpichovaný role š 2m, vlákno 100% PA, hm 800g/m2, R ≤ 100MΩ, zátěž 33, útlum 25dB, hořlavost Bfl S1</t>
  </si>
  <si>
    <t>-203309398</t>
  </si>
  <si>
    <t>41,84*1,1 "Přepočtené koeficientem množství</t>
  </si>
  <si>
    <t>108</t>
  </si>
  <si>
    <t>776411112</t>
  </si>
  <si>
    <t>Montáž soklíků lepením obvodových, výšky přes 80 do 100 mm</t>
  </si>
  <si>
    <t>-734641827</t>
  </si>
  <si>
    <t>KOBERCOVY SOKLIK</t>
  </si>
  <si>
    <t>(3,45+3,82)*2</t>
  </si>
  <si>
    <t>(5,53+3,82)*2</t>
  </si>
  <si>
    <t>(3,80+3,84)*2</t>
  </si>
  <si>
    <t>-(0,80*3+0,70*3)</t>
  </si>
  <si>
    <t>109</t>
  </si>
  <si>
    <t>776421111</t>
  </si>
  <si>
    <t>Montáž lišt obvodových lepených</t>
  </si>
  <si>
    <t>1132353014</t>
  </si>
  <si>
    <t>110</t>
  </si>
  <si>
    <t>776421711</t>
  </si>
  <si>
    <t>Montáž lišt vložení pásků z podlahoviny do lišt včetně nařezání</t>
  </si>
  <si>
    <t>-1415640231</t>
  </si>
  <si>
    <t>111</t>
  </si>
  <si>
    <t>6975106R</t>
  </si>
  <si>
    <t>soklík ze zátěžového koberce vč. lišty</t>
  </si>
  <si>
    <t>-629528252</t>
  </si>
  <si>
    <t>44,02*0,10</t>
  </si>
  <si>
    <t>4,402*1,2 "Přepočtené koeficientem množství</t>
  </si>
  <si>
    <t>112</t>
  </si>
  <si>
    <t>776221111</t>
  </si>
  <si>
    <t>Montáž podlahovin z PVC lepením standardním lepidlem z pásů standardních</t>
  </si>
  <si>
    <t>1098211369</t>
  </si>
  <si>
    <t>VINYL</t>
  </si>
  <si>
    <t>20,46+5,40+2,28+2,28+2,49</t>
  </si>
  <si>
    <t>113</t>
  </si>
  <si>
    <t>2841210R</t>
  </si>
  <si>
    <t>PVC vinylová vrstvená š 2/3/4m, tl 5mm</t>
  </si>
  <si>
    <t>-358519033</t>
  </si>
  <si>
    <t>32,91</t>
  </si>
  <si>
    <t>32,91*1,1 "Přepočtené koeficientem množství</t>
  </si>
  <si>
    <t>114</t>
  </si>
  <si>
    <t>776223111</t>
  </si>
  <si>
    <t>Montáž podlahovin z PVC spoj podlah svařováním za tepla (včetně frézování)</t>
  </si>
  <si>
    <t>1079518514</t>
  </si>
  <si>
    <t>32,91*1,60</t>
  </si>
  <si>
    <t>115</t>
  </si>
  <si>
    <t>6075613R</t>
  </si>
  <si>
    <t xml:space="preserve">šňůra svařovací </t>
  </si>
  <si>
    <t>-880398947</t>
  </si>
  <si>
    <t>52,656</t>
  </si>
  <si>
    <t>52,656*1,05 "Přepočtené koeficientem množství</t>
  </si>
  <si>
    <t>116</t>
  </si>
  <si>
    <t>77641111R</t>
  </si>
  <si>
    <t>Montáž soklíků lepením obvodových, výšky přes 80 do 150 mm</t>
  </si>
  <si>
    <t>-577128066</t>
  </si>
  <si>
    <t>VINYLOVY SOKLIK</t>
  </si>
  <si>
    <t>/prepocet na m/</t>
  </si>
  <si>
    <t>32,91*1,20</t>
  </si>
  <si>
    <t>117</t>
  </si>
  <si>
    <t>1443294213</t>
  </si>
  <si>
    <t>118</t>
  </si>
  <si>
    <t>-1427866291</t>
  </si>
  <si>
    <t>119</t>
  </si>
  <si>
    <t>284121R1</t>
  </si>
  <si>
    <t>soklí z PVC vinylu vč.lišty</t>
  </si>
  <si>
    <t>-762270533</t>
  </si>
  <si>
    <t>39,492*0,15</t>
  </si>
  <si>
    <t>5,924*1,1 "Přepočtené koeficientem množství</t>
  </si>
  <si>
    <t>120</t>
  </si>
  <si>
    <t>776141124</t>
  </si>
  <si>
    <t>Příprava podkladu vyrovnání samonivelační stěrkou podlah min.pevnosti 30 MPa, tloušťky přes 8 do 10 mm</t>
  </si>
  <si>
    <t>-871423609</t>
  </si>
  <si>
    <t>41,84</t>
  </si>
  <si>
    <t>121</t>
  </si>
  <si>
    <t>1952952354</t>
  </si>
  <si>
    <t>122</t>
  </si>
  <si>
    <t>776111311</t>
  </si>
  <si>
    <t>Příprava podkladu vysátí podlah</t>
  </si>
  <si>
    <t>61447297</t>
  </si>
  <si>
    <t>123</t>
  </si>
  <si>
    <t>776121311</t>
  </si>
  <si>
    <t>Příprava podkladu penetrace vodou ředitelná na savý podklad (válečkováním) ředěná v poměru 1:1 podlah</t>
  </si>
  <si>
    <t>675662911</t>
  </si>
  <si>
    <t>124</t>
  </si>
  <si>
    <t>998776101</t>
  </si>
  <si>
    <t>Přesun hmot pro podlahy povlakové stanovený z hmotnosti přesunovaného materiálu vodorovná dopravní vzdálenost do 50 m v objektech výšky do 6 m</t>
  </si>
  <si>
    <t>-759349136</t>
  </si>
  <si>
    <t>125</t>
  </si>
  <si>
    <t>998776181</t>
  </si>
  <si>
    <t>Přesun hmot pro podlahy povlakové stanovený z hmotnosti přesunovaného materiálu Příplatek k cenám za přesun prováděný bez použití mechanizace pro jakoukoliv výšku objektu</t>
  </si>
  <si>
    <t>-2108857830</t>
  </si>
  <si>
    <t>781</t>
  </si>
  <si>
    <t>Dokončovací práce - obklady</t>
  </si>
  <si>
    <t>126</t>
  </si>
  <si>
    <t>781473810</t>
  </si>
  <si>
    <t>Demontáž obkladů z dlaždic keramických lepených</t>
  </si>
  <si>
    <t>-120352747</t>
  </si>
  <si>
    <t>STAVAJICI KERAMICKE OBKLADY</t>
  </si>
  <si>
    <t>NA NEBOURANEM ZDIVU</t>
  </si>
  <si>
    <t>(2,51+2,915)/2*2,015*2,00</t>
  </si>
  <si>
    <t>(2,935+0,20*4+1,58+3,26+1,20*4+1,61)*2,00</t>
  </si>
  <si>
    <t>127</t>
  </si>
  <si>
    <t>-836612954</t>
  </si>
  <si>
    <t>1,036</t>
  </si>
  <si>
    <t>128</t>
  </si>
  <si>
    <t>137474459</t>
  </si>
  <si>
    <t>129</t>
  </si>
  <si>
    <t>-1904737978</t>
  </si>
  <si>
    <t>1,036*6</t>
  </si>
  <si>
    <t>130</t>
  </si>
  <si>
    <t>-586382682</t>
  </si>
  <si>
    <t>131</t>
  </si>
  <si>
    <t>781474115</t>
  </si>
  <si>
    <t>Montáž obkladů vnitřních stěn z dlaždic keramických lepených flexibilním lepidlem maloformátových hladkých přes 22 do 25 ks/m2</t>
  </si>
  <si>
    <t>1529173950</t>
  </si>
  <si>
    <t>KERAMICKY OBKLAD STEN</t>
  </si>
  <si>
    <t>132</t>
  </si>
  <si>
    <t>59761039</t>
  </si>
  <si>
    <t>obklad keramický hladký přes 22 do 25ks/m2</t>
  </si>
  <si>
    <t>-1725394615</t>
  </si>
  <si>
    <t>116,24</t>
  </si>
  <si>
    <t>116,24*1,1 "Přepočtené koeficientem množství</t>
  </si>
  <si>
    <t>133</t>
  </si>
  <si>
    <t>781477114</t>
  </si>
  <si>
    <t>Montáž obkladů vnitřních stěn z dlaždic keramických Příplatek k cenám za dvousložkový spárovací tmel</t>
  </si>
  <si>
    <t>-1898105132</t>
  </si>
  <si>
    <t>134</t>
  </si>
  <si>
    <t>78147711R</t>
  </si>
  <si>
    <t>Montáž obkladů vnitřních stěn z dlaždic keramických Příplatek k cenám za vodovzdorné lepidlo</t>
  </si>
  <si>
    <t>-491521234</t>
  </si>
  <si>
    <t>135</t>
  </si>
  <si>
    <t>781121011</t>
  </si>
  <si>
    <t>Příprava podkladu před provedením obkladu nátěr penetrační na stěnu</t>
  </si>
  <si>
    <t>1689109614</t>
  </si>
  <si>
    <t>136</t>
  </si>
  <si>
    <t>781495185</t>
  </si>
  <si>
    <t>Obklad - dokončující práce pracnější řezání obkladaček rovné</t>
  </si>
  <si>
    <t>845967972</t>
  </si>
  <si>
    <t>137</t>
  </si>
  <si>
    <t>781494111</t>
  </si>
  <si>
    <t>Obklad - dokončující práce profily ukončovací lepené flexibilním lepidlem rohové</t>
  </si>
  <si>
    <t>-1406381890</t>
  </si>
  <si>
    <t>100,00</t>
  </si>
  <si>
    <t>138</t>
  </si>
  <si>
    <t>998781101</t>
  </si>
  <si>
    <t>Přesun hmot pro obklady keramické stanovený z hmotnosti přesunovaného materiálu vodorovná dopravní vzdálenost do 50 m v objektech výšky do 6 m</t>
  </si>
  <si>
    <t>1470596619</t>
  </si>
  <si>
    <t>139</t>
  </si>
  <si>
    <t>998781181</t>
  </si>
  <si>
    <t>Přesun hmot pro obklady keramické stanovený z hmotnosti přesunovaného materiálu Příplatek k cenám za přesun prováděný bez použití mechanizace pro jakoukoliv výšku objektu</t>
  </si>
  <si>
    <t>-1301129550</t>
  </si>
  <si>
    <t>783</t>
  </si>
  <si>
    <t>Dokončovací práce - nátěry</t>
  </si>
  <si>
    <t>140</t>
  </si>
  <si>
    <t>783317105</t>
  </si>
  <si>
    <t>Krycí nátěr (email) zámečnických konstrukcí jednonásobný syntetický samozákladující</t>
  </si>
  <si>
    <t>1051433433</t>
  </si>
  <si>
    <t>POVRCHOVA UPRAVA OKENNICH MRIZI</t>
  </si>
  <si>
    <t>1,00*1,50*5*4</t>
  </si>
  <si>
    <t>1,50*1,50*1*4</t>
  </si>
  <si>
    <t>0,55*1,50*2*4</t>
  </si>
  <si>
    <t>1,00*1,26*1*4</t>
  </si>
  <si>
    <t>0,80*1,26*2*4</t>
  </si>
  <si>
    <t>784</t>
  </si>
  <si>
    <t>Dokončovací práce - malby a tapety</t>
  </si>
  <si>
    <t>141</t>
  </si>
  <si>
    <t>784211111</t>
  </si>
  <si>
    <t>Malby z malířských směsí otěruvzdorných za mokra dvojnásobné, bílé za mokra otěruvzdorné velmi dobře v místnostech výšky do 3,80 m</t>
  </si>
  <si>
    <t>2101127282</t>
  </si>
  <si>
    <t>VYMALBA - MISTN.C.101-112</t>
  </si>
  <si>
    <t>STROPY</t>
  </si>
  <si>
    <t>STENY</t>
  </si>
  <si>
    <t>(6,94+0,50+1,70+3,73+0,80)*2*2,70</t>
  </si>
  <si>
    <t>(2,51+2,915+2,015+1,995)*2,70</t>
  </si>
  <si>
    <t>(2,935+3,26+1,61+1,58+0,20*4+0,80*4)*2,70</t>
  </si>
  <si>
    <t>(1,50+1,52)*2*2,70</t>
  </si>
  <si>
    <t>(3,45+3,82)*2*2,70</t>
  </si>
  <si>
    <t>(1,50+3,82)*2*2,70</t>
  </si>
  <si>
    <t>(5,53+3,82)*2*2,70</t>
  </si>
  <si>
    <t>(1,69+0,90+2,41+0,80)*2*2,70</t>
  </si>
  <si>
    <t>(1,50+1,74)*2*2,70</t>
  </si>
  <si>
    <t>(3,80+3,84)*2*2,70</t>
  </si>
  <si>
    <t>(1,69+3,11)*2*3,70</t>
  </si>
  <si>
    <t>142</t>
  </si>
  <si>
    <t>784181101</t>
  </si>
  <si>
    <t>Penetrace podkladu jednonásobná základní akrylátová v místnostech výšky do 3,80 m</t>
  </si>
  <si>
    <t>1018850057</t>
  </si>
  <si>
    <t>143</t>
  </si>
  <si>
    <t>784181001</t>
  </si>
  <si>
    <t>Pačokování jednonásobné v místnostech výšky do 3,80 m</t>
  </si>
  <si>
    <t>458165230</t>
  </si>
  <si>
    <t>144</t>
  </si>
  <si>
    <t>784211163</t>
  </si>
  <si>
    <t>Malby z malířských směsí otěruvzdorných za mokra Příplatek k cenám dvojnásobných maleb za provádění barevné malby tónované na tónovacích automatech, v odstínu středně sytém</t>
  </si>
  <si>
    <t>1729464200</t>
  </si>
  <si>
    <t>50% PLOCHY STEN</t>
  </si>
  <si>
    <t>460,637*0,50</t>
  </si>
  <si>
    <t>145</t>
  </si>
  <si>
    <t>784171101</t>
  </si>
  <si>
    <t>Zakrytí nemalovaných ploch (materiál ve specifikaci) včetně pozdějšího odkrytí podlah</t>
  </si>
  <si>
    <t>-734366433</t>
  </si>
  <si>
    <t>146</t>
  </si>
  <si>
    <t>28323151</t>
  </si>
  <si>
    <t>papír separační potažený PE fólií</t>
  </si>
  <si>
    <t>1463908889</t>
  </si>
  <si>
    <t>98,37*1,05 "Přepočtené koeficientem množství</t>
  </si>
  <si>
    <t>147</t>
  </si>
  <si>
    <t>784171111</t>
  </si>
  <si>
    <t>Zakrytí nemalovaných ploch (materiál ve specifikaci) včetně pozdějšího odkrytí svislých ploch např. stěn, oken, dveří v místnostech výšky do 3,80</t>
  </si>
  <si>
    <t>1345929560</t>
  </si>
  <si>
    <t>148</t>
  </si>
  <si>
    <t>58124842</t>
  </si>
  <si>
    <t>fólie pro malířské potřeby zakrývací tl 7µ 4x5m</t>
  </si>
  <si>
    <t>-528153113</t>
  </si>
  <si>
    <t>85*1,05 "Přepočtené koeficientem množství</t>
  </si>
  <si>
    <t>789</t>
  </si>
  <si>
    <t>Povrchové úpravy ocelových konstrukcí a technologických zařízení</t>
  </si>
  <si>
    <t>149</t>
  </si>
  <si>
    <t>789421231</t>
  </si>
  <si>
    <t>Provedení žárového stříkání ocelových konstrukcí zinkem, tloušťky 100 μm, třídy I (1,850 kg Zn/m2)</t>
  </si>
  <si>
    <t>1245849230</t>
  </si>
  <si>
    <t>150</t>
  </si>
  <si>
    <t>15625101</t>
  </si>
  <si>
    <t>drát metalizační Zn D 3mm</t>
  </si>
  <si>
    <t>kg</t>
  </si>
  <si>
    <t>393520049</t>
  </si>
  <si>
    <t>58,704*1,850</t>
  </si>
  <si>
    <t>798</t>
  </si>
  <si>
    <t>Vybavení interieru</t>
  </si>
  <si>
    <t>151</t>
  </si>
  <si>
    <t>postel</t>
  </si>
  <si>
    <t>-155747757</t>
  </si>
  <si>
    <t>152</t>
  </si>
  <si>
    <t>Z10</t>
  </si>
  <si>
    <t>věšák na ručníky nerez</t>
  </si>
  <si>
    <t>2037289940</t>
  </si>
  <si>
    <t>153</t>
  </si>
  <si>
    <t>Z11</t>
  </si>
  <si>
    <t>záchodová štětka nerez</t>
  </si>
  <si>
    <t>-191200204</t>
  </si>
  <si>
    <t>154</t>
  </si>
  <si>
    <t>Z12</t>
  </si>
  <si>
    <t>odpadkový koš</t>
  </si>
  <si>
    <t>-2102666527</t>
  </si>
  <si>
    <t>155</t>
  </si>
  <si>
    <t>Z13</t>
  </si>
  <si>
    <t>dávkovač na mýdlo</t>
  </si>
  <si>
    <t>693756720</t>
  </si>
  <si>
    <t>156</t>
  </si>
  <si>
    <t>noční stolek</t>
  </si>
  <si>
    <t>1630063523</t>
  </si>
  <si>
    <t>157</t>
  </si>
  <si>
    <t>skříň šatní</t>
  </si>
  <si>
    <t>-439542638</t>
  </si>
  <si>
    <t>158</t>
  </si>
  <si>
    <t>psací stůl vč. Kontejneru</t>
  </si>
  <si>
    <t>905365749</t>
  </si>
  <si>
    <t>159</t>
  </si>
  <si>
    <t>knacelářská židle</t>
  </si>
  <si>
    <t>1317522583</t>
  </si>
  <si>
    <t>160</t>
  </si>
  <si>
    <t>Z6</t>
  </si>
  <si>
    <t>botník</t>
  </si>
  <si>
    <t>-1006351903</t>
  </si>
  <si>
    <t>161</t>
  </si>
  <si>
    <t>Z7</t>
  </si>
  <si>
    <t>skříň na prostředky</t>
  </si>
  <si>
    <t>1948522998</t>
  </si>
  <si>
    <t>162</t>
  </si>
  <si>
    <t>Z8</t>
  </si>
  <si>
    <t>držák na toaletní papír</t>
  </si>
  <si>
    <t>-570889956</t>
  </si>
  <si>
    <t>163</t>
  </si>
  <si>
    <t>Z9</t>
  </si>
  <si>
    <t>věšák na oblečení</t>
  </si>
  <si>
    <t>-515228285</t>
  </si>
  <si>
    <t>164</t>
  </si>
  <si>
    <t>953943112</t>
  </si>
  <si>
    <t>Osazování drobných kovových předmětů výrobků ostatních jinde neuvedených do vynechaných či vysekaných kapes zdiva, se zajištěním polohy se zalitím maltou cementovou, hmotnosti přes 1 do 5 kg/kus</t>
  </si>
  <si>
    <t>851385035</t>
  </si>
  <si>
    <t>ZRCADLA</t>
  </si>
  <si>
    <t>WM1</t>
  </si>
  <si>
    <t>WM2</t>
  </si>
  <si>
    <t>165</t>
  </si>
  <si>
    <t>63465134</t>
  </si>
  <si>
    <t>zrcadlo nemontované bronzové tl 4mm max rozměr 3210x2250mm</t>
  </si>
  <si>
    <t>-2005559806</t>
  </si>
  <si>
    <t>0,60*0,60*3</t>
  </si>
  <si>
    <t>0,60*1,00*3</t>
  </si>
  <si>
    <t>166</t>
  </si>
  <si>
    <t>76681111R</t>
  </si>
  <si>
    <t>Montáž kuchyňských linek - smontování kuchyňské sestavy</t>
  </si>
  <si>
    <t>-820029876</t>
  </si>
  <si>
    <t>KUCHYNSKÁ LINKA</t>
  </si>
  <si>
    <t>167</t>
  </si>
  <si>
    <t>R POL 4</t>
  </si>
  <si>
    <t>L1 - Kuchyňská sestava 2000x600 mm, v=2000 mm s obkladovou deskou za linkou - kompletní dodávka dle požadavku PD</t>
  </si>
  <si>
    <t>756301028</t>
  </si>
  <si>
    <t>168</t>
  </si>
  <si>
    <t>625213749</t>
  </si>
  <si>
    <t>0,800</t>
  </si>
  <si>
    <t>169</t>
  </si>
  <si>
    <t>7126299</t>
  </si>
  <si>
    <t>N00</t>
  </si>
  <si>
    <t>Nepojmenované práce</t>
  </si>
  <si>
    <t>HZS</t>
  </si>
  <si>
    <t>Hodinové zúčtovací sazby</t>
  </si>
  <si>
    <t>170</t>
  </si>
  <si>
    <t>HZS 1</t>
  </si>
  <si>
    <t>Ostatní pomocné a nezměřitelné práce - přesný počet hodin bude fakturován dle skutečnosti za hodinovou sazbu zhotovitele po odsouhlasení ve stavebním deníku (NUTNÁ KONTROLA VYČERPANÝCH HODIN)</t>
  </si>
  <si>
    <t>hod</t>
  </si>
  <si>
    <t>512</t>
  </si>
  <si>
    <t>-13086971</t>
  </si>
  <si>
    <t>REKONSTRUKCE</t>
  </si>
  <si>
    <t>SKRYTE KONSTRUKCE A DETAILY NEODHALITELNE PROJEKTEM</t>
  </si>
  <si>
    <t>NAPOJENI NA STAVAJICI PLOCHY A  KONSTRUKCE ATD.</t>
  </si>
  <si>
    <t>120,00</t>
  </si>
  <si>
    <t>171</t>
  </si>
  <si>
    <t>HZS 2</t>
  </si>
  <si>
    <t>Zednické výpomoce pro profese (VZT, UT) - přesný počet hodin bude fakturován dle skutečnosti za hodinovou sazbu zhotovitele po odsouhlasení ve stavebním deníku</t>
  </si>
  <si>
    <t>479747816</t>
  </si>
  <si>
    <t>RYHY, PRURAZY, ZACISTENI ATD.</t>
  </si>
  <si>
    <t>32,00</t>
  </si>
  <si>
    <t>172</t>
  </si>
  <si>
    <t>HZS 3</t>
  </si>
  <si>
    <t>BP 01.1 - DMTŽ a uschování stávajícího zařízení a zařizovacích předmětů - přesný počet hodin bude fakturován dle skutečnosti za hodinovou sazbu zhotovitele po odsouhlasení ve stavebním deníku</t>
  </si>
  <si>
    <t>-1574121224</t>
  </si>
  <si>
    <t>STOLY, ZIDLE, KUCH.LINKY,PROMITACI ZARIZENI ATD.</t>
  </si>
  <si>
    <t>40,00</t>
  </si>
  <si>
    <t>173</t>
  </si>
  <si>
    <t>HZS 4</t>
  </si>
  <si>
    <t>BP 01.2 - DMTŽ a likvidace vybavení soc.zařízení (3 ks WC, 1 ks pisoár, 2 ks umyvadlo) - přesný počet hodin bude fakturován dle skutečnosti za hodinovou sazbu zhotovitele po odsouhlasení ve stavebním deníku</t>
  </si>
  <si>
    <t>-959569436</t>
  </si>
  <si>
    <t>D.1.4.1 - ZDRAVOTNÍ INSTALACE</t>
  </si>
  <si>
    <t>IDP spol.s r.o., V MYSLÍK</t>
  </si>
  <si>
    <t>V.MYSLÍK</t>
  </si>
  <si>
    <t xml:space="preserve">MATERIÁLY  P Ř Í P A D N Ě   UVEDENÉ V ROZPOČTU JSOU  O R I E N T A Č N Í. MOHOU BÝT DODVATELEM V SOULADU SE ZÁKONEM č.134/2016 SB ZAMĚNĚNY ZA PŘEDPOKLADU, ŽE BUDOU SPLŇOVAT SROVNATELNÉ  TECHNICKÉ PARAMETRY.  </t>
  </si>
  <si>
    <t xml:space="preserve">D1 - </t>
  </si>
  <si>
    <t xml:space="preserve">    D1 - 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</si>
  <si>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</si>
  <si>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</si>
  <si>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</si>
  <si>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D1</t>
  </si>
  <si>
    <t>721</t>
  </si>
  <si>
    <t>Zdravotechnika - vnitřní kanalizace</t>
  </si>
  <si>
    <t>721173401</t>
  </si>
  <si>
    <t>Potrubí kanalizační z PVC SN 4 svodné DN 110 1</t>
  </si>
  <si>
    <t>-1470301549</t>
  </si>
  <si>
    <t>721174045</t>
  </si>
  <si>
    <t>Potrubí kanalizační z PP připojovací DN 110 2</t>
  </si>
  <si>
    <t>-1878641529</t>
  </si>
  <si>
    <t>721174044</t>
  </si>
  <si>
    <t>Potrubí kanalizační z PP připojovací DN 75 3</t>
  </si>
  <si>
    <t>-1898906804</t>
  </si>
  <si>
    <t>721174043</t>
  </si>
  <si>
    <t>Potrubí kanalizační z PE Připojovací DN50 4</t>
  </si>
  <si>
    <t>916522970</t>
  </si>
  <si>
    <t>721174042</t>
  </si>
  <si>
    <t>Potrubí kanalizační z PE Připojovací DN40 5</t>
  </si>
  <si>
    <t>785534748</t>
  </si>
  <si>
    <t>28615651</t>
  </si>
  <si>
    <t>čistící kus kanalizační PP DN 110 6</t>
  </si>
  <si>
    <t>ks</t>
  </si>
  <si>
    <t>-692801615</t>
  </si>
  <si>
    <t>56231250</t>
  </si>
  <si>
    <t>přivzdušňovací ventil s dvojitou izolační stěnou odpadního potrubí DN 50/75/110 7</t>
  </si>
  <si>
    <t>-1211926126</t>
  </si>
  <si>
    <t>0.0001</t>
  </si>
  <si>
    <t>Vyčištění stávajícího kanalizačního potrubí z PVC 8</t>
  </si>
  <si>
    <t>1508901284</t>
  </si>
  <si>
    <t>721290111</t>
  </si>
  <si>
    <t>Zkouška těsnosti potrubí kanalizace vodou do DN 125 9</t>
  </si>
  <si>
    <t>-644789926</t>
  </si>
  <si>
    <t>0.0002</t>
  </si>
  <si>
    <t>Stavební přípomoce pro kanalizace včetně drobného spojovacího a doplňkového materiálu, komplet 10</t>
  </si>
  <si>
    <t>53391851</t>
  </si>
  <si>
    <t>722</t>
  </si>
  <si>
    <t>Zdravotechnika - vnitřní vodovod</t>
  </si>
  <si>
    <t>722174021</t>
  </si>
  <si>
    <t>Potrubí vodovodní plastové PPR svar polyfuze PN 20 D 16 x 2,7 mm 11</t>
  </si>
  <si>
    <t>-1933031499</t>
  </si>
  <si>
    <t>722174022</t>
  </si>
  <si>
    <t>Potrubí vodovodní plastové PPR svár polyfuze PN 20 D20x3,4 12</t>
  </si>
  <si>
    <t>843117423</t>
  </si>
  <si>
    <t>722174023</t>
  </si>
  <si>
    <t>Potrubí vodovodní plastové PPR svár polyfuze PN 20 D25x4,2 13</t>
  </si>
  <si>
    <t>-1917518163</t>
  </si>
  <si>
    <t>722174024</t>
  </si>
  <si>
    <t>Potrubí vodovodní plastové PPR svár polyfuze PN 20 D32x5,4 14</t>
  </si>
  <si>
    <t>1596635380</t>
  </si>
  <si>
    <t>0.0003</t>
  </si>
  <si>
    <t>Tepelná izolace potrubí do DN 32 15</t>
  </si>
  <si>
    <t>699583216</t>
  </si>
  <si>
    <t>722220121</t>
  </si>
  <si>
    <t>Nástěnka pro baterii G 1/2" s jedním závitem 16</t>
  </si>
  <si>
    <t>30407517</t>
  </si>
  <si>
    <t>722220111</t>
  </si>
  <si>
    <t>Nástěnka pro výtokový ventil G 1/2" s jedním závitem 17</t>
  </si>
  <si>
    <t>-782999005</t>
  </si>
  <si>
    <t>722270102</t>
  </si>
  <si>
    <t>Sestava vodoměrová závitová G 1 18</t>
  </si>
  <si>
    <t>1146466610</t>
  </si>
  <si>
    <t>230170011</t>
  </si>
  <si>
    <t>Tlakové zkoušky těsnosti potrubí - zkouška DN do 40 19</t>
  </si>
  <si>
    <t>-959160103</t>
  </si>
  <si>
    <t>722290234</t>
  </si>
  <si>
    <t>Proprach a dezinfekce vodovodního potrubí do DN 80 20</t>
  </si>
  <si>
    <t>-958234570</t>
  </si>
  <si>
    <t>0.0004</t>
  </si>
  <si>
    <t>Stavební přípomoce pro vodovod včetně drobného spojovacího a doplňkového materiálu, komplet    21</t>
  </si>
  <si>
    <t>496310147</t>
  </si>
  <si>
    <t>725</t>
  </si>
  <si>
    <t>Zdravotechnika - zařizovací předměty</t>
  </si>
  <si>
    <t>725211602</t>
  </si>
  <si>
    <t>Umyvadlo keramické bílé šířky 550 mm bez krytu na sifon připevněné na stěnu šrouby 22</t>
  </si>
  <si>
    <t>soubor</t>
  </si>
  <si>
    <t>395443482</t>
  </si>
  <si>
    <t>725219102</t>
  </si>
  <si>
    <t>Montáž umyvadla připevněného na šrouby do zdiva 23</t>
  </si>
  <si>
    <t>-1194155762</t>
  </si>
  <si>
    <t>725822613</t>
  </si>
  <si>
    <t>Baterie umyvadlová stojánková páková s výpustí 24</t>
  </si>
  <si>
    <t>-1748572172</t>
  </si>
  <si>
    <t>725829131</t>
  </si>
  <si>
    <t>Montáž baterie umyvadlové stojánkové G 1/2 ostatní typ 25</t>
  </si>
  <si>
    <t>1928257419</t>
  </si>
  <si>
    <t>725311121</t>
  </si>
  <si>
    <t>Dřez jednoduchý nerezový se zápachovou uzávěrkou s odkapávací plochou 560x480 mm a miskou 26</t>
  </si>
  <si>
    <t>-1804216810</t>
  </si>
  <si>
    <t>725319111</t>
  </si>
  <si>
    <t>Montáž dřezu ostatních typů 27</t>
  </si>
  <si>
    <t>582375912</t>
  </si>
  <si>
    <t>55143181</t>
  </si>
  <si>
    <t>baterie dřezová páková stojánková do 1 otvoru s otáčivým ústím dl ramínka 265mm 28</t>
  </si>
  <si>
    <t>176028493</t>
  </si>
  <si>
    <t>725829111</t>
  </si>
  <si>
    <t>Montáž baterie stojánkové dřezové G 1/2 29</t>
  </si>
  <si>
    <t>-1957938732</t>
  </si>
  <si>
    <t>55190003</t>
  </si>
  <si>
    <t>flexi hadice ohebná sanitární D 9x13mm FF 1/2" 500mm 30</t>
  </si>
  <si>
    <t>237051771</t>
  </si>
  <si>
    <t>64236041</t>
  </si>
  <si>
    <t>klozet keramický bílý závěsný hluboké splachování 31</t>
  </si>
  <si>
    <t>-1765647446</t>
  </si>
  <si>
    <t>725119125</t>
  </si>
  <si>
    <t>Montáž klozetových mís závěsných na nosné stěny 32</t>
  </si>
  <si>
    <t>-1972384873</t>
  </si>
  <si>
    <t>55281706</t>
  </si>
  <si>
    <t>montážní prvek pro závěsné WC do lehkých stěn s kovovou konstrukcí ovládání zepředu stavební v 1120mm 33</t>
  </si>
  <si>
    <t>1091918317</t>
  </si>
  <si>
    <t>55145403</t>
  </si>
  <si>
    <t>baterie sprchová s ruční sprchou 1/2"x150mm 34</t>
  </si>
  <si>
    <t>-434319437</t>
  </si>
  <si>
    <t>725849411</t>
  </si>
  <si>
    <t>Montáž baterie sprchové nástěnná s nastavitelnou výškou sprchy 35</t>
  </si>
  <si>
    <t>1181751342</t>
  </si>
  <si>
    <t>55233201</t>
  </si>
  <si>
    <t>žlab sprchového koutu se zápachovou uzávěrkou š koutu 800mm 36</t>
  </si>
  <si>
    <t>-158388466</t>
  </si>
  <si>
    <t>721219128</t>
  </si>
  <si>
    <t>Montáž odtokového sprchového žlabu délky do 1050 mm 37</t>
  </si>
  <si>
    <t>1256731028</t>
  </si>
  <si>
    <t>0.0005</t>
  </si>
  <si>
    <t>Zástěna sprchová skleněná tl. 8 mm pevná bezdveřová, šířky 800 mm 38</t>
  </si>
  <si>
    <t>545962971</t>
  </si>
  <si>
    <t>0.0006</t>
  </si>
  <si>
    <t>Zástěna sprchová skleněná tl. 8 mm pevná bezdveřová, šířky 1000 mm 39</t>
  </si>
  <si>
    <t>1242189045</t>
  </si>
  <si>
    <t>725244905</t>
  </si>
  <si>
    <t>Montáž zástěny sprchové bezdveřové 40</t>
  </si>
  <si>
    <t>-1033115085</t>
  </si>
  <si>
    <t>64236041.1</t>
  </si>
  <si>
    <t>klozet keramický bílý závěsný hluboké splachování 41</t>
  </si>
  <si>
    <t>1222596406</t>
  </si>
  <si>
    <t>55281700</t>
  </si>
  <si>
    <t>montážní prvek pro závěsné WC do zděných konstrukcí ovládání zepředu hl 120mm stavební v 1080mm 42</t>
  </si>
  <si>
    <t>-1331533943</t>
  </si>
  <si>
    <t>64271101</t>
  </si>
  <si>
    <t>výlevka keramická bílá 43</t>
  </si>
  <si>
    <t>423221299</t>
  </si>
  <si>
    <t>725339111</t>
  </si>
  <si>
    <t>Montáž výlevky 44</t>
  </si>
  <si>
    <t>1011383448</t>
  </si>
  <si>
    <t>55231305</t>
  </si>
  <si>
    <t>konzola na zeď pro výlevku rozměru 540x440mm 45</t>
  </si>
  <si>
    <t>1336753877</t>
  </si>
  <si>
    <t>0.0007</t>
  </si>
  <si>
    <t>Stavební přípomoce pro zařizovací předměty včetně drobného spojovacího a doplňkového materiálu, komplet    46</t>
  </si>
  <si>
    <t>689333489</t>
  </si>
  <si>
    <t>D.1.4.2 - VZDUCHOTECHNIKA</t>
  </si>
  <si>
    <t>IDP spol. s r.o.,ING.V.HROTEK</t>
  </si>
  <si>
    <t>ING.V.HROTEK</t>
  </si>
  <si>
    <t>24-M - Montáže vzduchotechnických zařízení</t>
  </si>
  <si>
    <t xml:space="preserve">    N.C.RE.PSZ - Montážní a demontážní práce, doprava</t>
  </si>
  <si>
    <t xml:space="preserve">    N.C.RE.RRE - Kontrolní činnost (revize a zkoušky)</t>
  </si>
  <si>
    <t xml:space="preserve">    N.C.RE.SP - Ostatní</t>
  </si>
  <si>
    <t xml:space="preserve">    N.V.ND.KOT - VZT zařízení, ventilátory</t>
  </si>
  <si>
    <t xml:space="preserve">    N.V.PM.STP - Potrubní díly, klapky, distrubuční elementy + ostatní materiál</t>
  </si>
  <si>
    <t>24-M</t>
  </si>
  <si>
    <t>Montáže vzduchotechnických zařízení</t>
  </si>
  <si>
    <t>N.C.RE.PSZ</t>
  </si>
  <si>
    <t>Montážní a demontážní práce, doprava</t>
  </si>
  <si>
    <t>444-001</t>
  </si>
  <si>
    <t>Montážní práce na zařízení VZT</t>
  </si>
  <si>
    <t>h</t>
  </si>
  <si>
    <t>-785000916</t>
  </si>
  <si>
    <t>444-002</t>
  </si>
  <si>
    <t>Doprava zařízení VZT na místo stavby</t>
  </si>
  <si>
    <t>1958675596</t>
  </si>
  <si>
    <t>N.C.RE.RRE</t>
  </si>
  <si>
    <t>Kontrolní činnost (revize a zkoušky)</t>
  </si>
  <si>
    <t>555-001</t>
  </si>
  <si>
    <t>Zkoušky, uvedení do provozu, vyregulování</t>
  </si>
  <si>
    <t>-1670966478</t>
  </si>
  <si>
    <t>555-002</t>
  </si>
  <si>
    <t>Zajištění chodu VZT zařízení ve zkušebním provozu</t>
  </si>
  <si>
    <t>2051069234</t>
  </si>
  <si>
    <t>555-003</t>
  </si>
  <si>
    <t>Zaškolení obsluhy</t>
  </si>
  <si>
    <t>-1799229678</t>
  </si>
  <si>
    <t>555-004</t>
  </si>
  <si>
    <t>Návrh provozního řádu</t>
  </si>
  <si>
    <t>-625938252</t>
  </si>
  <si>
    <t>555-005</t>
  </si>
  <si>
    <t>Výchozí revize</t>
  </si>
  <si>
    <t>-1373883802</t>
  </si>
  <si>
    <t>N.C.RE.SP</t>
  </si>
  <si>
    <t>Ostatní</t>
  </si>
  <si>
    <t>333-001</t>
  </si>
  <si>
    <t>Lešení pomocné jednořadové lehké s podlahami do výšky cca 1,5m</t>
  </si>
  <si>
    <t>-1542954407</t>
  </si>
  <si>
    <t>333-002</t>
  </si>
  <si>
    <t>Demontáže stávajícího VZT zařízení a potrubí - předpokládané množství demont. materiálu bude do 70 kg</t>
  </si>
  <si>
    <t>433377057</t>
  </si>
  <si>
    <t>N.V.ND.KOT</t>
  </si>
  <si>
    <t>VZT zařízení, ventilátory</t>
  </si>
  <si>
    <t>888-001</t>
  </si>
  <si>
    <t>Nástěnný radiální ventilátor - poz. 1.1 - Vod = 140 m3/h, ext. tl. ztráta 180 Pa - el. příkon 68 W, 230 V, 50 HZ - krytí IP44 - vč. nastavitelného doběhového spínače 1÷30 min. - vč. zpětné klapky - včetně kotevního a montažního materiálu - profese elektro+MaR zajistí kompletní dodávku systému řízení a prokabelování dle požadavků technické zprávy - hmotnost cca 2,2 kg</t>
  </si>
  <si>
    <t>-1330673315</t>
  </si>
  <si>
    <t>888-002</t>
  </si>
  <si>
    <t>Nástěnný radiální ventilátor - poz. 2.1 - Vod = 90 m3/h, ext. tl. ztráta 160 Pa - el. příkon 68 W, 230 V, 50 HZ - krytí IP44 - vč. nastavitelného doběhového spínače 1÷30 min. - vč. zpětné klapky - včetně kotevního a montažního materiálu - systém řízení bude dodávkou profese elektro+MaR dle požadavků v technické zprávě - hmotnost cca 2,2 kg</t>
  </si>
  <si>
    <t>-1381738372</t>
  </si>
  <si>
    <t>888-003</t>
  </si>
  <si>
    <t>Nástěnný radiální ventilátor - poz. 3.1 - Vod = 50 m3/h, ext. tl. ztráta 120 Pa - el. příkon 26 W, 230 V, 50 HZ - krytí IP44 - vč. nastavitelného doběhového spínače 1÷30 min. - vč. zpětné klapky - včetně kotevního a montažního materiálu - profese elektro+MaR zajistí kompletní dodávku systému řízení a prokabelování dle požadavků technické zprávy - hmotnost cca 2,2 kg</t>
  </si>
  <si>
    <t>1084480608</t>
  </si>
  <si>
    <t>888-004</t>
  </si>
  <si>
    <t>Nástěnný radiální ventilátor - poz. 4.1 - Vod = 60 m3/h, ext. tl. ztráta 120 Pa - el. příkon 26 W, 230 V, 50 HZ - krytí IP44 - vč. nastavitelného doběhového spínače 1÷30 min. - vč. zpětné klapky - včetně kotevního a montažního materiálu - systém řízení bude dodávkou profese elektro+MaR dle požadavků v technické zprávě - hmotnost cca 2,2 kg</t>
  </si>
  <si>
    <t>-2030981818</t>
  </si>
  <si>
    <t>N.V.PM.STP</t>
  </si>
  <si>
    <t>Potrubní díly, klapky, distrubuční elementy + ostatní materiál</t>
  </si>
  <si>
    <t>111-001</t>
  </si>
  <si>
    <t>Potrubí SPIRO do Ø100 - do 30% tvarovek - odborný odhad</t>
  </si>
  <si>
    <t>-1021402710</t>
  </si>
  <si>
    <t>111-002</t>
  </si>
  <si>
    <t>Protidešťová žaluzie přetlaková samočinná ø100 - vč. pozedního rámu a síťky proti vniknutí hrubých nečistot - barevné provedení bude určeno před objednáním dle požadavku investora</t>
  </si>
  <si>
    <t>-1466114855</t>
  </si>
  <si>
    <t>111-003</t>
  </si>
  <si>
    <t>Výfuková hlavice ø100</t>
  </si>
  <si>
    <t>-394448768</t>
  </si>
  <si>
    <t>111-004</t>
  </si>
  <si>
    <t>Minerální protipožární izolace tl.40 mm, vč. Al polepu - požární odolnost bude stanovena projektem PBŘ</t>
  </si>
  <si>
    <t>1292027849</t>
  </si>
  <si>
    <t>111-005</t>
  </si>
  <si>
    <t>Popisné štítky na zařízení včetně šipek proudění</t>
  </si>
  <si>
    <t>855572209</t>
  </si>
  <si>
    <t>111-006</t>
  </si>
  <si>
    <t>Ostatní vzduchotechnické prvky potřebné pro montáž (ocelové konzole s ochranným nátěrem, úchyty, upevňovací svorky, závěsy, montážní pásky, tlumící gumy, rámy, příruby, atd.)</t>
  </si>
  <si>
    <t>-1478411972</t>
  </si>
  <si>
    <t>D.1.4.3 - ÚSTŘEDNÍ VYTÁPĚNÍ</t>
  </si>
  <si>
    <t>IDP spol.s r.o., ING.V.HROTEK</t>
  </si>
  <si>
    <t xml:space="preserve">    N.V.ND.ARM - Armatury, otopná tělesa</t>
  </si>
  <si>
    <t xml:space="preserve">    N.V.PM.STP - Potrubní díly + ostatní materiál</t>
  </si>
  <si>
    <t>Montážní práce na zařízení ÚT</t>
  </si>
  <si>
    <t>974717031</t>
  </si>
  <si>
    <t>Doprava zařízení ÚT na místo stavby</t>
  </si>
  <si>
    <t>1357159555</t>
  </si>
  <si>
    <t>456485988</t>
  </si>
  <si>
    <t>Zajištění chodu ÚT zařízení ve zkušebním provozu</t>
  </si>
  <si>
    <t>-225359977</t>
  </si>
  <si>
    <t>-264248710</t>
  </si>
  <si>
    <t>1122826316</t>
  </si>
  <si>
    <t>1202966503</t>
  </si>
  <si>
    <t>Demontáž stávajících otopných těles, vč. armatur a šroubení - zaslepení volných konců potrubí</t>
  </si>
  <si>
    <t>1893101391</t>
  </si>
  <si>
    <t>Opětovná montáž stávajících otopných těles, vč. armatur a šroubení</t>
  </si>
  <si>
    <t>-1247922576</t>
  </si>
  <si>
    <t>N.V.ND.ARM</t>
  </si>
  <si>
    <t>Armatury, otopná tělesa</t>
  </si>
  <si>
    <t>777-001</t>
  </si>
  <si>
    <t>Topný registr 1500.450 vč. kotevní konzoly a odvzdušňovacího ventilu</t>
  </si>
  <si>
    <t>1202397080</t>
  </si>
  <si>
    <t>777-002</t>
  </si>
  <si>
    <t>Topný registr 1820.750 vč. kotevní konzoly a odvzdušňovacího ventilu</t>
  </si>
  <si>
    <t>-363348297</t>
  </si>
  <si>
    <t>777-003</t>
  </si>
  <si>
    <t>Termostatický ventil 1/2" kvs=0,86 m3/h</t>
  </si>
  <si>
    <t>1541947463</t>
  </si>
  <si>
    <t>777-004</t>
  </si>
  <si>
    <t>Regulační šroubení s možností uzavření, 1/2" kv=1,35 m3/h</t>
  </si>
  <si>
    <t>25083626</t>
  </si>
  <si>
    <t>777-005</t>
  </si>
  <si>
    <t>Termostatická hlavice kapalinová</t>
  </si>
  <si>
    <t>-1688233369</t>
  </si>
  <si>
    <t>Potrubní díly + ostatní materiál</t>
  </si>
  <si>
    <t>Vícevrstvé potrubí AL-PEX s izolačním pláštěm 6 mm rozměry 16x2 mm, PN10</t>
  </si>
  <si>
    <t>1212553011</t>
  </si>
  <si>
    <t>Kolena, redukce, T-kusy a další tvarovky příslušných dimenzí a materiálů - přesný počet bude stanoven při montáži (do 20% celkové délky potrubí - odborný odhad)</t>
  </si>
  <si>
    <t>1002833843</t>
  </si>
  <si>
    <t>1425541435</t>
  </si>
  <si>
    <t>Ostatní pomocný montážní materiál (kotevní materiál, konzoly, …), vč.ochranného antikorozního nátěru</t>
  </si>
  <si>
    <t>1949315039</t>
  </si>
  <si>
    <t>D.1.4.4 - ELEKTROINSTALACE</t>
  </si>
  <si>
    <t>IDP spol. s r.o.</t>
  </si>
  <si>
    <t>21-M - Elektromontáže</t>
  </si>
  <si>
    <t xml:space="preserve">    D1 - Dodávky zařízení</t>
  </si>
  <si>
    <t xml:space="preserve">      D2 - Rozpis rozvaděče R1-st.</t>
  </si>
  <si>
    <t xml:space="preserve">    D3 - Materiál elektromontážní</t>
  </si>
  <si>
    <t xml:space="preserve">    D5 - Elektromontáže</t>
  </si>
  <si>
    <t xml:space="preserve">    D6 - Demontáže</t>
  </si>
  <si>
    <t xml:space="preserve">    D7 - Ostatní náklady</t>
  </si>
  <si>
    <t>21-M</t>
  </si>
  <si>
    <t>Elektromontáže</t>
  </si>
  <si>
    <t>Dodávky zařízení</t>
  </si>
  <si>
    <t>Pol1.1</t>
  </si>
  <si>
    <t>Doprava dodávek</t>
  </si>
  <si>
    <t>%</t>
  </si>
  <si>
    <t>-2009942499</t>
  </si>
  <si>
    <t>Pol.1.2</t>
  </si>
  <si>
    <t>Přesun dodávek</t>
  </si>
  <si>
    <t>-1412023591</t>
  </si>
  <si>
    <t>Pol3</t>
  </si>
  <si>
    <t>Typ vnitřní WiFI: Přístupový bod bezdrátové sítě Rádio: 2.4GHz i 5GHz Podpora standardů: 802.11 minimálně: a/ac/b/g/n Technologie: MIMO 3x3 (obě rádia) POE: podpora PoE 802.3af či poe 802.3at RJ-45 porty: 1 Gbit připojení, další 1Gbit průchozí Antény: Vnitřní Kompatibilita: Plná se stávajicím WiFi kontrolerem zadavatele: UniFi Controller Záruka: min. 2 roky 000000001</t>
  </si>
  <si>
    <t>418668726</t>
  </si>
  <si>
    <t>D2</t>
  </si>
  <si>
    <t>Rozpis rozvaděče R1-st.</t>
  </si>
  <si>
    <t>Pol67</t>
  </si>
  <si>
    <t>proud chránič+jistič 2p/1+N OLI-10C-N1-030AC 000438032</t>
  </si>
  <si>
    <t>-755300394</t>
  </si>
  <si>
    <t>Pol68</t>
  </si>
  <si>
    <t>proud chránič+jistič 2p/1+N OLI-16C-N1-030AC 000438033</t>
  </si>
  <si>
    <t>-1457088909</t>
  </si>
  <si>
    <t>Pol69</t>
  </si>
  <si>
    <t>úprava stávajícího rozvaděče 000000001</t>
  </si>
  <si>
    <t>428036247</t>
  </si>
  <si>
    <t>Pol70</t>
  </si>
  <si>
    <t>montáž rozvaděče 000000002</t>
  </si>
  <si>
    <t>-1285595927</t>
  </si>
  <si>
    <t>Pol71</t>
  </si>
  <si>
    <t>pomocný materiál 000000003</t>
  </si>
  <si>
    <t>-11837450</t>
  </si>
  <si>
    <t>Pol72</t>
  </si>
  <si>
    <t>revize rozvaděče 000000004</t>
  </si>
  <si>
    <t>964942678</t>
  </si>
  <si>
    <t>Pol73</t>
  </si>
  <si>
    <t>jistič LTN-16B-3 3pól/ch.B/ 16A/10kA 000435023</t>
  </si>
  <si>
    <t>-1850231859</t>
  </si>
  <si>
    <t>D3</t>
  </si>
  <si>
    <t>Materiál elektromontážní</t>
  </si>
  <si>
    <t>Pol4</t>
  </si>
  <si>
    <t>vodič CYY 6 000171208</t>
  </si>
  <si>
    <t>-383719329</t>
  </si>
  <si>
    <t>Pol5</t>
  </si>
  <si>
    <t>vodič CYY 2,5 000171206</t>
  </si>
  <si>
    <t>1758666140</t>
  </si>
  <si>
    <t>Pol6</t>
  </si>
  <si>
    <t>kabel CYKY 3x1,5 000101105</t>
  </si>
  <si>
    <t>198817049</t>
  </si>
  <si>
    <t>Pol7</t>
  </si>
  <si>
    <t>kabel CYKY 3x2,5 000101106</t>
  </si>
  <si>
    <t>564990871</t>
  </si>
  <si>
    <t>Pol8</t>
  </si>
  <si>
    <t>kabel CYKY 5x2,5 000101306</t>
  </si>
  <si>
    <t>75943582</t>
  </si>
  <si>
    <t>Pol9</t>
  </si>
  <si>
    <t>svorka Wago 273-101 5x1,5mm2 krabicová bezšroubo 000199212</t>
  </si>
  <si>
    <t>-2128787457</t>
  </si>
  <si>
    <t>Pol10</t>
  </si>
  <si>
    <t>svorka Wago 273-100 3x1,5mm2 krabicová bezšroubo 000199211</t>
  </si>
  <si>
    <t>-1391089537</t>
  </si>
  <si>
    <t>Pol11</t>
  </si>
  <si>
    <t>svorka Wago 273-104 3x2,5mm2 krabicová bezšroubo 000199222</t>
  </si>
  <si>
    <t>-997462902</t>
  </si>
  <si>
    <t>Pol12</t>
  </si>
  <si>
    <t>svorka Wago 273-105 5x2,5mm2 krabicová bezšroubo 000199224</t>
  </si>
  <si>
    <t>-970959169</t>
  </si>
  <si>
    <t>Pol13</t>
  </si>
  <si>
    <t>spínač 10A/250Vstř design Tango řaz.1 000409011</t>
  </si>
  <si>
    <t>-380468452</t>
  </si>
  <si>
    <t>Pol14</t>
  </si>
  <si>
    <t>přepínač 10A/250Vstř design Tango řaz.5 000409021</t>
  </si>
  <si>
    <t>-205180166</t>
  </si>
  <si>
    <t>Pol15</t>
  </si>
  <si>
    <t>přepínač 10A/250Vstř design Tango řaz.6 000409023</t>
  </si>
  <si>
    <t>1308198669</t>
  </si>
  <si>
    <t>Pol16</t>
  </si>
  <si>
    <t>zásuvka 16A/250Vstř design Tango - clonky 000419100</t>
  </si>
  <si>
    <t>-986883942</t>
  </si>
  <si>
    <t>Pol17</t>
  </si>
  <si>
    <t>rámeček pro 1 přístroj design Tango 000420091</t>
  </si>
  <si>
    <t>1683461904</t>
  </si>
  <si>
    <t>Pol18</t>
  </si>
  <si>
    <t>krabice univerzální/přístrojová 000311115</t>
  </si>
  <si>
    <t>2065871373</t>
  </si>
  <si>
    <t>Pol19</t>
  </si>
  <si>
    <t>koaxiální kabel 7mm do 2100MHz (31dB/100m) 000209331</t>
  </si>
  <si>
    <t>-430964156</t>
  </si>
  <si>
    <t>Pol20</t>
  </si>
  <si>
    <t>antenní rozbočovač 8x10dB 000209332</t>
  </si>
  <si>
    <t>17858049</t>
  </si>
  <si>
    <t>Pol21</t>
  </si>
  <si>
    <t>konektor F/7mm 000209333</t>
  </si>
  <si>
    <t>585747296</t>
  </si>
  <si>
    <t>Pol23</t>
  </si>
  <si>
    <t>kryt zásuvky TV+R design Tango 000419121</t>
  </si>
  <si>
    <t>-1279637006</t>
  </si>
  <si>
    <t>Pol24</t>
  </si>
  <si>
    <t>rámeček TV+R pro 1 přístroj design Tango 000419131</t>
  </si>
  <si>
    <t>-872022034</t>
  </si>
  <si>
    <t>Pol25</t>
  </si>
  <si>
    <t>strojek zásuvky TV+R koncový 000420030</t>
  </si>
  <si>
    <t>891720880</t>
  </si>
  <si>
    <t>Pol26</t>
  </si>
  <si>
    <t>kabel U/UTP Cat.6 LSOH 000209407</t>
  </si>
  <si>
    <t>253447508</t>
  </si>
  <si>
    <t>Pol28</t>
  </si>
  <si>
    <t>kryt zásuvky komunikační design Tango 000420053</t>
  </si>
  <si>
    <t>741904155</t>
  </si>
  <si>
    <t>Pol29</t>
  </si>
  <si>
    <t>rámeček PC pro 1 přístroj Tango 000420091</t>
  </si>
  <si>
    <t>394761933</t>
  </si>
  <si>
    <t>Pol30</t>
  </si>
  <si>
    <t>zásuvka komunik ModularJack RJ45Cat.5e/u 000420205</t>
  </si>
  <si>
    <t>1632573288</t>
  </si>
  <si>
    <t>Pol31</t>
  </si>
  <si>
    <t>nosná maska pro 1xZásuvka ModularJack 000420211</t>
  </si>
  <si>
    <t>151290534</t>
  </si>
  <si>
    <t>Pol32</t>
  </si>
  <si>
    <t>popisný štítek datových zásuvek a panelů 000209410</t>
  </si>
  <si>
    <t>-89287496</t>
  </si>
  <si>
    <t>Pol33</t>
  </si>
  <si>
    <t>popisný štítek datových kabelů 000209411</t>
  </si>
  <si>
    <t>-1867067277</t>
  </si>
  <si>
    <t>Pol34</t>
  </si>
  <si>
    <t>trubka ohebná PVC d=16 000321112</t>
  </si>
  <si>
    <t>1024655176</t>
  </si>
  <si>
    <t>Pol35</t>
  </si>
  <si>
    <t>trubka ohebná PVC d=40 000321126</t>
  </si>
  <si>
    <t>1383954619</t>
  </si>
  <si>
    <t>Pol36</t>
  </si>
  <si>
    <t>relé časové 12-230Vac 12-220Vdc 000462215</t>
  </si>
  <si>
    <t>-1235116034</t>
  </si>
  <si>
    <t>Pol37</t>
  </si>
  <si>
    <t>konektor RJ45 000900023</t>
  </si>
  <si>
    <t>-1588665216</t>
  </si>
  <si>
    <t>Pol37.1</t>
  </si>
  <si>
    <t>Prořez</t>
  </si>
  <si>
    <t>-196993468</t>
  </si>
  <si>
    <t>Pol37.2</t>
  </si>
  <si>
    <t>Materiál podružný</t>
  </si>
  <si>
    <t>676665583</t>
  </si>
  <si>
    <t>D5</t>
  </si>
  <si>
    <t>Pol38</t>
  </si>
  <si>
    <t>vodič Cu(-CY,CYA) pevně uložený do 1x35 210800851</t>
  </si>
  <si>
    <t>-1202391781</t>
  </si>
  <si>
    <t>883964057</t>
  </si>
  <si>
    <t>Pol39</t>
  </si>
  <si>
    <t>kabel(-CYKY) pevně uložený do 3x6/4x4/7x2,5 210810048</t>
  </si>
  <si>
    <t>-54031567</t>
  </si>
  <si>
    <t>-1089933580</t>
  </si>
  <si>
    <t>-952631986</t>
  </si>
  <si>
    <t>Pol40</t>
  </si>
  <si>
    <t>spínač zapuštěný vč.zapojení 1pólový/řazení 1 210110041</t>
  </si>
  <si>
    <t>1949135834</t>
  </si>
  <si>
    <t>Pol41</t>
  </si>
  <si>
    <t>přepínač zapuštěný vč.zapojení sériový/řazení 5-5A 210110043</t>
  </si>
  <si>
    <t>1071512592</t>
  </si>
  <si>
    <t>Pol42</t>
  </si>
  <si>
    <t>přepínač zapuštěný vč.zapojení střídavý/řazení 6 210110045</t>
  </si>
  <si>
    <t>-1580634549</t>
  </si>
  <si>
    <t>Pol43</t>
  </si>
  <si>
    <t>zásuvka domovní zapuštěná vč.zapojení průběžně 210111012</t>
  </si>
  <si>
    <t>-1976676051</t>
  </si>
  <si>
    <t>Pol44</t>
  </si>
  <si>
    <t>krabicová rozvodka vč.svorkovn.a zapojení(-KR68) 210010321</t>
  </si>
  <si>
    <t>870014022</t>
  </si>
  <si>
    <t>Pol45</t>
  </si>
  <si>
    <t>kabel koaxiální pevně uložený 210803511</t>
  </si>
  <si>
    <t>1715931214</t>
  </si>
  <si>
    <t>Pol46</t>
  </si>
  <si>
    <t>anténní rozbočovač 210803512</t>
  </si>
  <si>
    <t>-1131189503</t>
  </si>
  <si>
    <t>Pol47</t>
  </si>
  <si>
    <t>montáž konektoru F/7mm 210803513</t>
  </si>
  <si>
    <t>2092762180</t>
  </si>
  <si>
    <t>Pol48</t>
  </si>
  <si>
    <t>zásuvka domovní sdělovací 1násobná vč.zapojení 210111311</t>
  </si>
  <si>
    <t>763245807</t>
  </si>
  <si>
    <t>Pol49</t>
  </si>
  <si>
    <t>nastavení a oživení systému STA 210990001</t>
  </si>
  <si>
    <t>-672399672</t>
  </si>
  <si>
    <t>Pol50</t>
  </si>
  <si>
    <t>montáž vnitřní WIFI 000000001</t>
  </si>
  <si>
    <t>1599217721</t>
  </si>
  <si>
    <t>Pol51</t>
  </si>
  <si>
    <t>kabel pevně uložený jednotková hmotnost do 0,4kg 210950321</t>
  </si>
  <si>
    <t>-1477859009</t>
  </si>
  <si>
    <t>1594071413</t>
  </si>
  <si>
    <t>Pol52</t>
  </si>
  <si>
    <t>popisný štítek datových zásuvek a panelů 210950310</t>
  </si>
  <si>
    <t>252173340</t>
  </si>
  <si>
    <t>Pol53</t>
  </si>
  <si>
    <t>popisný štítek datových kabelů 210950311</t>
  </si>
  <si>
    <t>920216629</t>
  </si>
  <si>
    <t>Pol54</t>
  </si>
  <si>
    <t>ukončení kabelu UTP 210990012</t>
  </si>
  <si>
    <t>166670601</t>
  </si>
  <si>
    <t>Pol55</t>
  </si>
  <si>
    <t>Měření segmentu UTP vč. protokolu 210990013</t>
  </si>
  <si>
    <t>-1208595545</t>
  </si>
  <si>
    <t>Pol56</t>
  </si>
  <si>
    <t>konfigurace sítě 210990014</t>
  </si>
  <si>
    <t>534148684</t>
  </si>
  <si>
    <t>Pol57</t>
  </si>
  <si>
    <t>seznámení se stávajícím stavem 210990356</t>
  </si>
  <si>
    <t>483036910</t>
  </si>
  <si>
    <t>Pol58</t>
  </si>
  <si>
    <t>úprava podhledů do původního stavu 210990357</t>
  </si>
  <si>
    <t>-930679142</t>
  </si>
  <si>
    <t>Pol59</t>
  </si>
  <si>
    <t>trubka plast ohebná,pod omítkou,typ 2316/pr.16 210010002</t>
  </si>
  <si>
    <t>-255224343</t>
  </si>
  <si>
    <t>Pol60</t>
  </si>
  <si>
    <t>trubka plast ohebná,pod omítkou,typ 2348/pr.48 210010006</t>
  </si>
  <si>
    <t>1344632789</t>
  </si>
  <si>
    <t>Pol61</t>
  </si>
  <si>
    <t>relé časové vč.zapojení 210150481</t>
  </si>
  <si>
    <t>194185947</t>
  </si>
  <si>
    <t>Pol62</t>
  </si>
  <si>
    <t>konektor RJ45 210990023</t>
  </si>
  <si>
    <t>19706323</t>
  </si>
  <si>
    <t>Pol62.1</t>
  </si>
  <si>
    <t>PPV pro elektromontáže</t>
  </si>
  <si>
    <t>576629117</t>
  </si>
  <si>
    <t>D6</t>
  </si>
  <si>
    <t>Demontáže</t>
  </si>
  <si>
    <t>Pol63</t>
  </si>
  <si>
    <t>demontáž stávající elektroinstalace 210990051</t>
  </si>
  <si>
    <t>-571301160</t>
  </si>
  <si>
    <t>D7</t>
  </si>
  <si>
    <t>Ostatní náklady</t>
  </si>
  <si>
    <t>Pol64</t>
  </si>
  <si>
    <t>vysekání rýhy/zeď cihla/ hl.do 30mm/š.do 70mm 219002612</t>
  </si>
  <si>
    <t>-1464948552</t>
  </si>
  <si>
    <t>Pol65</t>
  </si>
  <si>
    <t>vysekání kapsy/zeď cihla/ do 50x50x50mm 219002212</t>
  </si>
  <si>
    <t>2058731349</t>
  </si>
  <si>
    <t>Pol66</t>
  </si>
  <si>
    <t>vybour.otvoru ve zdi/cihla/ do pr.60mm/tl.do 0,30m 219001212</t>
  </si>
  <si>
    <t>-1147204203</t>
  </si>
  <si>
    <t>VRN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</si>
  <si>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</si>
  <si>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</si>
  <si>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</si>
  <si>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</si>
  <si>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</si>
  <si>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</si>
  <si>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</si>
  <si>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</si>
  <si>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</si>
  <si>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</si>
  <si>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</si>
  <si>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1048077091</t>
  </si>
  <si>
    <t>013294000</t>
  </si>
  <si>
    <t>Ostatní dokumentace - dílenská</t>
  </si>
  <si>
    <t>-1105144494</t>
  </si>
  <si>
    <t>VRN3</t>
  </si>
  <si>
    <t>Zařízení staveniště</t>
  </si>
  <si>
    <t>030001000</t>
  </si>
  <si>
    <t>Zařízení staveniště - zřízení, provoz, zrušení</t>
  </si>
  <si>
    <t>-803610767</t>
  </si>
  <si>
    <t>034002000</t>
  </si>
  <si>
    <t>Zabezpečení staveniště</t>
  </si>
  <si>
    <t>1716419620</t>
  </si>
  <si>
    <t>VRN4</t>
  </si>
  <si>
    <t>Inženýrská činnost</t>
  </si>
  <si>
    <t>044002000</t>
  </si>
  <si>
    <t>Revize elektro typu D</t>
  </si>
  <si>
    <t>-664525127</t>
  </si>
  <si>
    <t>045002000</t>
  </si>
  <si>
    <t>Kompletační a koordinační činnost</t>
  </si>
  <si>
    <t>-1255729979</t>
  </si>
  <si>
    <t>VRN7</t>
  </si>
  <si>
    <t>Provozní vlivy</t>
  </si>
  <si>
    <t>071002000</t>
  </si>
  <si>
    <t>Provoz investora, třetích osob</t>
  </si>
  <si>
    <t>1002523654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</si>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</sst>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 locked="0"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49" fontId="42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2" fillId="0" borderId="26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2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/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2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3"/>
  <sheetViews>
    <sheetView showGridLines="0" tabSelected="1" workbookViewId="0" topLeftCell="A46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378"/>
      <c r="BC2" s="378"/>
      <c r="BD2" s="378"/>
      <c r="BE2" s="378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86" t="s">
        <v>14</v>
      </c>
      <c r="L5" s="387"/>
      <c r="M5" s="387"/>
      <c r="N5" s="387"/>
      <c r="O5" s="387"/>
      <c r="P5" s="387"/>
      <c r="Q5" s="387"/>
      <c r="R5" s="387"/>
      <c r="S5" s="387"/>
      <c r="T5" s="387"/>
      <c r="U5" s="387"/>
      <c r="V5" s="387"/>
      <c r="W5" s="387"/>
      <c r="X5" s="387"/>
      <c r="Y5" s="387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387"/>
      <c r="AL5" s="387"/>
      <c r="AM5" s="387"/>
      <c r="AN5" s="387"/>
      <c r="AO5" s="387"/>
      <c r="AP5" s="24"/>
      <c r="AQ5" s="24"/>
      <c r="AR5" s="22"/>
      <c r="BE5" s="383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88" t="s">
        <v>17</v>
      </c>
      <c r="L6" s="387"/>
      <c r="M6" s="387"/>
      <c r="N6" s="387"/>
      <c r="O6" s="387"/>
      <c r="P6" s="387"/>
      <c r="Q6" s="387"/>
      <c r="R6" s="387"/>
      <c r="S6" s="387"/>
      <c r="T6" s="387"/>
      <c r="U6" s="387"/>
      <c r="V6" s="387"/>
      <c r="W6" s="387"/>
      <c r="X6" s="387"/>
      <c r="Y6" s="387"/>
      <c r="Z6" s="387"/>
      <c r="AA6" s="387"/>
      <c r="AB6" s="387"/>
      <c r="AC6" s="387"/>
      <c r="AD6" s="387"/>
      <c r="AE6" s="387"/>
      <c r="AF6" s="387"/>
      <c r="AG6" s="387"/>
      <c r="AH6" s="387"/>
      <c r="AI6" s="387"/>
      <c r="AJ6" s="387"/>
      <c r="AK6" s="387"/>
      <c r="AL6" s="387"/>
      <c r="AM6" s="387"/>
      <c r="AN6" s="387"/>
      <c r="AO6" s="387"/>
      <c r="AP6" s="24"/>
      <c r="AQ6" s="24"/>
      <c r="AR6" s="22"/>
      <c r="BE6" s="384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84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84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84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21</v>
      </c>
      <c r="AO10" s="24"/>
      <c r="AP10" s="24"/>
      <c r="AQ10" s="24"/>
      <c r="AR10" s="22"/>
      <c r="BE10" s="384"/>
      <c r="BS10" s="19" t="s">
        <v>6</v>
      </c>
    </row>
    <row r="11" spans="2:71" s="1" customFormat="1" ht="18.4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21</v>
      </c>
      <c r="AO11" s="24"/>
      <c r="AP11" s="24"/>
      <c r="AQ11" s="24"/>
      <c r="AR11" s="22"/>
      <c r="BE11" s="384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84"/>
      <c r="BS12" s="19" t="s">
        <v>6</v>
      </c>
    </row>
    <row r="13" spans="2:71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84"/>
      <c r="BS13" s="19" t="s">
        <v>6</v>
      </c>
    </row>
    <row r="14" spans="2:71" ht="12.75">
      <c r="B14" s="23"/>
      <c r="C14" s="24"/>
      <c r="D14" s="24"/>
      <c r="E14" s="389" t="s">
        <v>31</v>
      </c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84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84"/>
      <c r="BS15" s="19" t="s">
        <v>4</v>
      </c>
    </row>
    <row r="16" spans="2:71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21</v>
      </c>
      <c r="AO16" s="24"/>
      <c r="AP16" s="24"/>
      <c r="AQ16" s="24"/>
      <c r="AR16" s="22"/>
      <c r="BE16" s="384"/>
      <c r="BS16" s="19" t="s">
        <v>4</v>
      </c>
    </row>
    <row r="17" spans="2:71" s="1" customFormat="1" ht="18.4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21</v>
      </c>
      <c r="AO17" s="24"/>
      <c r="AP17" s="24"/>
      <c r="AQ17" s="24"/>
      <c r="AR17" s="22"/>
      <c r="BE17" s="384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84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21</v>
      </c>
      <c r="AO19" s="24"/>
      <c r="AP19" s="24"/>
      <c r="AQ19" s="24"/>
      <c r="AR19" s="22"/>
      <c r="BE19" s="384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21</v>
      </c>
      <c r="AO20" s="24"/>
      <c r="AP20" s="24"/>
      <c r="AQ20" s="24"/>
      <c r="AR20" s="22"/>
      <c r="BE20" s="384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84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84"/>
    </row>
    <row r="23" spans="2:57" s="1" customFormat="1" ht="47.25" customHeight="1">
      <c r="B23" s="23"/>
      <c r="C23" s="24"/>
      <c r="D23" s="24"/>
      <c r="E23" s="391" t="s">
        <v>38</v>
      </c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24"/>
      <c r="AP23" s="24"/>
      <c r="AQ23" s="24"/>
      <c r="AR23" s="22"/>
      <c r="BE23" s="384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84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84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5">
        <f>ROUND(AG54,2)</f>
        <v>0</v>
      </c>
      <c r="AL26" s="376"/>
      <c r="AM26" s="376"/>
      <c r="AN26" s="376"/>
      <c r="AO26" s="376"/>
      <c r="AP26" s="38"/>
      <c r="AQ26" s="38"/>
      <c r="AR26" s="41"/>
      <c r="BE26" s="384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84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7" t="s">
        <v>40</v>
      </c>
      <c r="M28" s="377"/>
      <c r="N28" s="377"/>
      <c r="O28" s="377"/>
      <c r="P28" s="377"/>
      <c r="Q28" s="38"/>
      <c r="R28" s="38"/>
      <c r="S28" s="38"/>
      <c r="T28" s="38"/>
      <c r="U28" s="38"/>
      <c r="V28" s="38"/>
      <c r="W28" s="377" t="s">
        <v>41</v>
      </c>
      <c r="X28" s="377"/>
      <c r="Y28" s="377"/>
      <c r="Z28" s="377"/>
      <c r="AA28" s="377"/>
      <c r="AB28" s="377"/>
      <c r="AC28" s="377"/>
      <c r="AD28" s="377"/>
      <c r="AE28" s="377"/>
      <c r="AF28" s="38"/>
      <c r="AG28" s="38"/>
      <c r="AH28" s="38"/>
      <c r="AI28" s="38"/>
      <c r="AJ28" s="38"/>
      <c r="AK28" s="377" t="s">
        <v>42</v>
      </c>
      <c r="AL28" s="377"/>
      <c r="AM28" s="377"/>
      <c r="AN28" s="377"/>
      <c r="AO28" s="377"/>
      <c r="AP28" s="38"/>
      <c r="AQ28" s="38"/>
      <c r="AR28" s="41"/>
      <c r="BE28" s="384"/>
    </row>
    <row r="29" spans="2:57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71">
        <v>0.21</v>
      </c>
      <c r="M29" s="370"/>
      <c r="N29" s="370"/>
      <c r="O29" s="370"/>
      <c r="P29" s="370"/>
      <c r="Q29" s="43"/>
      <c r="R29" s="43"/>
      <c r="S29" s="43"/>
      <c r="T29" s="43"/>
      <c r="U29" s="43"/>
      <c r="V29" s="43"/>
      <c r="W29" s="369">
        <f>ROUND(AZ54,2)</f>
        <v>0</v>
      </c>
      <c r="X29" s="370"/>
      <c r="Y29" s="370"/>
      <c r="Z29" s="370"/>
      <c r="AA29" s="370"/>
      <c r="AB29" s="370"/>
      <c r="AC29" s="370"/>
      <c r="AD29" s="370"/>
      <c r="AE29" s="370"/>
      <c r="AF29" s="43"/>
      <c r="AG29" s="43"/>
      <c r="AH29" s="43"/>
      <c r="AI29" s="43"/>
      <c r="AJ29" s="43"/>
      <c r="AK29" s="369">
        <f>ROUND(AV54,2)</f>
        <v>0</v>
      </c>
      <c r="AL29" s="370"/>
      <c r="AM29" s="370"/>
      <c r="AN29" s="370"/>
      <c r="AO29" s="370"/>
      <c r="AP29" s="43"/>
      <c r="AQ29" s="43"/>
      <c r="AR29" s="44"/>
      <c r="BE29" s="385"/>
    </row>
    <row r="30" spans="2:57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71">
        <v>0.15</v>
      </c>
      <c r="M30" s="370"/>
      <c r="N30" s="370"/>
      <c r="O30" s="370"/>
      <c r="P30" s="370"/>
      <c r="Q30" s="43"/>
      <c r="R30" s="43"/>
      <c r="S30" s="43"/>
      <c r="T30" s="43"/>
      <c r="U30" s="43"/>
      <c r="V30" s="43"/>
      <c r="W30" s="369">
        <f>ROUND(BA54,2)</f>
        <v>0</v>
      </c>
      <c r="X30" s="370"/>
      <c r="Y30" s="370"/>
      <c r="Z30" s="370"/>
      <c r="AA30" s="370"/>
      <c r="AB30" s="370"/>
      <c r="AC30" s="370"/>
      <c r="AD30" s="370"/>
      <c r="AE30" s="370"/>
      <c r="AF30" s="43"/>
      <c r="AG30" s="43"/>
      <c r="AH30" s="43"/>
      <c r="AI30" s="43"/>
      <c r="AJ30" s="43"/>
      <c r="AK30" s="369">
        <f>ROUND(AW54,2)</f>
        <v>0</v>
      </c>
      <c r="AL30" s="370"/>
      <c r="AM30" s="370"/>
      <c r="AN30" s="370"/>
      <c r="AO30" s="370"/>
      <c r="AP30" s="43"/>
      <c r="AQ30" s="43"/>
      <c r="AR30" s="44"/>
      <c r="BE30" s="385"/>
    </row>
    <row r="31" spans="2:57" s="3" customFormat="1" ht="14.45" customHeight="1" hidden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71">
        <v>0.21</v>
      </c>
      <c r="M31" s="370"/>
      <c r="N31" s="370"/>
      <c r="O31" s="370"/>
      <c r="P31" s="370"/>
      <c r="Q31" s="43"/>
      <c r="R31" s="43"/>
      <c r="S31" s="43"/>
      <c r="T31" s="43"/>
      <c r="U31" s="43"/>
      <c r="V31" s="43"/>
      <c r="W31" s="369">
        <f>ROUND(BB54,2)</f>
        <v>0</v>
      </c>
      <c r="X31" s="370"/>
      <c r="Y31" s="370"/>
      <c r="Z31" s="370"/>
      <c r="AA31" s="370"/>
      <c r="AB31" s="370"/>
      <c r="AC31" s="370"/>
      <c r="AD31" s="370"/>
      <c r="AE31" s="370"/>
      <c r="AF31" s="43"/>
      <c r="AG31" s="43"/>
      <c r="AH31" s="43"/>
      <c r="AI31" s="43"/>
      <c r="AJ31" s="43"/>
      <c r="AK31" s="369">
        <v>0</v>
      </c>
      <c r="AL31" s="370"/>
      <c r="AM31" s="370"/>
      <c r="AN31" s="370"/>
      <c r="AO31" s="370"/>
      <c r="AP31" s="43"/>
      <c r="AQ31" s="43"/>
      <c r="AR31" s="44"/>
      <c r="BE31" s="385"/>
    </row>
    <row r="32" spans="2:57" s="3" customFormat="1" ht="14.45" customHeight="1" hidden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71">
        <v>0.15</v>
      </c>
      <c r="M32" s="370"/>
      <c r="N32" s="370"/>
      <c r="O32" s="370"/>
      <c r="P32" s="370"/>
      <c r="Q32" s="43"/>
      <c r="R32" s="43"/>
      <c r="S32" s="43"/>
      <c r="T32" s="43"/>
      <c r="U32" s="43"/>
      <c r="V32" s="43"/>
      <c r="W32" s="369">
        <f>ROUND(BC54,2)</f>
        <v>0</v>
      </c>
      <c r="X32" s="370"/>
      <c r="Y32" s="370"/>
      <c r="Z32" s="370"/>
      <c r="AA32" s="370"/>
      <c r="AB32" s="370"/>
      <c r="AC32" s="370"/>
      <c r="AD32" s="370"/>
      <c r="AE32" s="370"/>
      <c r="AF32" s="43"/>
      <c r="AG32" s="43"/>
      <c r="AH32" s="43"/>
      <c r="AI32" s="43"/>
      <c r="AJ32" s="43"/>
      <c r="AK32" s="369">
        <v>0</v>
      </c>
      <c r="AL32" s="370"/>
      <c r="AM32" s="370"/>
      <c r="AN32" s="370"/>
      <c r="AO32" s="370"/>
      <c r="AP32" s="43"/>
      <c r="AQ32" s="43"/>
      <c r="AR32" s="44"/>
      <c r="BE32" s="385"/>
    </row>
    <row r="33" spans="2:44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71">
        <v>0</v>
      </c>
      <c r="M33" s="370"/>
      <c r="N33" s="370"/>
      <c r="O33" s="370"/>
      <c r="P33" s="370"/>
      <c r="Q33" s="43"/>
      <c r="R33" s="43"/>
      <c r="S33" s="43"/>
      <c r="T33" s="43"/>
      <c r="U33" s="43"/>
      <c r="V33" s="43"/>
      <c r="W33" s="369">
        <f>ROUND(BD54,2)</f>
        <v>0</v>
      </c>
      <c r="X33" s="370"/>
      <c r="Y33" s="370"/>
      <c r="Z33" s="370"/>
      <c r="AA33" s="370"/>
      <c r="AB33" s="370"/>
      <c r="AC33" s="370"/>
      <c r="AD33" s="370"/>
      <c r="AE33" s="370"/>
      <c r="AF33" s="43"/>
      <c r="AG33" s="43"/>
      <c r="AH33" s="43"/>
      <c r="AI33" s="43"/>
      <c r="AJ33" s="43"/>
      <c r="AK33" s="369">
        <v>0</v>
      </c>
      <c r="AL33" s="370"/>
      <c r="AM33" s="370"/>
      <c r="AN33" s="370"/>
      <c r="AO33" s="370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82" t="s">
        <v>51</v>
      </c>
      <c r="Y35" s="380"/>
      <c r="Z35" s="380"/>
      <c r="AA35" s="380"/>
      <c r="AB35" s="380"/>
      <c r="AC35" s="47"/>
      <c r="AD35" s="47"/>
      <c r="AE35" s="47"/>
      <c r="AF35" s="47"/>
      <c r="AG35" s="47"/>
      <c r="AH35" s="47"/>
      <c r="AI35" s="47"/>
      <c r="AJ35" s="47"/>
      <c r="AK35" s="379">
        <f>SUM(AK26:AK33)</f>
        <v>0</v>
      </c>
      <c r="AL35" s="380"/>
      <c r="AM35" s="380"/>
      <c r="AN35" s="380"/>
      <c r="AO35" s="381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3772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2:44" s="5" customFormat="1" ht="36.95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72" t="str">
        <f>K6</f>
        <v>ÚSTÍ NAD LABEM, PASTEUROVA č.p.1500  (VILA KAMPUS)</v>
      </c>
      <c r="M45" s="373"/>
      <c r="N45" s="373"/>
      <c r="O45" s="373"/>
      <c r="P45" s="373"/>
      <c r="Q45" s="373"/>
      <c r="R45" s="373"/>
      <c r="S45" s="373"/>
      <c r="T45" s="373"/>
      <c r="U45" s="373"/>
      <c r="V45" s="373"/>
      <c r="W45" s="373"/>
      <c r="X45" s="373"/>
      <c r="Y45" s="373"/>
      <c r="Z45" s="373"/>
      <c r="AA45" s="373"/>
      <c r="AB45" s="373"/>
      <c r="AC45" s="373"/>
      <c r="AD45" s="373"/>
      <c r="AE45" s="373"/>
      <c r="AF45" s="373"/>
      <c r="AG45" s="373"/>
      <c r="AH45" s="373"/>
      <c r="AI45" s="373"/>
      <c r="AJ45" s="373"/>
      <c r="AK45" s="373"/>
      <c r="AL45" s="373"/>
      <c r="AM45" s="373"/>
      <c r="AN45" s="373"/>
      <c r="AO45" s="373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ÚSTÍ NAD LABEM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74" t="str">
        <f>IF(AN8="","",AN8)</f>
        <v>25. 2. 2020</v>
      </c>
      <c r="AN47" s="374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IF(E11="","",E11)</f>
        <v>UJEP V ÚSTÍ NAD LABEM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54" t="str">
        <f>IF(E17="","",E17)</f>
        <v>IDP s.r.o.</v>
      </c>
      <c r="AN49" s="355"/>
      <c r="AO49" s="355"/>
      <c r="AP49" s="355"/>
      <c r="AQ49" s="38"/>
      <c r="AR49" s="41"/>
      <c r="AS49" s="348" t="s">
        <v>53</v>
      </c>
      <c r="AT49" s="349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57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54" t="str">
        <f>IF(E20="","",E20)</f>
        <v>V.RENČOVÁ</v>
      </c>
      <c r="AN50" s="355"/>
      <c r="AO50" s="355"/>
      <c r="AP50" s="355"/>
      <c r="AQ50" s="38"/>
      <c r="AR50" s="41"/>
      <c r="AS50" s="350"/>
      <c r="AT50" s="351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2"/>
      <c r="AT51" s="353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57" s="2" customFormat="1" ht="29.25" customHeight="1">
      <c r="A52" s="36"/>
      <c r="B52" s="37"/>
      <c r="C52" s="356" t="s">
        <v>54</v>
      </c>
      <c r="D52" s="357"/>
      <c r="E52" s="357"/>
      <c r="F52" s="357"/>
      <c r="G52" s="357"/>
      <c r="H52" s="68"/>
      <c r="I52" s="359" t="s">
        <v>55</v>
      </c>
      <c r="J52" s="357"/>
      <c r="K52" s="357"/>
      <c r="L52" s="357"/>
      <c r="M52" s="357"/>
      <c r="N52" s="357"/>
      <c r="O52" s="357"/>
      <c r="P52" s="357"/>
      <c r="Q52" s="357"/>
      <c r="R52" s="357"/>
      <c r="S52" s="357"/>
      <c r="T52" s="357"/>
      <c r="U52" s="357"/>
      <c r="V52" s="357"/>
      <c r="W52" s="357"/>
      <c r="X52" s="357"/>
      <c r="Y52" s="357"/>
      <c r="Z52" s="357"/>
      <c r="AA52" s="357"/>
      <c r="AB52" s="357"/>
      <c r="AC52" s="357"/>
      <c r="AD52" s="357"/>
      <c r="AE52" s="357"/>
      <c r="AF52" s="357"/>
      <c r="AG52" s="358" t="s">
        <v>56</v>
      </c>
      <c r="AH52" s="357"/>
      <c r="AI52" s="357"/>
      <c r="AJ52" s="357"/>
      <c r="AK52" s="357"/>
      <c r="AL52" s="357"/>
      <c r="AM52" s="357"/>
      <c r="AN52" s="359" t="s">
        <v>57</v>
      </c>
      <c r="AO52" s="357"/>
      <c r="AP52" s="357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2:90" s="6" customFormat="1" ht="32.45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64">
        <f>ROUND(AG55+AG61,2)</f>
        <v>0</v>
      </c>
      <c r="AH54" s="364"/>
      <c r="AI54" s="364"/>
      <c r="AJ54" s="364"/>
      <c r="AK54" s="364"/>
      <c r="AL54" s="364"/>
      <c r="AM54" s="364"/>
      <c r="AN54" s="365">
        <f aca="true" t="shared" si="0" ref="AN54:AN61">SUM(AG54,AT54)</f>
        <v>0</v>
      </c>
      <c r="AO54" s="365"/>
      <c r="AP54" s="365"/>
      <c r="AQ54" s="80" t="s">
        <v>21</v>
      </c>
      <c r="AR54" s="81"/>
      <c r="AS54" s="82">
        <f>ROUND(AS55+AS61,2)</f>
        <v>0</v>
      </c>
      <c r="AT54" s="83">
        <f aca="true" t="shared" si="1" ref="AT54:AT61">ROUND(SUM(AV54:AW54),2)</f>
        <v>0</v>
      </c>
      <c r="AU54" s="84">
        <f>ROUND(AU55+AU61,5)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ROUND(AZ55+AZ61,2)</f>
        <v>0</v>
      </c>
      <c r="BA54" s="83">
        <f>ROUND(BA55+BA61,2)</f>
        <v>0</v>
      </c>
      <c r="BB54" s="83">
        <f>ROUND(BB55+BB61,2)</f>
        <v>0</v>
      </c>
      <c r="BC54" s="83">
        <f>ROUND(BC55+BC61,2)</f>
        <v>0</v>
      </c>
      <c r="BD54" s="85">
        <f>ROUND(BD55+BD61,2)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2:91" s="7" customFormat="1" ht="16.5" customHeight="1">
      <c r="B55" s="88"/>
      <c r="C55" s="89"/>
      <c r="D55" s="363" t="s">
        <v>77</v>
      </c>
      <c r="E55" s="363"/>
      <c r="F55" s="363"/>
      <c r="G55" s="363"/>
      <c r="H55" s="363"/>
      <c r="I55" s="90"/>
      <c r="J55" s="363" t="s">
        <v>78</v>
      </c>
      <c r="K55" s="363"/>
      <c r="L55" s="363"/>
      <c r="M55" s="363"/>
      <c r="N55" s="363"/>
      <c r="O55" s="363"/>
      <c r="P55" s="363"/>
      <c r="Q55" s="363"/>
      <c r="R55" s="363"/>
      <c r="S55" s="363"/>
      <c r="T55" s="363"/>
      <c r="U55" s="363"/>
      <c r="V55" s="363"/>
      <c r="W55" s="363"/>
      <c r="X55" s="363"/>
      <c r="Y55" s="363"/>
      <c r="Z55" s="363"/>
      <c r="AA55" s="363"/>
      <c r="AB55" s="363"/>
      <c r="AC55" s="363"/>
      <c r="AD55" s="363"/>
      <c r="AE55" s="363"/>
      <c r="AF55" s="363"/>
      <c r="AG55" s="360">
        <f>ROUND(SUM(AG56:AG60),2)</f>
        <v>0</v>
      </c>
      <c r="AH55" s="361"/>
      <c r="AI55" s="361"/>
      <c r="AJ55" s="361"/>
      <c r="AK55" s="361"/>
      <c r="AL55" s="361"/>
      <c r="AM55" s="361"/>
      <c r="AN55" s="362">
        <f t="shared" si="0"/>
        <v>0</v>
      </c>
      <c r="AO55" s="361"/>
      <c r="AP55" s="361"/>
      <c r="AQ55" s="91" t="s">
        <v>79</v>
      </c>
      <c r="AR55" s="92"/>
      <c r="AS55" s="93">
        <f>ROUND(SUM(AS56:AS60),2)</f>
        <v>0</v>
      </c>
      <c r="AT55" s="94">
        <f t="shared" si="1"/>
        <v>0</v>
      </c>
      <c r="AU55" s="95">
        <f>ROUND(SUM(AU56:AU60),5)</f>
        <v>0</v>
      </c>
      <c r="AV55" s="94">
        <f>ROUND(AZ55*L29,2)</f>
        <v>0</v>
      </c>
      <c r="AW55" s="94">
        <f>ROUND(BA55*L30,2)</f>
        <v>0</v>
      </c>
      <c r="AX55" s="94">
        <f>ROUND(BB55*L29,2)</f>
        <v>0</v>
      </c>
      <c r="AY55" s="94">
        <f>ROUND(BC55*L30,2)</f>
        <v>0</v>
      </c>
      <c r="AZ55" s="94">
        <f>ROUND(SUM(AZ56:AZ60),2)</f>
        <v>0</v>
      </c>
      <c r="BA55" s="94">
        <f>ROUND(SUM(BA56:BA60),2)</f>
        <v>0</v>
      </c>
      <c r="BB55" s="94">
        <f>ROUND(SUM(BB56:BB60),2)</f>
        <v>0</v>
      </c>
      <c r="BC55" s="94">
        <f>ROUND(SUM(BC56:BC60),2)</f>
        <v>0</v>
      </c>
      <c r="BD55" s="96">
        <f>ROUND(SUM(BD56:BD60),2)</f>
        <v>0</v>
      </c>
      <c r="BS55" s="97" t="s">
        <v>72</v>
      </c>
      <c r="BT55" s="97" t="s">
        <v>80</v>
      </c>
      <c r="BU55" s="97" t="s">
        <v>74</v>
      </c>
      <c r="BV55" s="97" t="s">
        <v>75</v>
      </c>
      <c r="BW55" s="97" t="s">
        <v>81</v>
      </c>
      <c r="BX55" s="97" t="s">
        <v>5</v>
      </c>
      <c r="CL55" s="97" t="s">
        <v>19</v>
      </c>
      <c r="CM55" s="97" t="s">
        <v>82</v>
      </c>
    </row>
    <row r="56" spans="1:90" s="4" customFormat="1" ht="16.5" customHeight="1">
      <c r="A56" s="98" t="s">
        <v>83</v>
      </c>
      <c r="B56" s="53"/>
      <c r="C56" s="99"/>
      <c r="D56" s="99"/>
      <c r="E56" s="366" t="s">
        <v>84</v>
      </c>
      <c r="F56" s="366"/>
      <c r="G56" s="366"/>
      <c r="H56" s="366"/>
      <c r="I56" s="366"/>
      <c r="J56" s="99"/>
      <c r="K56" s="366" t="s">
        <v>85</v>
      </c>
      <c r="L56" s="366"/>
      <c r="M56" s="366"/>
      <c r="N56" s="366"/>
      <c r="O56" s="366"/>
      <c r="P56" s="366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366"/>
      <c r="AC56" s="366"/>
      <c r="AD56" s="366"/>
      <c r="AE56" s="366"/>
      <c r="AF56" s="366"/>
      <c r="AG56" s="367">
        <f>'D.1.1 - ARCHITEKTONICKO S...'!J32</f>
        <v>0</v>
      </c>
      <c r="AH56" s="368"/>
      <c r="AI56" s="368"/>
      <c r="AJ56" s="368"/>
      <c r="AK56" s="368"/>
      <c r="AL56" s="368"/>
      <c r="AM56" s="368"/>
      <c r="AN56" s="367">
        <f t="shared" si="0"/>
        <v>0</v>
      </c>
      <c r="AO56" s="368"/>
      <c r="AP56" s="368"/>
      <c r="AQ56" s="100" t="s">
        <v>86</v>
      </c>
      <c r="AR56" s="55"/>
      <c r="AS56" s="101">
        <v>0</v>
      </c>
      <c r="AT56" s="102">
        <f t="shared" si="1"/>
        <v>0</v>
      </c>
      <c r="AU56" s="103">
        <f>'D.1.1 - ARCHITEKTONICKO S...'!P110</f>
        <v>0</v>
      </c>
      <c r="AV56" s="102">
        <f>'D.1.1 - ARCHITEKTONICKO S...'!J35</f>
        <v>0</v>
      </c>
      <c r="AW56" s="102">
        <f>'D.1.1 - ARCHITEKTONICKO S...'!J36</f>
        <v>0</v>
      </c>
      <c r="AX56" s="102">
        <f>'D.1.1 - ARCHITEKTONICKO S...'!J37</f>
        <v>0</v>
      </c>
      <c r="AY56" s="102">
        <f>'D.1.1 - ARCHITEKTONICKO S...'!J38</f>
        <v>0</v>
      </c>
      <c r="AZ56" s="102">
        <f>'D.1.1 - ARCHITEKTONICKO S...'!F35</f>
        <v>0</v>
      </c>
      <c r="BA56" s="102">
        <f>'D.1.1 - ARCHITEKTONICKO S...'!F36</f>
        <v>0</v>
      </c>
      <c r="BB56" s="102">
        <f>'D.1.1 - ARCHITEKTONICKO S...'!F37</f>
        <v>0</v>
      </c>
      <c r="BC56" s="102">
        <f>'D.1.1 - ARCHITEKTONICKO S...'!F38</f>
        <v>0</v>
      </c>
      <c r="BD56" s="104">
        <f>'D.1.1 - ARCHITEKTONICKO S...'!F39</f>
        <v>0</v>
      </c>
      <c r="BT56" s="105" t="s">
        <v>82</v>
      </c>
      <c r="BV56" s="105" t="s">
        <v>75</v>
      </c>
      <c r="BW56" s="105" t="s">
        <v>87</v>
      </c>
      <c r="BX56" s="105" t="s">
        <v>81</v>
      </c>
      <c r="CL56" s="105" t="s">
        <v>19</v>
      </c>
    </row>
    <row r="57" spans="1:90" s="4" customFormat="1" ht="16.5" customHeight="1">
      <c r="A57" s="98" t="s">
        <v>83</v>
      </c>
      <c r="B57" s="53"/>
      <c r="C57" s="99"/>
      <c r="D57" s="99"/>
      <c r="E57" s="366" t="s">
        <v>88</v>
      </c>
      <c r="F57" s="366"/>
      <c r="G57" s="366"/>
      <c r="H57" s="366"/>
      <c r="I57" s="366"/>
      <c r="J57" s="99"/>
      <c r="K57" s="366" t="s">
        <v>89</v>
      </c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7">
        <f>'D.1.4.1 - ZDRAVOTNÍ INSTA...'!J32</f>
        <v>0</v>
      </c>
      <c r="AH57" s="368"/>
      <c r="AI57" s="368"/>
      <c r="AJ57" s="368"/>
      <c r="AK57" s="368"/>
      <c r="AL57" s="368"/>
      <c r="AM57" s="368"/>
      <c r="AN57" s="367">
        <f t="shared" si="0"/>
        <v>0</v>
      </c>
      <c r="AO57" s="368"/>
      <c r="AP57" s="368"/>
      <c r="AQ57" s="100" t="s">
        <v>86</v>
      </c>
      <c r="AR57" s="55"/>
      <c r="AS57" s="101">
        <v>0</v>
      </c>
      <c r="AT57" s="102">
        <f t="shared" si="1"/>
        <v>0</v>
      </c>
      <c r="AU57" s="103">
        <f>'D.1.4.1 - ZDRAVOTNÍ INSTA...'!P92</f>
        <v>0</v>
      </c>
      <c r="AV57" s="102">
        <f>'D.1.4.1 - ZDRAVOTNÍ INSTA...'!J35</f>
        <v>0</v>
      </c>
      <c r="AW57" s="102">
        <f>'D.1.4.1 - ZDRAVOTNÍ INSTA...'!J36</f>
        <v>0</v>
      </c>
      <c r="AX57" s="102">
        <f>'D.1.4.1 - ZDRAVOTNÍ INSTA...'!J37</f>
        <v>0</v>
      </c>
      <c r="AY57" s="102">
        <f>'D.1.4.1 - ZDRAVOTNÍ INSTA...'!J38</f>
        <v>0</v>
      </c>
      <c r="AZ57" s="102">
        <f>'D.1.4.1 - ZDRAVOTNÍ INSTA...'!F35</f>
        <v>0</v>
      </c>
      <c r="BA57" s="102">
        <f>'D.1.4.1 - ZDRAVOTNÍ INSTA...'!F36</f>
        <v>0</v>
      </c>
      <c r="BB57" s="102">
        <f>'D.1.4.1 - ZDRAVOTNÍ INSTA...'!F37</f>
        <v>0</v>
      </c>
      <c r="BC57" s="102">
        <f>'D.1.4.1 - ZDRAVOTNÍ INSTA...'!F38</f>
        <v>0</v>
      </c>
      <c r="BD57" s="104">
        <f>'D.1.4.1 - ZDRAVOTNÍ INSTA...'!F39</f>
        <v>0</v>
      </c>
      <c r="BT57" s="105" t="s">
        <v>82</v>
      </c>
      <c r="BV57" s="105" t="s">
        <v>75</v>
      </c>
      <c r="BW57" s="105" t="s">
        <v>90</v>
      </c>
      <c r="BX57" s="105" t="s">
        <v>81</v>
      </c>
      <c r="CL57" s="105" t="s">
        <v>21</v>
      </c>
    </row>
    <row r="58" spans="1:90" s="4" customFormat="1" ht="16.5" customHeight="1">
      <c r="A58" s="98" t="s">
        <v>83</v>
      </c>
      <c r="B58" s="53"/>
      <c r="C58" s="99"/>
      <c r="D58" s="99"/>
      <c r="E58" s="366" t="s">
        <v>91</v>
      </c>
      <c r="F58" s="366"/>
      <c r="G58" s="366"/>
      <c r="H58" s="366"/>
      <c r="I58" s="366"/>
      <c r="J58" s="99"/>
      <c r="K58" s="366" t="s">
        <v>92</v>
      </c>
      <c r="L58" s="366"/>
      <c r="M58" s="366"/>
      <c r="N58" s="366"/>
      <c r="O58" s="366"/>
      <c r="P58" s="366"/>
      <c r="Q58" s="366"/>
      <c r="R58" s="366"/>
      <c r="S58" s="366"/>
      <c r="T58" s="366"/>
      <c r="U58" s="366"/>
      <c r="V58" s="366"/>
      <c r="W58" s="366"/>
      <c r="X58" s="366"/>
      <c r="Y58" s="366"/>
      <c r="Z58" s="366"/>
      <c r="AA58" s="366"/>
      <c r="AB58" s="366"/>
      <c r="AC58" s="366"/>
      <c r="AD58" s="366"/>
      <c r="AE58" s="366"/>
      <c r="AF58" s="366"/>
      <c r="AG58" s="367">
        <f>'D.1.4.2 - VZDUCHOTECHNIKA'!J32</f>
        <v>0</v>
      </c>
      <c r="AH58" s="368"/>
      <c r="AI58" s="368"/>
      <c r="AJ58" s="368"/>
      <c r="AK58" s="368"/>
      <c r="AL58" s="368"/>
      <c r="AM58" s="368"/>
      <c r="AN58" s="367">
        <f t="shared" si="0"/>
        <v>0</v>
      </c>
      <c r="AO58" s="368"/>
      <c r="AP58" s="368"/>
      <c r="AQ58" s="100" t="s">
        <v>86</v>
      </c>
      <c r="AR58" s="55"/>
      <c r="AS58" s="101">
        <v>0</v>
      </c>
      <c r="AT58" s="102">
        <f t="shared" si="1"/>
        <v>0</v>
      </c>
      <c r="AU58" s="103">
        <f>'D.1.4.2 - VZDUCHOTECHNIKA'!P91</f>
        <v>0</v>
      </c>
      <c r="AV58" s="102">
        <f>'D.1.4.2 - VZDUCHOTECHNIKA'!J35</f>
        <v>0</v>
      </c>
      <c r="AW58" s="102">
        <f>'D.1.4.2 - VZDUCHOTECHNIKA'!J36</f>
        <v>0</v>
      </c>
      <c r="AX58" s="102">
        <f>'D.1.4.2 - VZDUCHOTECHNIKA'!J37</f>
        <v>0</v>
      </c>
      <c r="AY58" s="102">
        <f>'D.1.4.2 - VZDUCHOTECHNIKA'!J38</f>
        <v>0</v>
      </c>
      <c r="AZ58" s="102">
        <f>'D.1.4.2 - VZDUCHOTECHNIKA'!F35</f>
        <v>0</v>
      </c>
      <c r="BA58" s="102">
        <f>'D.1.4.2 - VZDUCHOTECHNIKA'!F36</f>
        <v>0</v>
      </c>
      <c r="BB58" s="102">
        <f>'D.1.4.2 - VZDUCHOTECHNIKA'!F37</f>
        <v>0</v>
      </c>
      <c r="BC58" s="102">
        <f>'D.1.4.2 - VZDUCHOTECHNIKA'!F38</f>
        <v>0</v>
      </c>
      <c r="BD58" s="104">
        <f>'D.1.4.2 - VZDUCHOTECHNIKA'!F39</f>
        <v>0</v>
      </c>
      <c r="BT58" s="105" t="s">
        <v>82</v>
      </c>
      <c r="BV58" s="105" t="s">
        <v>75</v>
      </c>
      <c r="BW58" s="105" t="s">
        <v>93</v>
      </c>
      <c r="BX58" s="105" t="s">
        <v>81</v>
      </c>
      <c r="CL58" s="105" t="s">
        <v>21</v>
      </c>
    </row>
    <row r="59" spans="1:90" s="4" customFormat="1" ht="16.5" customHeight="1">
      <c r="A59" s="98" t="s">
        <v>83</v>
      </c>
      <c r="B59" s="53"/>
      <c r="C59" s="99"/>
      <c r="D59" s="99"/>
      <c r="E59" s="366" t="s">
        <v>94</v>
      </c>
      <c r="F59" s="366"/>
      <c r="G59" s="366"/>
      <c r="H59" s="366"/>
      <c r="I59" s="366"/>
      <c r="J59" s="99"/>
      <c r="K59" s="366" t="s">
        <v>95</v>
      </c>
      <c r="L59" s="366"/>
      <c r="M59" s="366"/>
      <c r="N59" s="366"/>
      <c r="O59" s="366"/>
      <c r="P59" s="366"/>
      <c r="Q59" s="366"/>
      <c r="R59" s="366"/>
      <c r="S59" s="366"/>
      <c r="T59" s="366"/>
      <c r="U59" s="366"/>
      <c r="V59" s="366"/>
      <c r="W59" s="366"/>
      <c r="X59" s="366"/>
      <c r="Y59" s="366"/>
      <c r="Z59" s="366"/>
      <c r="AA59" s="366"/>
      <c r="AB59" s="366"/>
      <c r="AC59" s="366"/>
      <c r="AD59" s="366"/>
      <c r="AE59" s="366"/>
      <c r="AF59" s="366"/>
      <c r="AG59" s="367">
        <f>'D.1.4.3 - ÚSTŘEDNÍ VYTÁPĚNÍ'!J32</f>
        <v>0</v>
      </c>
      <c r="AH59" s="368"/>
      <c r="AI59" s="368"/>
      <c r="AJ59" s="368"/>
      <c r="AK59" s="368"/>
      <c r="AL59" s="368"/>
      <c r="AM59" s="368"/>
      <c r="AN59" s="367">
        <f t="shared" si="0"/>
        <v>0</v>
      </c>
      <c r="AO59" s="368"/>
      <c r="AP59" s="368"/>
      <c r="AQ59" s="100" t="s">
        <v>86</v>
      </c>
      <c r="AR59" s="55"/>
      <c r="AS59" s="101">
        <v>0</v>
      </c>
      <c r="AT59" s="102">
        <f t="shared" si="1"/>
        <v>0</v>
      </c>
      <c r="AU59" s="103">
        <f>'D.1.4.3 - ÚSTŘEDNÍ VYTÁPĚNÍ'!P91</f>
        <v>0</v>
      </c>
      <c r="AV59" s="102">
        <f>'D.1.4.3 - ÚSTŘEDNÍ VYTÁPĚNÍ'!J35</f>
        <v>0</v>
      </c>
      <c r="AW59" s="102">
        <f>'D.1.4.3 - ÚSTŘEDNÍ VYTÁPĚNÍ'!J36</f>
        <v>0</v>
      </c>
      <c r="AX59" s="102">
        <f>'D.1.4.3 - ÚSTŘEDNÍ VYTÁPĚNÍ'!J37</f>
        <v>0</v>
      </c>
      <c r="AY59" s="102">
        <f>'D.1.4.3 - ÚSTŘEDNÍ VYTÁPĚNÍ'!J38</f>
        <v>0</v>
      </c>
      <c r="AZ59" s="102">
        <f>'D.1.4.3 - ÚSTŘEDNÍ VYTÁPĚNÍ'!F35</f>
        <v>0</v>
      </c>
      <c r="BA59" s="102">
        <f>'D.1.4.3 - ÚSTŘEDNÍ VYTÁPĚNÍ'!F36</f>
        <v>0</v>
      </c>
      <c r="BB59" s="102">
        <f>'D.1.4.3 - ÚSTŘEDNÍ VYTÁPĚNÍ'!F37</f>
        <v>0</v>
      </c>
      <c r="BC59" s="102">
        <f>'D.1.4.3 - ÚSTŘEDNÍ VYTÁPĚNÍ'!F38</f>
        <v>0</v>
      </c>
      <c r="BD59" s="104">
        <f>'D.1.4.3 - ÚSTŘEDNÍ VYTÁPĚNÍ'!F39</f>
        <v>0</v>
      </c>
      <c r="BT59" s="105" t="s">
        <v>82</v>
      </c>
      <c r="BV59" s="105" t="s">
        <v>75</v>
      </c>
      <c r="BW59" s="105" t="s">
        <v>96</v>
      </c>
      <c r="BX59" s="105" t="s">
        <v>81</v>
      </c>
      <c r="CL59" s="105" t="s">
        <v>21</v>
      </c>
    </row>
    <row r="60" spans="1:90" s="4" customFormat="1" ht="16.5" customHeight="1">
      <c r="A60" s="98" t="s">
        <v>83</v>
      </c>
      <c r="B60" s="53"/>
      <c r="C60" s="99"/>
      <c r="D60" s="99"/>
      <c r="E60" s="366" t="s">
        <v>97</v>
      </c>
      <c r="F60" s="366"/>
      <c r="G60" s="366"/>
      <c r="H60" s="366"/>
      <c r="I60" s="366"/>
      <c r="J60" s="99"/>
      <c r="K60" s="366" t="s">
        <v>98</v>
      </c>
      <c r="L60" s="366"/>
      <c r="M60" s="366"/>
      <c r="N60" s="366"/>
      <c r="O60" s="366"/>
      <c r="P60" s="366"/>
      <c r="Q60" s="366"/>
      <c r="R60" s="366"/>
      <c r="S60" s="366"/>
      <c r="T60" s="366"/>
      <c r="U60" s="366"/>
      <c r="V60" s="366"/>
      <c r="W60" s="366"/>
      <c r="X60" s="366"/>
      <c r="Y60" s="366"/>
      <c r="Z60" s="366"/>
      <c r="AA60" s="366"/>
      <c r="AB60" s="366"/>
      <c r="AC60" s="366"/>
      <c r="AD60" s="366"/>
      <c r="AE60" s="366"/>
      <c r="AF60" s="366"/>
      <c r="AG60" s="367">
        <f>'D.1.4.4 - ELEKTROINSTALACE'!J32</f>
        <v>0</v>
      </c>
      <c r="AH60" s="368"/>
      <c r="AI60" s="368"/>
      <c r="AJ60" s="368"/>
      <c r="AK60" s="368"/>
      <c r="AL60" s="368"/>
      <c r="AM60" s="368"/>
      <c r="AN60" s="367">
        <f t="shared" si="0"/>
        <v>0</v>
      </c>
      <c r="AO60" s="368"/>
      <c r="AP60" s="368"/>
      <c r="AQ60" s="100" t="s">
        <v>86</v>
      </c>
      <c r="AR60" s="55"/>
      <c r="AS60" s="101">
        <v>0</v>
      </c>
      <c r="AT60" s="102">
        <f t="shared" si="1"/>
        <v>0</v>
      </c>
      <c r="AU60" s="103">
        <f>'D.1.4.4 - ELEKTROINSTALACE'!P92</f>
        <v>0</v>
      </c>
      <c r="AV60" s="102">
        <f>'D.1.4.4 - ELEKTROINSTALACE'!J35</f>
        <v>0</v>
      </c>
      <c r="AW60" s="102">
        <f>'D.1.4.4 - ELEKTROINSTALACE'!J36</f>
        <v>0</v>
      </c>
      <c r="AX60" s="102">
        <f>'D.1.4.4 - ELEKTROINSTALACE'!J37</f>
        <v>0</v>
      </c>
      <c r="AY60" s="102">
        <f>'D.1.4.4 - ELEKTROINSTALACE'!J38</f>
        <v>0</v>
      </c>
      <c r="AZ60" s="102">
        <f>'D.1.4.4 - ELEKTROINSTALACE'!F35</f>
        <v>0</v>
      </c>
      <c r="BA60" s="102">
        <f>'D.1.4.4 - ELEKTROINSTALACE'!F36</f>
        <v>0</v>
      </c>
      <c r="BB60" s="102">
        <f>'D.1.4.4 - ELEKTROINSTALACE'!F37</f>
        <v>0</v>
      </c>
      <c r="BC60" s="102">
        <f>'D.1.4.4 - ELEKTROINSTALACE'!F38</f>
        <v>0</v>
      </c>
      <c r="BD60" s="104">
        <f>'D.1.4.4 - ELEKTROINSTALACE'!F39</f>
        <v>0</v>
      </c>
      <c r="BT60" s="105" t="s">
        <v>82</v>
      </c>
      <c r="BV60" s="105" t="s">
        <v>75</v>
      </c>
      <c r="BW60" s="105" t="s">
        <v>99</v>
      </c>
      <c r="BX60" s="105" t="s">
        <v>81</v>
      </c>
      <c r="CL60" s="105" t="s">
        <v>21</v>
      </c>
    </row>
    <row r="61" spans="1:91" s="7" customFormat="1" ht="16.5" customHeight="1">
      <c r="A61" s="98" t="s">
        <v>83</v>
      </c>
      <c r="B61" s="88"/>
      <c r="C61" s="89"/>
      <c r="D61" s="363" t="s">
        <v>100</v>
      </c>
      <c r="E61" s="363"/>
      <c r="F61" s="363"/>
      <c r="G61" s="363"/>
      <c r="H61" s="363"/>
      <c r="I61" s="90"/>
      <c r="J61" s="363" t="s">
        <v>101</v>
      </c>
      <c r="K61" s="363"/>
      <c r="L61" s="363"/>
      <c r="M61" s="363"/>
      <c r="N61" s="363"/>
      <c r="O61" s="363"/>
      <c r="P61" s="363"/>
      <c r="Q61" s="363"/>
      <c r="R61" s="363"/>
      <c r="S61" s="363"/>
      <c r="T61" s="363"/>
      <c r="U61" s="363"/>
      <c r="V61" s="363"/>
      <c r="W61" s="363"/>
      <c r="X61" s="363"/>
      <c r="Y61" s="363"/>
      <c r="Z61" s="363"/>
      <c r="AA61" s="363"/>
      <c r="AB61" s="363"/>
      <c r="AC61" s="363"/>
      <c r="AD61" s="363"/>
      <c r="AE61" s="363"/>
      <c r="AF61" s="363"/>
      <c r="AG61" s="362">
        <f>'VRN - VEDLEJŠÍ ROZPOČTOVÉ...'!J30</f>
        <v>0</v>
      </c>
      <c r="AH61" s="361"/>
      <c r="AI61" s="361"/>
      <c r="AJ61" s="361"/>
      <c r="AK61" s="361"/>
      <c r="AL61" s="361"/>
      <c r="AM61" s="361"/>
      <c r="AN61" s="362">
        <f t="shared" si="0"/>
        <v>0</v>
      </c>
      <c r="AO61" s="361"/>
      <c r="AP61" s="361"/>
      <c r="AQ61" s="91" t="s">
        <v>79</v>
      </c>
      <c r="AR61" s="92"/>
      <c r="AS61" s="106">
        <v>0</v>
      </c>
      <c r="AT61" s="107">
        <f t="shared" si="1"/>
        <v>0</v>
      </c>
      <c r="AU61" s="108">
        <f>'VRN - VEDLEJŠÍ ROZPOČTOVÉ...'!P84</f>
        <v>0</v>
      </c>
      <c r="AV61" s="107">
        <f>'VRN - VEDLEJŠÍ ROZPOČTOVÉ...'!J33</f>
        <v>0</v>
      </c>
      <c r="AW61" s="107">
        <f>'VRN - VEDLEJŠÍ ROZPOČTOVÉ...'!J34</f>
        <v>0</v>
      </c>
      <c r="AX61" s="107">
        <f>'VRN - VEDLEJŠÍ ROZPOČTOVÉ...'!J35</f>
        <v>0</v>
      </c>
      <c r="AY61" s="107">
        <f>'VRN - VEDLEJŠÍ ROZPOČTOVÉ...'!J36</f>
        <v>0</v>
      </c>
      <c r="AZ61" s="107">
        <f>'VRN - VEDLEJŠÍ ROZPOČTOVÉ...'!F33</f>
        <v>0</v>
      </c>
      <c r="BA61" s="107">
        <f>'VRN - VEDLEJŠÍ ROZPOČTOVÉ...'!F34</f>
        <v>0</v>
      </c>
      <c r="BB61" s="107">
        <f>'VRN - VEDLEJŠÍ ROZPOČTOVÉ...'!F35</f>
        <v>0</v>
      </c>
      <c r="BC61" s="107">
        <f>'VRN - VEDLEJŠÍ ROZPOČTOVÉ...'!F36</f>
        <v>0</v>
      </c>
      <c r="BD61" s="109">
        <f>'VRN - VEDLEJŠÍ ROZPOČTOVÉ...'!F37</f>
        <v>0</v>
      </c>
      <c r="BT61" s="97" t="s">
        <v>80</v>
      </c>
      <c r="BV61" s="97" t="s">
        <v>75</v>
      </c>
      <c r="BW61" s="97" t="s">
        <v>102</v>
      </c>
      <c r="BX61" s="97" t="s">
        <v>5</v>
      </c>
      <c r="CL61" s="97" t="s">
        <v>19</v>
      </c>
      <c r="CM61" s="97" t="s">
        <v>82</v>
      </c>
    </row>
    <row r="62" spans="1:57" s="2" customFormat="1" ht="30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41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s="2" customFormat="1" ht="6.95" customHeight="1">
      <c r="A63" s="36"/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41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</sheetData>
  <sheetProtection password="A249" sheet="1" objects="1" scenarios="1"/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60:AP60"/>
    <mergeCell ref="AG60:AM60"/>
    <mergeCell ref="AG58:AM58"/>
    <mergeCell ref="AN58:AP58"/>
    <mergeCell ref="AN56:AP56"/>
    <mergeCell ref="L45:AO45"/>
    <mergeCell ref="AM47:AN47"/>
    <mergeCell ref="E60:I60"/>
    <mergeCell ref="K60:AF60"/>
    <mergeCell ref="AN61:AP61"/>
    <mergeCell ref="AG61:AM61"/>
    <mergeCell ref="D61:H61"/>
    <mergeCell ref="J61:AF61"/>
    <mergeCell ref="E58:I58"/>
    <mergeCell ref="K58:AF58"/>
    <mergeCell ref="AN59:AP59"/>
    <mergeCell ref="AG59:AM59"/>
    <mergeCell ref="E59:I59"/>
    <mergeCell ref="K59:AF59"/>
    <mergeCell ref="E56:I56"/>
    <mergeCell ref="K56:AF56"/>
    <mergeCell ref="AG56:AM56"/>
    <mergeCell ref="K57:AF57"/>
    <mergeCell ref="AN57:AP57"/>
    <mergeCell ref="E57:I57"/>
    <mergeCell ref="AG57:AM57"/>
    <mergeCell ref="AG55:AM55"/>
    <mergeCell ref="AN55:AP55"/>
    <mergeCell ref="J55:AF55"/>
    <mergeCell ref="D55:H55"/>
    <mergeCell ref="AG54:AM54"/>
    <mergeCell ref="AN54:AP54"/>
    <mergeCell ref="AS49:AT51"/>
    <mergeCell ref="AM49:AP49"/>
    <mergeCell ref="AM50:AP50"/>
    <mergeCell ref="C52:G52"/>
    <mergeCell ref="AG52:AM52"/>
    <mergeCell ref="AN52:AP52"/>
    <mergeCell ref="I52:AF52"/>
  </mergeCells>
  <hyperlinks>
    <hyperlink ref="A56" location="'D.1.1 - ARCHITEKTONICKO S...'!C2" display="/"/>
    <hyperlink ref="A57" location="'D.1.4.1 - ZDRAVOTNÍ INSTA...'!C2" display="/"/>
    <hyperlink ref="A58" location="'D.1.4.2 - VZDUCHOTECHNIKA'!C2" display="/"/>
    <hyperlink ref="A59" location="'D.1.4.3 - ÚSTŘEDNÍ VYTÁPĚNÍ'!C2" display="/"/>
    <hyperlink ref="A60" location="'D.1.4.4 - ELEKTROINSTALACE'!C2" display="/"/>
    <hyperlink ref="A61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19" t="s">
        <v>87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82</v>
      </c>
    </row>
    <row r="4" spans="2:46" s="1" customFormat="1" ht="24.95" customHeight="1">
      <c r="B4" s="22"/>
      <c r="D4" s="114" t="s">
        <v>103</v>
      </c>
      <c r="I4" s="110"/>
      <c r="L4" s="22"/>
      <c r="M4" s="115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95" t="str">
        <f>'Rekapitulace stavby'!K6</f>
        <v>ÚSTÍ NAD LABEM, PASTEUROVA č.p.1500  (VILA KAMPUS)</v>
      </c>
      <c r="F7" s="396"/>
      <c r="G7" s="396"/>
      <c r="H7" s="396"/>
      <c r="I7" s="110"/>
      <c r="L7" s="22"/>
    </row>
    <row r="8" spans="2:12" s="1" customFormat="1" ht="12" customHeight="1">
      <c r="B8" s="22"/>
      <c r="D8" s="116" t="s">
        <v>104</v>
      </c>
      <c r="I8" s="110"/>
      <c r="L8" s="22"/>
    </row>
    <row r="9" spans="1:31" s="2" customFormat="1" ht="16.5" customHeight="1">
      <c r="A9" s="36"/>
      <c r="B9" s="41"/>
      <c r="C9" s="36"/>
      <c r="D9" s="36"/>
      <c r="E9" s="395" t="s">
        <v>105</v>
      </c>
      <c r="F9" s="397"/>
      <c r="G9" s="397"/>
      <c r="H9" s="397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106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8" t="s">
        <v>107</v>
      </c>
      <c r="F11" s="397"/>
      <c r="G11" s="397"/>
      <c r="H11" s="397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19</v>
      </c>
      <c r="G13" s="36"/>
      <c r="H13" s="36"/>
      <c r="I13" s="119" t="s">
        <v>20</v>
      </c>
      <c r="J13" s="105" t="s">
        <v>21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25. 2. 2020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26</v>
      </c>
      <c r="E16" s="36"/>
      <c r="F16" s="36"/>
      <c r="G16" s="36"/>
      <c r="H16" s="36"/>
      <c r="I16" s="119" t="s">
        <v>27</v>
      </c>
      <c r="J16" s="105" t="s">
        <v>21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9" t="s">
        <v>29</v>
      </c>
      <c r="J17" s="105" t="s">
        <v>21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30</v>
      </c>
      <c r="E19" s="36"/>
      <c r="F19" s="36"/>
      <c r="G19" s="36"/>
      <c r="H19" s="36"/>
      <c r="I19" s="119" t="s">
        <v>27</v>
      </c>
      <c r="J19" s="32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9" t="str">
        <f>'Rekapitulace stavby'!E14</f>
        <v>Vyplň údaj</v>
      </c>
      <c r="F20" s="400"/>
      <c r="G20" s="400"/>
      <c r="H20" s="400"/>
      <c r="I20" s="119" t="s">
        <v>29</v>
      </c>
      <c r="J20" s="32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32</v>
      </c>
      <c r="E22" s="36"/>
      <c r="F22" s="36"/>
      <c r="G22" s="36"/>
      <c r="H22" s="36"/>
      <c r="I22" s="119" t="s">
        <v>27</v>
      </c>
      <c r="J22" s="105" t="s">
        <v>21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33</v>
      </c>
      <c r="F23" s="36"/>
      <c r="G23" s="36"/>
      <c r="H23" s="36"/>
      <c r="I23" s="119" t="s">
        <v>29</v>
      </c>
      <c r="J23" s="105" t="s">
        <v>21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35</v>
      </c>
      <c r="E25" s="36"/>
      <c r="F25" s="36"/>
      <c r="G25" s="36"/>
      <c r="H25" s="36"/>
      <c r="I25" s="119" t="s">
        <v>27</v>
      </c>
      <c r="J25" s="105" t="s">
        <v>21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36</v>
      </c>
      <c r="F26" s="36"/>
      <c r="G26" s="36"/>
      <c r="H26" s="36"/>
      <c r="I26" s="119" t="s">
        <v>29</v>
      </c>
      <c r="J26" s="105" t="s">
        <v>21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37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47.25" customHeight="1">
      <c r="A29" s="121"/>
      <c r="B29" s="122"/>
      <c r="C29" s="121"/>
      <c r="D29" s="121"/>
      <c r="E29" s="401" t="s">
        <v>108</v>
      </c>
      <c r="F29" s="401"/>
      <c r="G29" s="401"/>
      <c r="H29" s="401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39</v>
      </c>
      <c r="E32" s="36"/>
      <c r="F32" s="36"/>
      <c r="G32" s="36"/>
      <c r="H32" s="36"/>
      <c r="I32" s="117"/>
      <c r="J32" s="128">
        <f>ROUND(J110,2)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41</v>
      </c>
      <c r="G34" s="36"/>
      <c r="H34" s="36"/>
      <c r="I34" s="130" t="s">
        <v>40</v>
      </c>
      <c r="J34" s="129" t="s">
        <v>42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1" t="s">
        <v>43</v>
      </c>
      <c r="E35" s="116" t="s">
        <v>44</v>
      </c>
      <c r="F35" s="132">
        <f>ROUND((SUM(BE110:BE899)),2)</f>
        <v>0</v>
      </c>
      <c r="G35" s="36"/>
      <c r="H35" s="36"/>
      <c r="I35" s="133">
        <v>0.21</v>
      </c>
      <c r="J35" s="132">
        <f>ROUND(((SUM(BE110:BE899))*I35),2)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6" t="s">
        <v>45</v>
      </c>
      <c r="F36" s="132">
        <f>ROUND((SUM(BF110:BF899)),2)</f>
        <v>0</v>
      </c>
      <c r="G36" s="36"/>
      <c r="H36" s="36"/>
      <c r="I36" s="133">
        <v>0.15</v>
      </c>
      <c r="J36" s="132">
        <f>ROUND(((SUM(BF110:BF899))*I36),2)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6" t="s">
        <v>46</v>
      </c>
      <c r="F37" s="132">
        <f>ROUND((SUM(BG110:BG899)),2)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6" t="s">
        <v>47</v>
      </c>
      <c r="F38" s="132">
        <f>ROUND((SUM(BH110:BH899)),2)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6" t="s">
        <v>48</v>
      </c>
      <c r="F39" s="132">
        <f>ROUND((SUM(BI110:BI899)),2)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49</v>
      </c>
      <c r="E41" s="136"/>
      <c r="F41" s="136"/>
      <c r="G41" s="137" t="s">
        <v>50</v>
      </c>
      <c r="H41" s="138" t="s">
        <v>51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109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ÚSTÍ NAD LABEM, PASTEUROVA č.p.1500  (VILA KAMPUS)</v>
      </c>
      <c r="F50" s="394"/>
      <c r="G50" s="394"/>
      <c r="H50" s="39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104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105</v>
      </c>
      <c r="F52" s="392"/>
      <c r="G52" s="392"/>
      <c r="H52" s="392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106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D.1.1 - ARCHITEKTONICKO STAVEBNÍ ŘEŠENÍ</v>
      </c>
      <c r="F54" s="392"/>
      <c r="G54" s="392"/>
      <c r="H54" s="392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ÚSTÍ NAD LABEM</v>
      </c>
      <c r="G56" s="38"/>
      <c r="H56" s="38"/>
      <c r="I56" s="119" t="s">
        <v>24</v>
      </c>
      <c r="J56" s="61" t="str">
        <f>IF(J14="","",J14)</f>
        <v>25. 2. 2020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>UJEP V ÚSTÍ NAD LABEM</v>
      </c>
      <c r="G58" s="38"/>
      <c r="H58" s="38"/>
      <c r="I58" s="119" t="s">
        <v>32</v>
      </c>
      <c r="J58" s="34" t="str">
        <f>E23</f>
        <v>IDP s.r.o.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119" t="s">
        <v>35</v>
      </c>
      <c r="J59" s="34" t="str">
        <f>E26</f>
        <v>V.RENČOVÁ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110</v>
      </c>
      <c r="D61" s="149"/>
      <c r="E61" s="149"/>
      <c r="F61" s="149"/>
      <c r="G61" s="149"/>
      <c r="H61" s="149"/>
      <c r="I61" s="150"/>
      <c r="J61" s="151" t="s">
        <v>111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2" t="s">
        <v>71</v>
      </c>
      <c r="D63" s="38"/>
      <c r="E63" s="38"/>
      <c r="F63" s="38"/>
      <c r="G63" s="38"/>
      <c r="H63" s="38"/>
      <c r="I63" s="117"/>
      <c r="J63" s="79">
        <f>J110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112</v>
      </c>
    </row>
    <row r="64" spans="2:12" s="9" customFormat="1" ht="24.95" customHeight="1">
      <c r="B64" s="153"/>
      <c r="C64" s="154"/>
      <c r="D64" s="155" t="s">
        <v>113</v>
      </c>
      <c r="E64" s="156"/>
      <c r="F64" s="156"/>
      <c r="G64" s="156"/>
      <c r="H64" s="156"/>
      <c r="I64" s="157"/>
      <c r="J64" s="158">
        <f>J111</f>
        <v>0</v>
      </c>
      <c r="K64" s="154"/>
      <c r="L64" s="159"/>
    </row>
    <row r="65" spans="2:12" s="10" customFormat="1" ht="19.9" customHeight="1">
      <c r="B65" s="160"/>
      <c r="C65" s="99"/>
      <c r="D65" s="161" t="s">
        <v>114</v>
      </c>
      <c r="E65" s="162"/>
      <c r="F65" s="162"/>
      <c r="G65" s="162"/>
      <c r="H65" s="162"/>
      <c r="I65" s="163"/>
      <c r="J65" s="164">
        <f>J112</f>
        <v>0</v>
      </c>
      <c r="K65" s="99"/>
      <c r="L65" s="165"/>
    </row>
    <row r="66" spans="2:12" s="10" customFormat="1" ht="19.9" customHeight="1">
      <c r="B66" s="160"/>
      <c r="C66" s="99"/>
      <c r="D66" s="161" t="s">
        <v>115</v>
      </c>
      <c r="E66" s="162"/>
      <c r="F66" s="162"/>
      <c r="G66" s="162"/>
      <c r="H66" s="162"/>
      <c r="I66" s="163"/>
      <c r="J66" s="164">
        <f>J174</f>
        <v>0</v>
      </c>
      <c r="K66" s="99"/>
      <c r="L66" s="165"/>
    </row>
    <row r="67" spans="2:12" s="10" customFormat="1" ht="19.9" customHeight="1">
      <c r="B67" s="160"/>
      <c r="C67" s="99"/>
      <c r="D67" s="161" t="s">
        <v>116</v>
      </c>
      <c r="E67" s="162"/>
      <c r="F67" s="162"/>
      <c r="G67" s="162"/>
      <c r="H67" s="162"/>
      <c r="I67" s="163"/>
      <c r="J67" s="164">
        <f>J187</f>
        <v>0</v>
      </c>
      <c r="K67" s="99"/>
      <c r="L67" s="165"/>
    </row>
    <row r="68" spans="2:12" s="10" customFormat="1" ht="19.9" customHeight="1">
      <c r="B68" s="160"/>
      <c r="C68" s="99"/>
      <c r="D68" s="161" t="s">
        <v>117</v>
      </c>
      <c r="E68" s="162"/>
      <c r="F68" s="162"/>
      <c r="G68" s="162"/>
      <c r="H68" s="162"/>
      <c r="I68" s="163"/>
      <c r="J68" s="164">
        <f>J281</f>
        <v>0</v>
      </c>
      <c r="K68" s="99"/>
      <c r="L68" s="165"/>
    </row>
    <row r="69" spans="2:12" s="10" customFormat="1" ht="19.9" customHeight="1">
      <c r="B69" s="160"/>
      <c r="C69" s="99"/>
      <c r="D69" s="161" t="s">
        <v>118</v>
      </c>
      <c r="E69" s="162"/>
      <c r="F69" s="162"/>
      <c r="G69" s="162"/>
      <c r="H69" s="162"/>
      <c r="I69" s="163"/>
      <c r="J69" s="164">
        <f>J301</f>
        <v>0</v>
      </c>
      <c r="K69" s="99"/>
      <c r="L69" s="165"/>
    </row>
    <row r="70" spans="2:12" s="10" customFormat="1" ht="19.9" customHeight="1">
      <c r="B70" s="160"/>
      <c r="C70" s="99"/>
      <c r="D70" s="161" t="s">
        <v>119</v>
      </c>
      <c r="E70" s="162"/>
      <c r="F70" s="162"/>
      <c r="G70" s="162"/>
      <c r="H70" s="162"/>
      <c r="I70" s="163"/>
      <c r="J70" s="164">
        <f>J324</f>
        <v>0</v>
      </c>
      <c r="K70" s="99"/>
      <c r="L70" s="165"/>
    </row>
    <row r="71" spans="2:12" s="10" customFormat="1" ht="19.9" customHeight="1">
      <c r="B71" s="160"/>
      <c r="C71" s="99"/>
      <c r="D71" s="161" t="s">
        <v>120</v>
      </c>
      <c r="E71" s="162"/>
      <c r="F71" s="162"/>
      <c r="G71" s="162"/>
      <c r="H71" s="162"/>
      <c r="I71" s="163"/>
      <c r="J71" s="164">
        <f>J350</f>
        <v>0</v>
      </c>
      <c r="K71" s="99"/>
      <c r="L71" s="165"/>
    </row>
    <row r="72" spans="2:12" s="10" customFormat="1" ht="19.9" customHeight="1">
      <c r="B72" s="160"/>
      <c r="C72" s="99"/>
      <c r="D72" s="161" t="s">
        <v>121</v>
      </c>
      <c r="E72" s="162"/>
      <c r="F72" s="162"/>
      <c r="G72" s="162"/>
      <c r="H72" s="162"/>
      <c r="I72" s="163"/>
      <c r="J72" s="164">
        <f>J355</f>
        <v>0</v>
      </c>
      <c r="K72" s="99"/>
      <c r="L72" s="165"/>
    </row>
    <row r="73" spans="2:12" s="10" customFormat="1" ht="19.9" customHeight="1">
      <c r="B73" s="160"/>
      <c r="C73" s="99"/>
      <c r="D73" s="161" t="s">
        <v>122</v>
      </c>
      <c r="E73" s="162"/>
      <c r="F73" s="162"/>
      <c r="G73" s="162"/>
      <c r="H73" s="162"/>
      <c r="I73" s="163"/>
      <c r="J73" s="164">
        <f>J366</f>
        <v>0</v>
      </c>
      <c r="K73" s="99"/>
      <c r="L73" s="165"/>
    </row>
    <row r="74" spans="2:12" s="10" customFormat="1" ht="19.9" customHeight="1">
      <c r="B74" s="160"/>
      <c r="C74" s="99"/>
      <c r="D74" s="161" t="s">
        <v>123</v>
      </c>
      <c r="E74" s="162"/>
      <c r="F74" s="162"/>
      <c r="G74" s="162"/>
      <c r="H74" s="162"/>
      <c r="I74" s="163"/>
      <c r="J74" s="164">
        <f>J450</f>
        <v>0</v>
      </c>
      <c r="K74" s="99"/>
      <c r="L74" s="165"/>
    </row>
    <row r="75" spans="2:12" s="9" customFormat="1" ht="24.95" customHeight="1">
      <c r="B75" s="153"/>
      <c r="C75" s="154"/>
      <c r="D75" s="155" t="s">
        <v>124</v>
      </c>
      <c r="E75" s="156"/>
      <c r="F75" s="156"/>
      <c r="G75" s="156"/>
      <c r="H75" s="156"/>
      <c r="I75" s="157"/>
      <c r="J75" s="158">
        <f>J452</f>
        <v>0</v>
      </c>
      <c r="K75" s="154"/>
      <c r="L75" s="159"/>
    </row>
    <row r="76" spans="2:12" s="10" customFormat="1" ht="19.9" customHeight="1">
      <c r="B76" s="160"/>
      <c r="C76" s="99"/>
      <c r="D76" s="161" t="s">
        <v>125</v>
      </c>
      <c r="E76" s="162"/>
      <c r="F76" s="162"/>
      <c r="G76" s="162"/>
      <c r="H76" s="162"/>
      <c r="I76" s="163"/>
      <c r="J76" s="164">
        <f>J453</f>
        <v>0</v>
      </c>
      <c r="K76" s="99"/>
      <c r="L76" s="165"/>
    </row>
    <row r="77" spans="2:12" s="10" customFormat="1" ht="19.9" customHeight="1">
      <c r="B77" s="160"/>
      <c r="C77" s="99"/>
      <c r="D77" s="161" t="s">
        <v>126</v>
      </c>
      <c r="E77" s="162"/>
      <c r="F77" s="162"/>
      <c r="G77" s="162"/>
      <c r="H77" s="162"/>
      <c r="I77" s="163"/>
      <c r="J77" s="164">
        <f>J512</f>
        <v>0</v>
      </c>
      <c r="K77" s="99"/>
      <c r="L77" s="165"/>
    </row>
    <row r="78" spans="2:12" s="10" customFormat="1" ht="19.9" customHeight="1">
      <c r="B78" s="160"/>
      <c r="C78" s="99"/>
      <c r="D78" s="161" t="s">
        <v>127</v>
      </c>
      <c r="E78" s="162"/>
      <c r="F78" s="162"/>
      <c r="G78" s="162"/>
      <c r="H78" s="162"/>
      <c r="I78" s="163"/>
      <c r="J78" s="164">
        <f>J514</f>
        <v>0</v>
      </c>
      <c r="K78" s="99"/>
      <c r="L78" s="165"/>
    </row>
    <row r="79" spans="2:12" s="10" customFormat="1" ht="19.9" customHeight="1">
      <c r="B79" s="160"/>
      <c r="C79" s="99"/>
      <c r="D79" s="161" t="s">
        <v>128</v>
      </c>
      <c r="E79" s="162"/>
      <c r="F79" s="162"/>
      <c r="G79" s="162"/>
      <c r="H79" s="162"/>
      <c r="I79" s="163"/>
      <c r="J79" s="164">
        <f>J572</f>
        <v>0</v>
      </c>
      <c r="K79" s="99"/>
      <c r="L79" s="165"/>
    </row>
    <row r="80" spans="2:12" s="10" customFormat="1" ht="19.9" customHeight="1">
      <c r="B80" s="160"/>
      <c r="C80" s="99"/>
      <c r="D80" s="161" t="s">
        <v>129</v>
      </c>
      <c r="E80" s="162"/>
      <c r="F80" s="162"/>
      <c r="G80" s="162"/>
      <c r="H80" s="162"/>
      <c r="I80" s="163"/>
      <c r="J80" s="164">
        <f>J590</f>
        <v>0</v>
      </c>
      <c r="K80" s="99"/>
      <c r="L80" s="165"/>
    </row>
    <row r="81" spans="2:12" s="10" customFormat="1" ht="19.9" customHeight="1">
      <c r="B81" s="160"/>
      <c r="C81" s="99"/>
      <c r="D81" s="161" t="s">
        <v>130</v>
      </c>
      <c r="E81" s="162"/>
      <c r="F81" s="162"/>
      <c r="G81" s="162"/>
      <c r="H81" s="162"/>
      <c r="I81" s="163"/>
      <c r="J81" s="164">
        <f>J640</f>
        <v>0</v>
      </c>
      <c r="K81" s="99"/>
      <c r="L81" s="165"/>
    </row>
    <row r="82" spans="2:12" s="10" customFormat="1" ht="19.9" customHeight="1">
      <c r="B82" s="160"/>
      <c r="C82" s="99"/>
      <c r="D82" s="161" t="s">
        <v>131</v>
      </c>
      <c r="E82" s="162"/>
      <c r="F82" s="162"/>
      <c r="G82" s="162"/>
      <c r="H82" s="162"/>
      <c r="I82" s="163"/>
      <c r="J82" s="164">
        <f>J710</f>
        <v>0</v>
      </c>
      <c r="K82" s="99"/>
      <c r="L82" s="165"/>
    </row>
    <row r="83" spans="2:12" s="10" customFormat="1" ht="19.9" customHeight="1">
      <c r="B83" s="160"/>
      <c r="C83" s="99"/>
      <c r="D83" s="161" t="s">
        <v>132</v>
      </c>
      <c r="E83" s="162"/>
      <c r="F83" s="162"/>
      <c r="G83" s="162"/>
      <c r="H83" s="162"/>
      <c r="I83" s="163"/>
      <c r="J83" s="164">
        <f>J753</f>
        <v>0</v>
      </c>
      <c r="K83" s="99"/>
      <c r="L83" s="165"/>
    </row>
    <row r="84" spans="2:12" s="10" customFormat="1" ht="19.9" customHeight="1">
      <c r="B84" s="160"/>
      <c r="C84" s="99"/>
      <c r="D84" s="161" t="s">
        <v>133</v>
      </c>
      <c r="E84" s="162"/>
      <c r="F84" s="162"/>
      <c r="G84" s="162"/>
      <c r="H84" s="162"/>
      <c r="I84" s="163"/>
      <c r="J84" s="164">
        <f>J768</f>
        <v>0</v>
      </c>
      <c r="K84" s="99"/>
      <c r="L84" s="165"/>
    </row>
    <row r="85" spans="2:12" s="10" customFormat="1" ht="19.9" customHeight="1">
      <c r="B85" s="160"/>
      <c r="C85" s="99"/>
      <c r="D85" s="161" t="s">
        <v>134</v>
      </c>
      <c r="E85" s="162"/>
      <c r="F85" s="162"/>
      <c r="G85" s="162"/>
      <c r="H85" s="162"/>
      <c r="I85" s="163"/>
      <c r="J85" s="164">
        <f>J825</f>
        <v>0</v>
      </c>
      <c r="K85" s="99"/>
      <c r="L85" s="165"/>
    </row>
    <row r="86" spans="2:12" s="10" customFormat="1" ht="19.9" customHeight="1">
      <c r="B86" s="160"/>
      <c r="C86" s="99"/>
      <c r="D86" s="161" t="s">
        <v>135</v>
      </c>
      <c r="E86" s="162"/>
      <c r="F86" s="162"/>
      <c r="G86" s="162"/>
      <c r="H86" s="162"/>
      <c r="I86" s="163"/>
      <c r="J86" s="164">
        <f>J842</f>
        <v>0</v>
      </c>
      <c r="K86" s="99"/>
      <c r="L86" s="165"/>
    </row>
    <row r="87" spans="2:12" s="9" customFormat="1" ht="24.95" customHeight="1">
      <c r="B87" s="153"/>
      <c r="C87" s="154"/>
      <c r="D87" s="155" t="s">
        <v>136</v>
      </c>
      <c r="E87" s="156"/>
      <c r="F87" s="156"/>
      <c r="G87" s="156"/>
      <c r="H87" s="156"/>
      <c r="I87" s="157"/>
      <c r="J87" s="158">
        <f>J879</f>
        <v>0</v>
      </c>
      <c r="K87" s="154"/>
      <c r="L87" s="159"/>
    </row>
    <row r="88" spans="2:12" s="10" customFormat="1" ht="19.9" customHeight="1">
      <c r="B88" s="160"/>
      <c r="C88" s="99"/>
      <c r="D88" s="161" t="s">
        <v>137</v>
      </c>
      <c r="E88" s="162"/>
      <c r="F88" s="162"/>
      <c r="G88" s="162"/>
      <c r="H88" s="162"/>
      <c r="I88" s="163"/>
      <c r="J88" s="164">
        <f>J880</f>
        <v>0</v>
      </c>
      <c r="K88" s="99"/>
      <c r="L88" s="165"/>
    </row>
    <row r="89" spans="1:31" s="2" customFormat="1" ht="21.75" customHeight="1">
      <c r="A89" s="36"/>
      <c r="B89" s="37"/>
      <c r="C89" s="38"/>
      <c r="D89" s="38"/>
      <c r="E89" s="38"/>
      <c r="F89" s="38"/>
      <c r="G89" s="38"/>
      <c r="H89" s="38"/>
      <c r="I89" s="117"/>
      <c r="J89" s="38"/>
      <c r="K89" s="38"/>
      <c r="L89" s="11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49"/>
      <c r="C90" s="50"/>
      <c r="D90" s="50"/>
      <c r="E90" s="50"/>
      <c r="F90" s="50"/>
      <c r="G90" s="50"/>
      <c r="H90" s="50"/>
      <c r="I90" s="144"/>
      <c r="J90" s="50"/>
      <c r="K90" s="50"/>
      <c r="L90" s="11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4" spans="1:31" s="2" customFormat="1" ht="6.95" customHeight="1">
      <c r="A94" s="36"/>
      <c r="B94" s="51"/>
      <c r="C94" s="52"/>
      <c r="D94" s="52"/>
      <c r="E94" s="52"/>
      <c r="F94" s="52"/>
      <c r="G94" s="52"/>
      <c r="H94" s="52"/>
      <c r="I94" s="147"/>
      <c r="J94" s="52"/>
      <c r="K94" s="52"/>
      <c r="L94" s="118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24.95" customHeight="1">
      <c r="A95" s="36"/>
      <c r="B95" s="37"/>
      <c r="C95" s="25" t="s">
        <v>138</v>
      </c>
      <c r="D95" s="38"/>
      <c r="E95" s="38"/>
      <c r="F95" s="38"/>
      <c r="G95" s="38"/>
      <c r="H95" s="38"/>
      <c r="I95" s="117"/>
      <c r="J95" s="38"/>
      <c r="K95" s="38"/>
      <c r="L95" s="118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31" s="2" customFormat="1" ht="6.95" customHeight="1">
      <c r="A96" s="36"/>
      <c r="B96" s="37"/>
      <c r="C96" s="38"/>
      <c r="D96" s="38"/>
      <c r="E96" s="38"/>
      <c r="F96" s="38"/>
      <c r="G96" s="38"/>
      <c r="H96" s="38"/>
      <c r="I96" s="117"/>
      <c r="J96" s="38"/>
      <c r="K96" s="38"/>
      <c r="L96" s="118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</row>
    <row r="97" spans="1:31" s="2" customFormat="1" ht="12" customHeight="1">
      <c r="A97" s="36"/>
      <c r="B97" s="37"/>
      <c r="C97" s="31" t="s">
        <v>16</v>
      </c>
      <c r="D97" s="38"/>
      <c r="E97" s="38"/>
      <c r="F97" s="38"/>
      <c r="G97" s="38"/>
      <c r="H97" s="38"/>
      <c r="I97" s="117"/>
      <c r="J97" s="38"/>
      <c r="K97" s="38"/>
      <c r="L97" s="118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  <row r="98" spans="1:31" s="2" customFormat="1" ht="16.5" customHeight="1">
      <c r="A98" s="36"/>
      <c r="B98" s="37"/>
      <c r="C98" s="38"/>
      <c r="D98" s="38"/>
      <c r="E98" s="393" t="str">
        <f>E7</f>
        <v>ÚSTÍ NAD LABEM, PASTEUROVA č.p.1500  (VILA KAMPUS)</v>
      </c>
      <c r="F98" s="394"/>
      <c r="G98" s="394"/>
      <c r="H98" s="394"/>
      <c r="I98" s="117"/>
      <c r="J98" s="38"/>
      <c r="K98" s="38"/>
      <c r="L98" s="118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2:12" s="1" customFormat="1" ht="12" customHeight="1">
      <c r="B99" s="23"/>
      <c r="C99" s="31" t="s">
        <v>104</v>
      </c>
      <c r="D99" s="24"/>
      <c r="E99" s="24"/>
      <c r="F99" s="24"/>
      <c r="G99" s="24"/>
      <c r="H99" s="24"/>
      <c r="I99" s="110"/>
      <c r="J99" s="24"/>
      <c r="K99" s="24"/>
      <c r="L99" s="22"/>
    </row>
    <row r="100" spans="1:31" s="2" customFormat="1" ht="16.5" customHeight="1">
      <c r="A100" s="36"/>
      <c r="B100" s="37"/>
      <c r="C100" s="38"/>
      <c r="D100" s="38"/>
      <c r="E100" s="393" t="s">
        <v>105</v>
      </c>
      <c r="F100" s="392"/>
      <c r="G100" s="392"/>
      <c r="H100" s="392"/>
      <c r="I100" s="117"/>
      <c r="J100" s="38"/>
      <c r="K100" s="38"/>
      <c r="L100" s="118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12" customHeight="1">
      <c r="A101" s="36"/>
      <c r="B101" s="37"/>
      <c r="C101" s="31" t="s">
        <v>106</v>
      </c>
      <c r="D101" s="38"/>
      <c r="E101" s="38"/>
      <c r="F101" s="38"/>
      <c r="G101" s="38"/>
      <c r="H101" s="38"/>
      <c r="I101" s="117"/>
      <c r="J101" s="38"/>
      <c r="K101" s="38"/>
      <c r="L101" s="118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16.5" customHeight="1">
      <c r="A102" s="36"/>
      <c r="B102" s="37"/>
      <c r="C102" s="38"/>
      <c r="D102" s="38"/>
      <c r="E102" s="372" t="str">
        <f>E11</f>
        <v>D.1.1 - ARCHITEKTONICKO STAVEBNÍ ŘEŠENÍ</v>
      </c>
      <c r="F102" s="392"/>
      <c r="G102" s="392"/>
      <c r="H102" s="392"/>
      <c r="I102" s="117"/>
      <c r="J102" s="38"/>
      <c r="K102" s="38"/>
      <c r="L102" s="118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spans="1:31" s="2" customFormat="1" ht="6.95" customHeight="1">
      <c r="A103" s="36"/>
      <c r="B103" s="37"/>
      <c r="C103" s="38"/>
      <c r="D103" s="38"/>
      <c r="E103" s="38"/>
      <c r="F103" s="38"/>
      <c r="G103" s="38"/>
      <c r="H103" s="38"/>
      <c r="I103" s="117"/>
      <c r="J103" s="38"/>
      <c r="K103" s="38"/>
      <c r="L103" s="118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12" customHeight="1">
      <c r="A104" s="36"/>
      <c r="B104" s="37"/>
      <c r="C104" s="31" t="s">
        <v>22</v>
      </c>
      <c r="D104" s="38"/>
      <c r="E104" s="38"/>
      <c r="F104" s="29" t="str">
        <f>F14</f>
        <v>ÚSTÍ NAD LABEM</v>
      </c>
      <c r="G104" s="38"/>
      <c r="H104" s="38"/>
      <c r="I104" s="119" t="s">
        <v>24</v>
      </c>
      <c r="J104" s="61" t="str">
        <f>IF(J14="","",J14)</f>
        <v>25. 2. 2020</v>
      </c>
      <c r="K104" s="38"/>
      <c r="L104" s="118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8"/>
      <c r="D105" s="38"/>
      <c r="E105" s="38"/>
      <c r="F105" s="38"/>
      <c r="G105" s="38"/>
      <c r="H105" s="38"/>
      <c r="I105" s="117"/>
      <c r="J105" s="38"/>
      <c r="K105" s="38"/>
      <c r="L105" s="118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5.2" customHeight="1">
      <c r="A106" s="36"/>
      <c r="B106" s="37"/>
      <c r="C106" s="31" t="s">
        <v>26</v>
      </c>
      <c r="D106" s="38"/>
      <c r="E106" s="38"/>
      <c r="F106" s="29" t="str">
        <f>E17</f>
        <v>UJEP V ÚSTÍ NAD LABEM</v>
      </c>
      <c r="G106" s="38"/>
      <c r="H106" s="38"/>
      <c r="I106" s="119" t="s">
        <v>32</v>
      </c>
      <c r="J106" s="34" t="str">
        <f>E23</f>
        <v>IDP s.r.o.</v>
      </c>
      <c r="K106" s="38"/>
      <c r="L106" s="118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5.2" customHeight="1">
      <c r="A107" s="36"/>
      <c r="B107" s="37"/>
      <c r="C107" s="31" t="s">
        <v>30</v>
      </c>
      <c r="D107" s="38"/>
      <c r="E107" s="38"/>
      <c r="F107" s="29" t="str">
        <f>IF(E20="","",E20)</f>
        <v>Vyplň údaj</v>
      </c>
      <c r="G107" s="38"/>
      <c r="H107" s="38"/>
      <c r="I107" s="119" t="s">
        <v>35</v>
      </c>
      <c r="J107" s="34" t="str">
        <f>E26</f>
        <v>V.RENČOVÁ</v>
      </c>
      <c r="K107" s="38"/>
      <c r="L107" s="118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0.35" customHeight="1">
      <c r="A108" s="36"/>
      <c r="B108" s="37"/>
      <c r="C108" s="38"/>
      <c r="D108" s="38"/>
      <c r="E108" s="38"/>
      <c r="F108" s="38"/>
      <c r="G108" s="38"/>
      <c r="H108" s="38"/>
      <c r="I108" s="117"/>
      <c r="J108" s="38"/>
      <c r="K108" s="38"/>
      <c r="L108" s="118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11" customFormat="1" ht="29.25" customHeight="1">
      <c r="A109" s="166"/>
      <c r="B109" s="167"/>
      <c r="C109" s="168" t="s">
        <v>139</v>
      </c>
      <c r="D109" s="169" t="s">
        <v>58</v>
      </c>
      <c r="E109" s="169" t="s">
        <v>54</v>
      </c>
      <c r="F109" s="169" t="s">
        <v>55</v>
      </c>
      <c r="G109" s="169" t="s">
        <v>140</v>
      </c>
      <c r="H109" s="169" t="s">
        <v>141</v>
      </c>
      <c r="I109" s="170" t="s">
        <v>142</v>
      </c>
      <c r="J109" s="169" t="s">
        <v>111</v>
      </c>
      <c r="K109" s="171" t="s">
        <v>143</v>
      </c>
      <c r="L109" s="172"/>
      <c r="M109" s="70" t="s">
        <v>21</v>
      </c>
      <c r="N109" s="71" t="s">
        <v>43</v>
      </c>
      <c r="O109" s="71" t="s">
        <v>144</v>
      </c>
      <c r="P109" s="71" t="s">
        <v>145</v>
      </c>
      <c r="Q109" s="71" t="s">
        <v>146</v>
      </c>
      <c r="R109" s="71" t="s">
        <v>147</v>
      </c>
      <c r="S109" s="71" t="s">
        <v>148</v>
      </c>
      <c r="T109" s="72" t="s">
        <v>149</v>
      </c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</row>
    <row r="110" spans="1:63" s="2" customFormat="1" ht="22.9" customHeight="1">
      <c r="A110" s="36"/>
      <c r="B110" s="37"/>
      <c r="C110" s="77" t="s">
        <v>150</v>
      </c>
      <c r="D110" s="38"/>
      <c r="E110" s="38"/>
      <c r="F110" s="38"/>
      <c r="G110" s="38"/>
      <c r="H110" s="38"/>
      <c r="I110" s="117"/>
      <c r="J110" s="173">
        <f>BK110</f>
        <v>0</v>
      </c>
      <c r="K110" s="38"/>
      <c r="L110" s="41"/>
      <c r="M110" s="73"/>
      <c r="N110" s="174"/>
      <c r="O110" s="74"/>
      <c r="P110" s="175">
        <f>P111+P452+P879</f>
        <v>0</v>
      </c>
      <c r="Q110" s="74"/>
      <c r="R110" s="175">
        <f>R111+R452+R879</f>
        <v>39.171750110000005</v>
      </c>
      <c r="S110" s="74"/>
      <c r="T110" s="176">
        <f>T111+T452+T879</f>
        <v>21.6874562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72</v>
      </c>
      <c r="AU110" s="19" t="s">
        <v>112</v>
      </c>
      <c r="BK110" s="177">
        <f>BK111+BK452+BK879</f>
        <v>0</v>
      </c>
    </row>
    <row r="111" spans="2:63" s="12" customFormat="1" ht="25.9" customHeight="1">
      <c r="B111" s="178"/>
      <c r="C111" s="179"/>
      <c r="D111" s="180" t="s">
        <v>72</v>
      </c>
      <c r="E111" s="181" t="s">
        <v>151</v>
      </c>
      <c r="F111" s="181" t="s">
        <v>152</v>
      </c>
      <c r="G111" s="179"/>
      <c r="H111" s="179"/>
      <c r="I111" s="182"/>
      <c r="J111" s="183">
        <f>BK111</f>
        <v>0</v>
      </c>
      <c r="K111" s="179"/>
      <c r="L111" s="184"/>
      <c r="M111" s="185"/>
      <c r="N111" s="186"/>
      <c r="O111" s="186"/>
      <c r="P111" s="187">
        <f>P112+P174+P187+P281+P301+P324+P350+P355+P366+P450</f>
        <v>0</v>
      </c>
      <c r="Q111" s="186"/>
      <c r="R111" s="187">
        <f>R112+R174+R187+R281+R301+R324+R350+R355+R366+R450</f>
        <v>32.239582490000004</v>
      </c>
      <c r="S111" s="186"/>
      <c r="T111" s="188">
        <f>T112+T174+T187+T281+T301+T324+T350+T355+T366+T450</f>
        <v>18.555245</v>
      </c>
      <c r="AR111" s="189" t="s">
        <v>80</v>
      </c>
      <c r="AT111" s="190" t="s">
        <v>72</v>
      </c>
      <c r="AU111" s="190" t="s">
        <v>73</v>
      </c>
      <c r="AY111" s="189" t="s">
        <v>153</v>
      </c>
      <c r="BK111" s="191">
        <f>BK112+BK174+BK187+BK281+BK301+BK324+BK350+BK355+BK366+BK450</f>
        <v>0</v>
      </c>
    </row>
    <row r="112" spans="2:63" s="12" customFormat="1" ht="22.9" customHeight="1">
      <c r="B112" s="178"/>
      <c r="C112" s="179"/>
      <c r="D112" s="180" t="s">
        <v>72</v>
      </c>
      <c r="E112" s="192" t="s">
        <v>154</v>
      </c>
      <c r="F112" s="192" t="s">
        <v>155</v>
      </c>
      <c r="G112" s="179"/>
      <c r="H112" s="179"/>
      <c r="I112" s="182"/>
      <c r="J112" s="193">
        <f>BK112</f>
        <v>0</v>
      </c>
      <c r="K112" s="179"/>
      <c r="L112" s="184"/>
      <c r="M112" s="185"/>
      <c r="N112" s="186"/>
      <c r="O112" s="186"/>
      <c r="P112" s="187">
        <f>SUM(P113:P173)</f>
        <v>0</v>
      </c>
      <c r="Q112" s="186"/>
      <c r="R112" s="187">
        <f>SUM(R113:R173)</f>
        <v>10.333929590000002</v>
      </c>
      <c r="S112" s="186"/>
      <c r="T112" s="188">
        <f>SUM(T113:T173)</f>
        <v>0</v>
      </c>
      <c r="AR112" s="189" t="s">
        <v>80</v>
      </c>
      <c r="AT112" s="190" t="s">
        <v>72</v>
      </c>
      <c r="AU112" s="190" t="s">
        <v>80</v>
      </c>
      <c r="AY112" s="189" t="s">
        <v>153</v>
      </c>
      <c r="BK112" s="191">
        <f>SUM(BK113:BK173)</f>
        <v>0</v>
      </c>
    </row>
    <row r="113" spans="1:65" s="2" customFormat="1" ht="16.5" customHeight="1">
      <c r="A113" s="36"/>
      <c r="B113" s="37"/>
      <c r="C113" s="194" t="s">
        <v>80</v>
      </c>
      <c r="D113" s="194" t="s">
        <v>156</v>
      </c>
      <c r="E113" s="195" t="s">
        <v>157</v>
      </c>
      <c r="F113" s="196" t="s">
        <v>158</v>
      </c>
      <c r="G113" s="197" t="s">
        <v>159</v>
      </c>
      <c r="H113" s="198">
        <v>10</v>
      </c>
      <c r="I113" s="199"/>
      <c r="J113" s="200">
        <f>ROUND(I113*H113,2)</f>
        <v>0</v>
      </c>
      <c r="K113" s="196" t="s">
        <v>160</v>
      </c>
      <c r="L113" s="41"/>
      <c r="M113" s="201" t="s">
        <v>21</v>
      </c>
      <c r="N113" s="202" t="s">
        <v>44</v>
      </c>
      <c r="O113" s="66"/>
      <c r="P113" s="203">
        <f>O113*H113</f>
        <v>0</v>
      </c>
      <c r="Q113" s="203">
        <v>0.02126</v>
      </c>
      <c r="R113" s="203">
        <f>Q113*H113</f>
        <v>0.2126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161</v>
      </c>
      <c r="AT113" s="205" t="s">
        <v>156</v>
      </c>
      <c r="AU113" s="205" t="s">
        <v>82</v>
      </c>
      <c r="AY113" s="19" t="s">
        <v>153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9" t="s">
        <v>80</v>
      </c>
      <c r="BK113" s="206">
        <f>ROUND(I113*H113,2)</f>
        <v>0</v>
      </c>
      <c r="BL113" s="19" t="s">
        <v>161</v>
      </c>
      <c r="BM113" s="205" t="s">
        <v>162</v>
      </c>
    </row>
    <row r="114" spans="2:51" s="13" customFormat="1" ht="12">
      <c r="B114" s="207"/>
      <c r="C114" s="208"/>
      <c r="D114" s="209" t="s">
        <v>163</v>
      </c>
      <c r="E114" s="210" t="s">
        <v>21</v>
      </c>
      <c r="F114" s="211" t="s">
        <v>164</v>
      </c>
      <c r="G114" s="208"/>
      <c r="H114" s="210" t="s">
        <v>21</v>
      </c>
      <c r="I114" s="212"/>
      <c r="J114" s="208"/>
      <c r="K114" s="208"/>
      <c r="L114" s="213"/>
      <c r="M114" s="214"/>
      <c r="N114" s="215"/>
      <c r="O114" s="215"/>
      <c r="P114" s="215"/>
      <c r="Q114" s="215"/>
      <c r="R114" s="215"/>
      <c r="S114" s="215"/>
      <c r="T114" s="216"/>
      <c r="AT114" s="217" t="s">
        <v>163</v>
      </c>
      <c r="AU114" s="217" t="s">
        <v>82</v>
      </c>
      <c r="AV114" s="13" t="s">
        <v>80</v>
      </c>
      <c r="AW114" s="13" t="s">
        <v>34</v>
      </c>
      <c r="AX114" s="13" t="s">
        <v>73</v>
      </c>
      <c r="AY114" s="217" t="s">
        <v>153</v>
      </c>
    </row>
    <row r="115" spans="2:51" s="13" customFormat="1" ht="12">
      <c r="B115" s="207"/>
      <c r="C115" s="208"/>
      <c r="D115" s="209" t="s">
        <v>163</v>
      </c>
      <c r="E115" s="210" t="s">
        <v>21</v>
      </c>
      <c r="F115" s="211" t="s">
        <v>165</v>
      </c>
      <c r="G115" s="208"/>
      <c r="H115" s="210" t="s">
        <v>21</v>
      </c>
      <c r="I115" s="212"/>
      <c r="J115" s="208"/>
      <c r="K115" s="208"/>
      <c r="L115" s="213"/>
      <c r="M115" s="214"/>
      <c r="N115" s="215"/>
      <c r="O115" s="215"/>
      <c r="P115" s="215"/>
      <c r="Q115" s="215"/>
      <c r="R115" s="215"/>
      <c r="S115" s="215"/>
      <c r="T115" s="216"/>
      <c r="AT115" s="217" t="s">
        <v>163</v>
      </c>
      <c r="AU115" s="217" t="s">
        <v>82</v>
      </c>
      <c r="AV115" s="13" t="s">
        <v>80</v>
      </c>
      <c r="AW115" s="13" t="s">
        <v>34</v>
      </c>
      <c r="AX115" s="13" t="s">
        <v>73</v>
      </c>
      <c r="AY115" s="217" t="s">
        <v>153</v>
      </c>
    </row>
    <row r="116" spans="2:51" s="13" customFormat="1" ht="12">
      <c r="B116" s="207"/>
      <c r="C116" s="208"/>
      <c r="D116" s="209" t="s">
        <v>163</v>
      </c>
      <c r="E116" s="210" t="s">
        <v>21</v>
      </c>
      <c r="F116" s="211" t="s">
        <v>166</v>
      </c>
      <c r="G116" s="208"/>
      <c r="H116" s="210" t="s">
        <v>21</v>
      </c>
      <c r="I116" s="212"/>
      <c r="J116" s="208"/>
      <c r="K116" s="208"/>
      <c r="L116" s="213"/>
      <c r="M116" s="214"/>
      <c r="N116" s="215"/>
      <c r="O116" s="215"/>
      <c r="P116" s="215"/>
      <c r="Q116" s="215"/>
      <c r="R116" s="215"/>
      <c r="S116" s="215"/>
      <c r="T116" s="216"/>
      <c r="AT116" s="217" t="s">
        <v>163</v>
      </c>
      <c r="AU116" s="217" t="s">
        <v>82</v>
      </c>
      <c r="AV116" s="13" t="s">
        <v>80</v>
      </c>
      <c r="AW116" s="13" t="s">
        <v>34</v>
      </c>
      <c r="AX116" s="13" t="s">
        <v>73</v>
      </c>
      <c r="AY116" s="217" t="s">
        <v>153</v>
      </c>
    </row>
    <row r="117" spans="2:51" s="14" customFormat="1" ht="12">
      <c r="B117" s="218"/>
      <c r="C117" s="219"/>
      <c r="D117" s="209" t="s">
        <v>163</v>
      </c>
      <c r="E117" s="220" t="s">
        <v>21</v>
      </c>
      <c r="F117" s="221" t="s">
        <v>167</v>
      </c>
      <c r="G117" s="219"/>
      <c r="H117" s="222">
        <v>6</v>
      </c>
      <c r="I117" s="223"/>
      <c r="J117" s="219"/>
      <c r="K117" s="219"/>
      <c r="L117" s="224"/>
      <c r="M117" s="225"/>
      <c r="N117" s="226"/>
      <c r="O117" s="226"/>
      <c r="P117" s="226"/>
      <c r="Q117" s="226"/>
      <c r="R117" s="226"/>
      <c r="S117" s="226"/>
      <c r="T117" s="227"/>
      <c r="AT117" s="228" t="s">
        <v>163</v>
      </c>
      <c r="AU117" s="228" t="s">
        <v>82</v>
      </c>
      <c r="AV117" s="14" t="s">
        <v>82</v>
      </c>
      <c r="AW117" s="14" t="s">
        <v>34</v>
      </c>
      <c r="AX117" s="14" t="s">
        <v>73</v>
      </c>
      <c r="AY117" s="228" t="s">
        <v>153</v>
      </c>
    </row>
    <row r="118" spans="2:51" s="13" customFormat="1" ht="12">
      <c r="B118" s="207"/>
      <c r="C118" s="208"/>
      <c r="D118" s="209" t="s">
        <v>163</v>
      </c>
      <c r="E118" s="210" t="s">
        <v>21</v>
      </c>
      <c r="F118" s="211" t="s">
        <v>168</v>
      </c>
      <c r="G118" s="208"/>
      <c r="H118" s="210" t="s">
        <v>21</v>
      </c>
      <c r="I118" s="212"/>
      <c r="J118" s="208"/>
      <c r="K118" s="208"/>
      <c r="L118" s="213"/>
      <c r="M118" s="214"/>
      <c r="N118" s="215"/>
      <c r="O118" s="215"/>
      <c r="P118" s="215"/>
      <c r="Q118" s="215"/>
      <c r="R118" s="215"/>
      <c r="S118" s="215"/>
      <c r="T118" s="216"/>
      <c r="AT118" s="217" t="s">
        <v>163</v>
      </c>
      <c r="AU118" s="217" t="s">
        <v>82</v>
      </c>
      <c r="AV118" s="13" t="s">
        <v>80</v>
      </c>
      <c r="AW118" s="13" t="s">
        <v>34</v>
      </c>
      <c r="AX118" s="13" t="s">
        <v>73</v>
      </c>
      <c r="AY118" s="217" t="s">
        <v>153</v>
      </c>
    </row>
    <row r="119" spans="2:51" s="14" customFormat="1" ht="12">
      <c r="B119" s="218"/>
      <c r="C119" s="219"/>
      <c r="D119" s="209" t="s">
        <v>163</v>
      </c>
      <c r="E119" s="220" t="s">
        <v>21</v>
      </c>
      <c r="F119" s="221" t="s">
        <v>161</v>
      </c>
      <c r="G119" s="219"/>
      <c r="H119" s="222">
        <v>4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AT119" s="228" t="s">
        <v>163</v>
      </c>
      <c r="AU119" s="228" t="s">
        <v>82</v>
      </c>
      <c r="AV119" s="14" t="s">
        <v>82</v>
      </c>
      <c r="AW119" s="14" t="s">
        <v>34</v>
      </c>
      <c r="AX119" s="14" t="s">
        <v>73</v>
      </c>
      <c r="AY119" s="228" t="s">
        <v>153</v>
      </c>
    </row>
    <row r="120" spans="2:51" s="15" customFormat="1" ht="12">
      <c r="B120" s="229"/>
      <c r="C120" s="230"/>
      <c r="D120" s="209" t="s">
        <v>163</v>
      </c>
      <c r="E120" s="231" t="s">
        <v>21</v>
      </c>
      <c r="F120" s="232" t="s">
        <v>169</v>
      </c>
      <c r="G120" s="230"/>
      <c r="H120" s="233">
        <v>10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AT120" s="239" t="s">
        <v>163</v>
      </c>
      <c r="AU120" s="239" t="s">
        <v>82</v>
      </c>
      <c r="AV120" s="15" t="s">
        <v>161</v>
      </c>
      <c r="AW120" s="15" t="s">
        <v>34</v>
      </c>
      <c r="AX120" s="15" t="s">
        <v>80</v>
      </c>
      <c r="AY120" s="239" t="s">
        <v>153</v>
      </c>
    </row>
    <row r="121" spans="1:65" s="2" customFormat="1" ht="21.75" customHeight="1">
      <c r="A121" s="36"/>
      <c r="B121" s="37"/>
      <c r="C121" s="194" t="s">
        <v>82</v>
      </c>
      <c r="D121" s="194" t="s">
        <v>156</v>
      </c>
      <c r="E121" s="195" t="s">
        <v>170</v>
      </c>
      <c r="F121" s="196" t="s">
        <v>171</v>
      </c>
      <c r="G121" s="197" t="s">
        <v>172</v>
      </c>
      <c r="H121" s="198">
        <v>1.8</v>
      </c>
      <c r="I121" s="199"/>
      <c r="J121" s="200">
        <f>ROUND(I121*H121,2)</f>
        <v>0</v>
      </c>
      <c r="K121" s="196" t="s">
        <v>160</v>
      </c>
      <c r="L121" s="41"/>
      <c r="M121" s="201" t="s">
        <v>21</v>
      </c>
      <c r="N121" s="202" t="s">
        <v>44</v>
      </c>
      <c r="O121" s="66"/>
      <c r="P121" s="203">
        <f>O121*H121</f>
        <v>0</v>
      </c>
      <c r="Q121" s="203">
        <v>0.25365</v>
      </c>
      <c r="R121" s="203">
        <f>Q121*H121</f>
        <v>0.45657</v>
      </c>
      <c r="S121" s="203">
        <v>0</v>
      </c>
      <c r="T121" s="204">
        <f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161</v>
      </c>
      <c r="AT121" s="205" t="s">
        <v>156</v>
      </c>
      <c r="AU121" s="205" t="s">
        <v>82</v>
      </c>
      <c r="AY121" s="19" t="s">
        <v>153</v>
      </c>
      <c r="BE121" s="206">
        <f>IF(N121="základní",J121,0)</f>
        <v>0</v>
      </c>
      <c r="BF121" s="206">
        <f>IF(N121="snížená",J121,0)</f>
        <v>0</v>
      </c>
      <c r="BG121" s="206">
        <f>IF(N121="zákl. přenesená",J121,0)</f>
        <v>0</v>
      </c>
      <c r="BH121" s="206">
        <f>IF(N121="sníž. přenesená",J121,0)</f>
        <v>0</v>
      </c>
      <c r="BI121" s="206">
        <f>IF(N121="nulová",J121,0)</f>
        <v>0</v>
      </c>
      <c r="BJ121" s="19" t="s">
        <v>80</v>
      </c>
      <c r="BK121" s="206">
        <f>ROUND(I121*H121,2)</f>
        <v>0</v>
      </c>
      <c r="BL121" s="19" t="s">
        <v>161</v>
      </c>
      <c r="BM121" s="205" t="s">
        <v>173</v>
      </c>
    </row>
    <row r="122" spans="2:51" s="13" customFormat="1" ht="12">
      <c r="B122" s="207"/>
      <c r="C122" s="208"/>
      <c r="D122" s="209" t="s">
        <v>163</v>
      </c>
      <c r="E122" s="210" t="s">
        <v>21</v>
      </c>
      <c r="F122" s="211" t="s">
        <v>174</v>
      </c>
      <c r="G122" s="208"/>
      <c r="H122" s="210" t="s">
        <v>21</v>
      </c>
      <c r="I122" s="212"/>
      <c r="J122" s="208"/>
      <c r="K122" s="208"/>
      <c r="L122" s="213"/>
      <c r="M122" s="214"/>
      <c r="N122" s="215"/>
      <c r="O122" s="215"/>
      <c r="P122" s="215"/>
      <c r="Q122" s="215"/>
      <c r="R122" s="215"/>
      <c r="S122" s="215"/>
      <c r="T122" s="216"/>
      <c r="AT122" s="217" t="s">
        <v>163</v>
      </c>
      <c r="AU122" s="217" t="s">
        <v>82</v>
      </c>
      <c r="AV122" s="13" t="s">
        <v>80</v>
      </c>
      <c r="AW122" s="13" t="s">
        <v>34</v>
      </c>
      <c r="AX122" s="13" t="s">
        <v>73</v>
      </c>
      <c r="AY122" s="217" t="s">
        <v>153</v>
      </c>
    </row>
    <row r="123" spans="2:51" s="13" customFormat="1" ht="12">
      <c r="B123" s="207"/>
      <c r="C123" s="208"/>
      <c r="D123" s="209" t="s">
        <v>163</v>
      </c>
      <c r="E123" s="210" t="s">
        <v>21</v>
      </c>
      <c r="F123" s="211" t="s">
        <v>175</v>
      </c>
      <c r="G123" s="208"/>
      <c r="H123" s="210" t="s">
        <v>21</v>
      </c>
      <c r="I123" s="212"/>
      <c r="J123" s="208"/>
      <c r="K123" s="208"/>
      <c r="L123" s="213"/>
      <c r="M123" s="214"/>
      <c r="N123" s="215"/>
      <c r="O123" s="215"/>
      <c r="P123" s="215"/>
      <c r="Q123" s="215"/>
      <c r="R123" s="215"/>
      <c r="S123" s="215"/>
      <c r="T123" s="216"/>
      <c r="AT123" s="217" t="s">
        <v>163</v>
      </c>
      <c r="AU123" s="217" t="s">
        <v>82</v>
      </c>
      <c r="AV123" s="13" t="s">
        <v>80</v>
      </c>
      <c r="AW123" s="13" t="s">
        <v>34</v>
      </c>
      <c r="AX123" s="13" t="s">
        <v>73</v>
      </c>
      <c r="AY123" s="217" t="s">
        <v>153</v>
      </c>
    </row>
    <row r="124" spans="2:51" s="13" customFormat="1" ht="12">
      <c r="B124" s="207"/>
      <c r="C124" s="208"/>
      <c r="D124" s="209" t="s">
        <v>163</v>
      </c>
      <c r="E124" s="210" t="s">
        <v>21</v>
      </c>
      <c r="F124" s="211" t="s">
        <v>176</v>
      </c>
      <c r="G124" s="208"/>
      <c r="H124" s="210" t="s">
        <v>21</v>
      </c>
      <c r="I124" s="212"/>
      <c r="J124" s="208"/>
      <c r="K124" s="208"/>
      <c r="L124" s="213"/>
      <c r="M124" s="214"/>
      <c r="N124" s="215"/>
      <c r="O124" s="215"/>
      <c r="P124" s="215"/>
      <c r="Q124" s="215"/>
      <c r="R124" s="215"/>
      <c r="S124" s="215"/>
      <c r="T124" s="216"/>
      <c r="AT124" s="217" t="s">
        <v>163</v>
      </c>
      <c r="AU124" s="217" t="s">
        <v>82</v>
      </c>
      <c r="AV124" s="13" t="s">
        <v>80</v>
      </c>
      <c r="AW124" s="13" t="s">
        <v>34</v>
      </c>
      <c r="AX124" s="13" t="s">
        <v>73</v>
      </c>
      <c r="AY124" s="217" t="s">
        <v>153</v>
      </c>
    </row>
    <row r="125" spans="2:51" s="14" customFormat="1" ht="12">
      <c r="B125" s="218"/>
      <c r="C125" s="219"/>
      <c r="D125" s="209" t="s">
        <v>163</v>
      </c>
      <c r="E125" s="220" t="s">
        <v>21</v>
      </c>
      <c r="F125" s="221" t="s">
        <v>177</v>
      </c>
      <c r="G125" s="219"/>
      <c r="H125" s="222">
        <v>1.8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163</v>
      </c>
      <c r="AU125" s="228" t="s">
        <v>82</v>
      </c>
      <c r="AV125" s="14" t="s">
        <v>82</v>
      </c>
      <c r="AW125" s="14" t="s">
        <v>34</v>
      </c>
      <c r="AX125" s="14" t="s">
        <v>80</v>
      </c>
      <c r="AY125" s="228" t="s">
        <v>153</v>
      </c>
    </row>
    <row r="126" spans="1:65" s="2" customFormat="1" ht="21.75" customHeight="1">
      <c r="A126" s="36"/>
      <c r="B126" s="37"/>
      <c r="C126" s="194" t="s">
        <v>154</v>
      </c>
      <c r="D126" s="194" t="s">
        <v>156</v>
      </c>
      <c r="E126" s="195" t="s">
        <v>178</v>
      </c>
      <c r="F126" s="196" t="s">
        <v>179</v>
      </c>
      <c r="G126" s="197" t="s">
        <v>180</v>
      </c>
      <c r="H126" s="198">
        <v>0.66</v>
      </c>
      <c r="I126" s="199"/>
      <c r="J126" s="200">
        <f>ROUND(I126*H126,2)</f>
        <v>0</v>
      </c>
      <c r="K126" s="196" t="s">
        <v>160</v>
      </c>
      <c r="L126" s="41"/>
      <c r="M126" s="201" t="s">
        <v>21</v>
      </c>
      <c r="N126" s="202" t="s">
        <v>44</v>
      </c>
      <c r="O126" s="66"/>
      <c r="P126" s="203">
        <f>O126*H126</f>
        <v>0</v>
      </c>
      <c r="Q126" s="203">
        <v>1.8775</v>
      </c>
      <c r="R126" s="203">
        <f>Q126*H126</f>
        <v>1.23915</v>
      </c>
      <c r="S126" s="203">
        <v>0</v>
      </c>
      <c r="T126" s="204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161</v>
      </c>
      <c r="AT126" s="205" t="s">
        <v>156</v>
      </c>
      <c r="AU126" s="205" t="s">
        <v>82</v>
      </c>
      <c r="AY126" s="19" t="s">
        <v>153</v>
      </c>
      <c r="BE126" s="206">
        <f>IF(N126="základní",J126,0)</f>
        <v>0</v>
      </c>
      <c r="BF126" s="206">
        <f>IF(N126="snížená",J126,0)</f>
        <v>0</v>
      </c>
      <c r="BG126" s="206">
        <f>IF(N126="zákl. přenesená",J126,0)</f>
        <v>0</v>
      </c>
      <c r="BH126" s="206">
        <f>IF(N126="sníž. přenesená",J126,0)</f>
        <v>0</v>
      </c>
      <c r="BI126" s="206">
        <f>IF(N126="nulová",J126,0)</f>
        <v>0</v>
      </c>
      <c r="BJ126" s="19" t="s">
        <v>80</v>
      </c>
      <c r="BK126" s="206">
        <f>ROUND(I126*H126,2)</f>
        <v>0</v>
      </c>
      <c r="BL126" s="19" t="s">
        <v>161</v>
      </c>
      <c r="BM126" s="205" t="s">
        <v>181</v>
      </c>
    </row>
    <row r="127" spans="2:51" s="13" customFormat="1" ht="12">
      <c r="B127" s="207"/>
      <c r="C127" s="208"/>
      <c r="D127" s="209" t="s">
        <v>163</v>
      </c>
      <c r="E127" s="210" t="s">
        <v>21</v>
      </c>
      <c r="F127" s="211" t="s">
        <v>174</v>
      </c>
      <c r="G127" s="208"/>
      <c r="H127" s="210" t="s">
        <v>21</v>
      </c>
      <c r="I127" s="212"/>
      <c r="J127" s="208"/>
      <c r="K127" s="208"/>
      <c r="L127" s="213"/>
      <c r="M127" s="214"/>
      <c r="N127" s="215"/>
      <c r="O127" s="215"/>
      <c r="P127" s="215"/>
      <c r="Q127" s="215"/>
      <c r="R127" s="215"/>
      <c r="S127" s="215"/>
      <c r="T127" s="216"/>
      <c r="AT127" s="217" t="s">
        <v>163</v>
      </c>
      <c r="AU127" s="217" t="s">
        <v>82</v>
      </c>
      <c r="AV127" s="13" t="s">
        <v>80</v>
      </c>
      <c r="AW127" s="13" t="s">
        <v>34</v>
      </c>
      <c r="AX127" s="13" t="s">
        <v>73</v>
      </c>
      <c r="AY127" s="217" t="s">
        <v>153</v>
      </c>
    </row>
    <row r="128" spans="2:51" s="13" customFormat="1" ht="12">
      <c r="B128" s="207"/>
      <c r="C128" s="208"/>
      <c r="D128" s="209" t="s">
        <v>163</v>
      </c>
      <c r="E128" s="210" t="s">
        <v>21</v>
      </c>
      <c r="F128" s="211" t="s">
        <v>175</v>
      </c>
      <c r="G128" s="208"/>
      <c r="H128" s="210" t="s">
        <v>21</v>
      </c>
      <c r="I128" s="212"/>
      <c r="J128" s="208"/>
      <c r="K128" s="208"/>
      <c r="L128" s="213"/>
      <c r="M128" s="214"/>
      <c r="N128" s="215"/>
      <c r="O128" s="215"/>
      <c r="P128" s="215"/>
      <c r="Q128" s="215"/>
      <c r="R128" s="215"/>
      <c r="S128" s="215"/>
      <c r="T128" s="216"/>
      <c r="AT128" s="217" t="s">
        <v>163</v>
      </c>
      <c r="AU128" s="217" t="s">
        <v>82</v>
      </c>
      <c r="AV128" s="13" t="s">
        <v>80</v>
      </c>
      <c r="AW128" s="13" t="s">
        <v>34</v>
      </c>
      <c r="AX128" s="13" t="s">
        <v>73</v>
      </c>
      <c r="AY128" s="217" t="s">
        <v>153</v>
      </c>
    </row>
    <row r="129" spans="2:51" s="13" customFormat="1" ht="12">
      <c r="B129" s="207"/>
      <c r="C129" s="208"/>
      <c r="D129" s="209" t="s">
        <v>163</v>
      </c>
      <c r="E129" s="210" t="s">
        <v>21</v>
      </c>
      <c r="F129" s="211" t="s">
        <v>176</v>
      </c>
      <c r="G129" s="208"/>
      <c r="H129" s="210" t="s">
        <v>21</v>
      </c>
      <c r="I129" s="212"/>
      <c r="J129" s="208"/>
      <c r="K129" s="208"/>
      <c r="L129" s="213"/>
      <c r="M129" s="214"/>
      <c r="N129" s="215"/>
      <c r="O129" s="215"/>
      <c r="P129" s="215"/>
      <c r="Q129" s="215"/>
      <c r="R129" s="215"/>
      <c r="S129" s="215"/>
      <c r="T129" s="216"/>
      <c r="AT129" s="217" t="s">
        <v>163</v>
      </c>
      <c r="AU129" s="217" t="s">
        <v>82</v>
      </c>
      <c r="AV129" s="13" t="s">
        <v>80</v>
      </c>
      <c r="AW129" s="13" t="s">
        <v>34</v>
      </c>
      <c r="AX129" s="13" t="s">
        <v>73</v>
      </c>
      <c r="AY129" s="217" t="s">
        <v>153</v>
      </c>
    </row>
    <row r="130" spans="2:51" s="14" customFormat="1" ht="12">
      <c r="B130" s="218"/>
      <c r="C130" s="219"/>
      <c r="D130" s="209" t="s">
        <v>163</v>
      </c>
      <c r="E130" s="220" t="s">
        <v>21</v>
      </c>
      <c r="F130" s="221" t="s">
        <v>182</v>
      </c>
      <c r="G130" s="219"/>
      <c r="H130" s="222">
        <v>0.66</v>
      </c>
      <c r="I130" s="223"/>
      <c r="J130" s="219"/>
      <c r="K130" s="219"/>
      <c r="L130" s="224"/>
      <c r="M130" s="225"/>
      <c r="N130" s="226"/>
      <c r="O130" s="226"/>
      <c r="P130" s="226"/>
      <c r="Q130" s="226"/>
      <c r="R130" s="226"/>
      <c r="S130" s="226"/>
      <c r="T130" s="227"/>
      <c r="AT130" s="228" t="s">
        <v>163</v>
      </c>
      <c r="AU130" s="228" t="s">
        <v>82</v>
      </c>
      <c r="AV130" s="14" t="s">
        <v>82</v>
      </c>
      <c r="AW130" s="14" t="s">
        <v>34</v>
      </c>
      <c r="AX130" s="14" t="s">
        <v>80</v>
      </c>
      <c r="AY130" s="228" t="s">
        <v>153</v>
      </c>
    </row>
    <row r="131" spans="1:65" s="2" customFormat="1" ht="16.5" customHeight="1">
      <c r="A131" s="36"/>
      <c r="B131" s="37"/>
      <c r="C131" s="194" t="s">
        <v>161</v>
      </c>
      <c r="D131" s="194" t="s">
        <v>156</v>
      </c>
      <c r="E131" s="195" t="s">
        <v>183</v>
      </c>
      <c r="F131" s="196" t="s">
        <v>184</v>
      </c>
      <c r="G131" s="197" t="s">
        <v>172</v>
      </c>
      <c r="H131" s="198">
        <v>1.7</v>
      </c>
      <c r="I131" s="199"/>
      <c r="J131" s="200">
        <f>ROUND(I131*H131,2)</f>
        <v>0</v>
      </c>
      <c r="K131" s="196" t="s">
        <v>160</v>
      </c>
      <c r="L131" s="41"/>
      <c r="M131" s="201" t="s">
        <v>21</v>
      </c>
      <c r="N131" s="202" t="s">
        <v>44</v>
      </c>
      <c r="O131" s="66"/>
      <c r="P131" s="203">
        <f>O131*H131</f>
        <v>0</v>
      </c>
      <c r="Q131" s="203">
        <v>0.26723</v>
      </c>
      <c r="R131" s="203">
        <f>Q131*H131</f>
        <v>0.454291</v>
      </c>
      <c r="S131" s="203">
        <v>0</v>
      </c>
      <c r="T131" s="204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161</v>
      </c>
      <c r="AT131" s="205" t="s">
        <v>156</v>
      </c>
      <c r="AU131" s="205" t="s">
        <v>82</v>
      </c>
      <c r="AY131" s="19" t="s">
        <v>153</v>
      </c>
      <c r="BE131" s="206">
        <f>IF(N131="základní",J131,0)</f>
        <v>0</v>
      </c>
      <c r="BF131" s="206">
        <f>IF(N131="snížená",J131,0)</f>
        <v>0</v>
      </c>
      <c r="BG131" s="206">
        <f>IF(N131="zákl. přenesená",J131,0)</f>
        <v>0</v>
      </c>
      <c r="BH131" s="206">
        <f>IF(N131="sníž. přenesená",J131,0)</f>
        <v>0</v>
      </c>
      <c r="BI131" s="206">
        <f>IF(N131="nulová",J131,0)</f>
        <v>0</v>
      </c>
      <c r="BJ131" s="19" t="s">
        <v>80</v>
      </c>
      <c r="BK131" s="206">
        <f>ROUND(I131*H131,2)</f>
        <v>0</v>
      </c>
      <c r="BL131" s="19" t="s">
        <v>161</v>
      </c>
      <c r="BM131" s="205" t="s">
        <v>185</v>
      </c>
    </row>
    <row r="132" spans="2:51" s="13" customFormat="1" ht="12">
      <c r="B132" s="207"/>
      <c r="C132" s="208"/>
      <c r="D132" s="209" t="s">
        <v>163</v>
      </c>
      <c r="E132" s="210" t="s">
        <v>21</v>
      </c>
      <c r="F132" s="211" t="s">
        <v>186</v>
      </c>
      <c r="G132" s="208"/>
      <c r="H132" s="210" t="s">
        <v>21</v>
      </c>
      <c r="I132" s="212"/>
      <c r="J132" s="208"/>
      <c r="K132" s="208"/>
      <c r="L132" s="213"/>
      <c r="M132" s="214"/>
      <c r="N132" s="215"/>
      <c r="O132" s="215"/>
      <c r="P132" s="215"/>
      <c r="Q132" s="215"/>
      <c r="R132" s="215"/>
      <c r="S132" s="215"/>
      <c r="T132" s="216"/>
      <c r="AT132" s="217" t="s">
        <v>163</v>
      </c>
      <c r="AU132" s="217" t="s">
        <v>82</v>
      </c>
      <c r="AV132" s="13" t="s">
        <v>80</v>
      </c>
      <c r="AW132" s="13" t="s">
        <v>34</v>
      </c>
      <c r="AX132" s="13" t="s">
        <v>73</v>
      </c>
      <c r="AY132" s="217" t="s">
        <v>153</v>
      </c>
    </row>
    <row r="133" spans="2:51" s="13" customFormat="1" ht="12">
      <c r="B133" s="207"/>
      <c r="C133" s="208"/>
      <c r="D133" s="209" t="s">
        <v>163</v>
      </c>
      <c r="E133" s="210" t="s">
        <v>21</v>
      </c>
      <c r="F133" s="211" t="s">
        <v>175</v>
      </c>
      <c r="G133" s="208"/>
      <c r="H133" s="210" t="s">
        <v>21</v>
      </c>
      <c r="I133" s="212"/>
      <c r="J133" s="208"/>
      <c r="K133" s="208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163</v>
      </c>
      <c r="AU133" s="217" t="s">
        <v>82</v>
      </c>
      <c r="AV133" s="13" t="s">
        <v>80</v>
      </c>
      <c r="AW133" s="13" t="s">
        <v>34</v>
      </c>
      <c r="AX133" s="13" t="s">
        <v>73</v>
      </c>
      <c r="AY133" s="217" t="s">
        <v>153</v>
      </c>
    </row>
    <row r="134" spans="2:51" s="14" customFormat="1" ht="12">
      <c r="B134" s="218"/>
      <c r="C134" s="219"/>
      <c r="D134" s="209" t="s">
        <v>163</v>
      </c>
      <c r="E134" s="220" t="s">
        <v>21</v>
      </c>
      <c r="F134" s="221" t="s">
        <v>187</v>
      </c>
      <c r="G134" s="219"/>
      <c r="H134" s="222">
        <v>0.6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163</v>
      </c>
      <c r="AU134" s="228" t="s">
        <v>82</v>
      </c>
      <c r="AV134" s="14" t="s">
        <v>82</v>
      </c>
      <c r="AW134" s="14" t="s">
        <v>34</v>
      </c>
      <c r="AX134" s="14" t="s">
        <v>73</v>
      </c>
      <c r="AY134" s="228" t="s">
        <v>153</v>
      </c>
    </row>
    <row r="135" spans="2:51" s="13" customFormat="1" ht="12">
      <c r="B135" s="207"/>
      <c r="C135" s="208"/>
      <c r="D135" s="209" t="s">
        <v>163</v>
      </c>
      <c r="E135" s="210" t="s">
        <v>21</v>
      </c>
      <c r="F135" s="211" t="s">
        <v>188</v>
      </c>
      <c r="G135" s="208"/>
      <c r="H135" s="210" t="s">
        <v>21</v>
      </c>
      <c r="I135" s="212"/>
      <c r="J135" s="208"/>
      <c r="K135" s="208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163</v>
      </c>
      <c r="AU135" s="217" t="s">
        <v>82</v>
      </c>
      <c r="AV135" s="13" t="s">
        <v>80</v>
      </c>
      <c r="AW135" s="13" t="s">
        <v>34</v>
      </c>
      <c r="AX135" s="13" t="s">
        <v>73</v>
      </c>
      <c r="AY135" s="217" t="s">
        <v>153</v>
      </c>
    </row>
    <row r="136" spans="2:51" s="14" customFormat="1" ht="12">
      <c r="B136" s="218"/>
      <c r="C136" s="219"/>
      <c r="D136" s="209" t="s">
        <v>163</v>
      </c>
      <c r="E136" s="220" t="s">
        <v>21</v>
      </c>
      <c r="F136" s="221" t="s">
        <v>189</v>
      </c>
      <c r="G136" s="219"/>
      <c r="H136" s="222">
        <v>0.6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AT136" s="228" t="s">
        <v>163</v>
      </c>
      <c r="AU136" s="228" t="s">
        <v>82</v>
      </c>
      <c r="AV136" s="14" t="s">
        <v>82</v>
      </c>
      <c r="AW136" s="14" t="s">
        <v>34</v>
      </c>
      <c r="AX136" s="14" t="s">
        <v>73</v>
      </c>
      <c r="AY136" s="228" t="s">
        <v>153</v>
      </c>
    </row>
    <row r="137" spans="2:51" s="13" customFormat="1" ht="12">
      <c r="B137" s="207"/>
      <c r="C137" s="208"/>
      <c r="D137" s="209" t="s">
        <v>163</v>
      </c>
      <c r="E137" s="210" t="s">
        <v>21</v>
      </c>
      <c r="F137" s="211" t="s">
        <v>190</v>
      </c>
      <c r="G137" s="208"/>
      <c r="H137" s="210" t="s">
        <v>21</v>
      </c>
      <c r="I137" s="212"/>
      <c r="J137" s="208"/>
      <c r="K137" s="208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163</v>
      </c>
      <c r="AU137" s="217" t="s">
        <v>82</v>
      </c>
      <c r="AV137" s="13" t="s">
        <v>80</v>
      </c>
      <c r="AW137" s="13" t="s">
        <v>34</v>
      </c>
      <c r="AX137" s="13" t="s">
        <v>73</v>
      </c>
      <c r="AY137" s="217" t="s">
        <v>153</v>
      </c>
    </row>
    <row r="138" spans="2:51" s="14" customFormat="1" ht="12">
      <c r="B138" s="218"/>
      <c r="C138" s="219"/>
      <c r="D138" s="209" t="s">
        <v>163</v>
      </c>
      <c r="E138" s="220" t="s">
        <v>21</v>
      </c>
      <c r="F138" s="221" t="s">
        <v>191</v>
      </c>
      <c r="G138" s="219"/>
      <c r="H138" s="222">
        <v>0.5</v>
      </c>
      <c r="I138" s="223"/>
      <c r="J138" s="219"/>
      <c r="K138" s="219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163</v>
      </c>
      <c r="AU138" s="228" t="s">
        <v>82</v>
      </c>
      <c r="AV138" s="14" t="s">
        <v>82</v>
      </c>
      <c r="AW138" s="14" t="s">
        <v>34</v>
      </c>
      <c r="AX138" s="14" t="s">
        <v>73</v>
      </c>
      <c r="AY138" s="228" t="s">
        <v>153</v>
      </c>
    </row>
    <row r="139" spans="2:51" s="15" customFormat="1" ht="12">
      <c r="B139" s="229"/>
      <c r="C139" s="230"/>
      <c r="D139" s="209" t="s">
        <v>163</v>
      </c>
      <c r="E139" s="231" t="s">
        <v>21</v>
      </c>
      <c r="F139" s="232" t="s">
        <v>169</v>
      </c>
      <c r="G139" s="230"/>
      <c r="H139" s="233">
        <v>1.7</v>
      </c>
      <c r="I139" s="234"/>
      <c r="J139" s="230"/>
      <c r="K139" s="230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163</v>
      </c>
      <c r="AU139" s="239" t="s">
        <v>82</v>
      </c>
      <c r="AV139" s="15" t="s">
        <v>161</v>
      </c>
      <c r="AW139" s="15" t="s">
        <v>34</v>
      </c>
      <c r="AX139" s="15" t="s">
        <v>80</v>
      </c>
      <c r="AY139" s="239" t="s">
        <v>153</v>
      </c>
    </row>
    <row r="140" spans="1:65" s="2" customFormat="1" ht="21.75" customHeight="1">
      <c r="A140" s="36"/>
      <c r="B140" s="37"/>
      <c r="C140" s="194" t="s">
        <v>192</v>
      </c>
      <c r="D140" s="194" t="s">
        <v>156</v>
      </c>
      <c r="E140" s="195" t="s">
        <v>193</v>
      </c>
      <c r="F140" s="196" t="s">
        <v>194</v>
      </c>
      <c r="G140" s="197" t="s">
        <v>172</v>
      </c>
      <c r="H140" s="198">
        <v>0.6</v>
      </c>
      <c r="I140" s="199"/>
      <c r="J140" s="200">
        <f>ROUND(I140*H140,2)</f>
        <v>0</v>
      </c>
      <c r="K140" s="196" t="s">
        <v>160</v>
      </c>
      <c r="L140" s="41"/>
      <c r="M140" s="201" t="s">
        <v>21</v>
      </c>
      <c r="N140" s="202" t="s">
        <v>44</v>
      </c>
      <c r="O140" s="66"/>
      <c r="P140" s="203">
        <f>O140*H140</f>
        <v>0</v>
      </c>
      <c r="Q140" s="203">
        <v>0.45432</v>
      </c>
      <c r="R140" s="203">
        <f>Q140*H140</f>
        <v>0.272592</v>
      </c>
      <c r="S140" s="203">
        <v>0</v>
      </c>
      <c r="T140" s="204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161</v>
      </c>
      <c r="AT140" s="205" t="s">
        <v>156</v>
      </c>
      <c r="AU140" s="205" t="s">
        <v>82</v>
      </c>
      <c r="AY140" s="19" t="s">
        <v>153</v>
      </c>
      <c r="BE140" s="206">
        <f>IF(N140="základní",J140,0)</f>
        <v>0</v>
      </c>
      <c r="BF140" s="206">
        <f>IF(N140="snížená",J140,0)</f>
        <v>0</v>
      </c>
      <c r="BG140" s="206">
        <f>IF(N140="zákl. přenesená",J140,0)</f>
        <v>0</v>
      </c>
      <c r="BH140" s="206">
        <f>IF(N140="sníž. přenesená",J140,0)</f>
        <v>0</v>
      </c>
      <c r="BI140" s="206">
        <f>IF(N140="nulová",J140,0)</f>
        <v>0</v>
      </c>
      <c r="BJ140" s="19" t="s">
        <v>80</v>
      </c>
      <c r="BK140" s="206">
        <f>ROUND(I140*H140,2)</f>
        <v>0</v>
      </c>
      <c r="BL140" s="19" t="s">
        <v>161</v>
      </c>
      <c r="BM140" s="205" t="s">
        <v>195</v>
      </c>
    </row>
    <row r="141" spans="2:51" s="13" customFormat="1" ht="12">
      <c r="B141" s="207"/>
      <c r="C141" s="208"/>
      <c r="D141" s="209" t="s">
        <v>163</v>
      </c>
      <c r="E141" s="210" t="s">
        <v>21</v>
      </c>
      <c r="F141" s="211" t="s">
        <v>186</v>
      </c>
      <c r="G141" s="208"/>
      <c r="H141" s="210" t="s">
        <v>21</v>
      </c>
      <c r="I141" s="212"/>
      <c r="J141" s="208"/>
      <c r="K141" s="208"/>
      <c r="L141" s="213"/>
      <c r="M141" s="214"/>
      <c r="N141" s="215"/>
      <c r="O141" s="215"/>
      <c r="P141" s="215"/>
      <c r="Q141" s="215"/>
      <c r="R141" s="215"/>
      <c r="S141" s="215"/>
      <c r="T141" s="216"/>
      <c r="AT141" s="217" t="s">
        <v>163</v>
      </c>
      <c r="AU141" s="217" t="s">
        <v>82</v>
      </c>
      <c r="AV141" s="13" t="s">
        <v>80</v>
      </c>
      <c r="AW141" s="13" t="s">
        <v>34</v>
      </c>
      <c r="AX141" s="13" t="s">
        <v>73</v>
      </c>
      <c r="AY141" s="217" t="s">
        <v>153</v>
      </c>
    </row>
    <row r="142" spans="2:51" s="13" customFormat="1" ht="12">
      <c r="B142" s="207"/>
      <c r="C142" s="208"/>
      <c r="D142" s="209" t="s">
        <v>163</v>
      </c>
      <c r="E142" s="210" t="s">
        <v>21</v>
      </c>
      <c r="F142" s="211" t="s">
        <v>175</v>
      </c>
      <c r="G142" s="208"/>
      <c r="H142" s="210" t="s">
        <v>21</v>
      </c>
      <c r="I142" s="212"/>
      <c r="J142" s="208"/>
      <c r="K142" s="208"/>
      <c r="L142" s="213"/>
      <c r="M142" s="214"/>
      <c r="N142" s="215"/>
      <c r="O142" s="215"/>
      <c r="P142" s="215"/>
      <c r="Q142" s="215"/>
      <c r="R142" s="215"/>
      <c r="S142" s="215"/>
      <c r="T142" s="216"/>
      <c r="AT142" s="217" t="s">
        <v>163</v>
      </c>
      <c r="AU142" s="217" t="s">
        <v>82</v>
      </c>
      <c r="AV142" s="13" t="s">
        <v>80</v>
      </c>
      <c r="AW142" s="13" t="s">
        <v>34</v>
      </c>
      <c r="AX142" s="13" t="s">
        <v>73</v>
      </c>
      <c r="AY142" s="217" t="s">
        <v>153</v>
      </c>
    </row>
    <row r="143" spans="2:51" s="14" customFormat="1" ht="12">
      <c r="B143" s="218"/>
      <c r="C143" s="219"/>
      <c r="D143" s="209" t="s">
        <v>163</v>
      </c>
      <c r="E143" s="220" t="s">
        <v>21</v>
      </c>
      <c r="F143" s="221" t="s">
        <v>187</v>
      </c>
      <c r="G143" s="219"/>
      <c r="H143" s="222">
        <v>0.6</v>
      </c>
      <c r="I143" s="223"/>
      <c r="J143" s="219"/>
      <c r="K143" s="219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163</v>
      </c>
      <c r="AU143" s="228" t="s">
        <v>82</v>
      </c>
      <c r="AV143" s="14" t="s">
        <v>82</v>
      </c>
      <c r="AW143" s="14" t="s">
        <v>34</v>
      </c>
      <c r="AX143" s="14" t="s">
        <v>80</v>
      </c>
      <c r="AY143" s="228" t="s">
        <v>153</v>
      </c>
    </row>
    <row r="144" spans="1:65" s="2" customFormat="1" ht="21.75" customHeight="1">
      <c r="A144" s="36"/>
      <c r="B144" s="37"/>
      <c r="C144" s="194" t="s">
        <v>167</v>
      </c>
      <c r="D144" s="194" t="s">
        <v>156</v>
      </c>
      <c r="E144" s="195" t="s">
        <v>196</v>
      </c>
      <c r="F144" s="196" t="s">
        <v>197</v>
      </c>
      <c r="G144" s="197" t="s">
        <v>172</v>
      </c>
      <c r="H144" s="198">
        <v>4.298</v>
      </c>
      <c r="I144" s="199"/>
      <c r="J144" s="200">
        <f>ROUND(I144*H144,2)</f>
        <v>0</v>
      </c>
      <c r="K144" s="196" t="s">
        <v>160</v>
      </c>
      <c r="L144" s="41"/>
      <c r="M144" s="201" t="s">
        <v>21</v>
      </c>
      <c r="N144" s="202" t="s">
        <v>44</v>
      </c>
      <c r="O144" s="66"/>
      <c r="P144" s="203">
        <f>O144*H144</f>
        <v>0</v>
      </c>
      <c r="Q144" s="203">
        <v>0.06843</v>
      </c>
      <c r="R144" s="203">
        <f>Q144*H144</f>
        <v>0.29411214</v>
      </c>
      <c r="S144" s="203">
        <v>0</v>
      </c>
      <c r="T144" s="204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161</v>
      </c>
      <c r="AT144" s="205" t="s">
        <v>156</v>
      </c>
      <c r="AU144" s="205" t="s">
        <v>82</v>
      </c>
      <c r="AY144" s="19" t="s">
        <v>153</v>
      </c>
      <c r="BE144" s="206">
        <f>IF(N144="základní",J144,0)</f>
        <v>0</v>
      </c>
      <c r="BF144" s="206">
        <f>IF(N144="snížená",J144,0)</f>
        <v>0</v>
      </c>
      <c r="BG144" s="206">
        <f>IF(N144="zákl. přenesená",J144,0)</f>
        <v>0</v>
      </c>
      <c r="BH144" s="206">
        <f>IF(N144="sníž. přenesená",J144,0)</f>
        <v>0</v>
      </c>
      <c r="BI144" s="206">
        <f>IF(N144="nulová",J144,0)</f>
        <v>0</v>
      </c>
      <c r="BJ144" s="19" t="s">
        <v>80</v>
      </c>
      <c r="BK144" s="206">
        <f>ROUND(I144*H144,2)</f>
        <v>0</v>
      </c>
      <c r="BL144" s="19" t="s">
        <v>161</v>
      </c>
      <c r="BM144" s="205" t="s">
        <v>198</v>
      </c>
    </row>
    <row r="145" spans="2:51" s="13" customFormat="1" ht="12">
      <c r="B145" s="207"/>
      <c r="C145" s="208"/>
      <c r="D145" s="209" t="s">
        <v>163</v>
      </c>
      <c r="E145" s="210" t="s">
        <v>21</v>
      </c>
      <c r="F145" s="211" t="s">
        <v>199</v>
      </c>
      <c r="G145" s="208"/>
      <c r="H145" s="210" t="s">
        <v>21</v>
      </c>
      <c r="I145" s="212"/>
      <c r="J145" s="208"/>
      <c r="K145" s="208"/>
      <c r="L145" s="213"/>
      <c r="M145" s="214"/>
      <c r="N145" s="215"/>
      <c r="O145" s="215"/>
      <c r="P145" s="215"/>
      <c r="Q145" s="215"/>
      <c r="R145" s="215"/>
      <c r="S145" s="215"/>
      <c r="T145" s="216"/>
      <c r="AT145" s="217" t="s">
        <v>163</v>
      </c>
      <c r="AU145" s="217" t="s">
        <v>82</v>
      </c>
      <c r="AV145" s="13" t="s">
        <v>80</v>
      </c>
      <c r="AW145" s="13" t="s">
        <v>34</v>
      </c>
      <c r="AX145" s="13" t="s">
        <v>73</v>
      </c>
      <c r="AY145" s="217" t="s">
        <v>153</v>
      </c>
    </row>
    <row r="146" spans="2:51" s="13" customFormat="1" ht="12">
      <c r="B146" s="207"/>
      <c r="C146" s="208"/>
      <c r="D146" s="209" t="s">
        <v>163</v>
      </c>
      <c r="E146" s="210" t="s">
        <v>21</v>
      </c>
      <c r="F146" s="211" t="s">
        <v>175</v>
      </c>
      <c r="G146" s="208"/>
      <c r="H146" s="210" t="s">
        <v>21</v>
      </c>
      <c r="I146" s="212"/>
      <c r="J146" s="208"/>
      <c r="K146" s="208"/>
      <c r="L146" s="213"/>
      <c r="M146" s="214"/>
      <c r="N146" s="215"/>
      <c r="O146" s="215"/>
      <c r="P146" s="215"/>
      <c r="Q146" s="215"/>
      <c r="R146" s="215"/>
      <c r="S146" s="215"/>
      <c r="T146" s="216"/>
      <c r="AT146" s="217" t="s">
        <v>163</v>
      </c>
      <c r="AU146" s="217" t="s">
        <v>82</v>
      </c>
      <c r="AV146" s="13" t="s">
        <v>80</v>
      </c>
      <c r="AW146" s="13" t="s">
        <v>34</v>
      </c>
      <c r="AX146" s="13" t="s">
        <v>73</v>
      </c>
      <c r="AY146" s="217" t="s">
        <v>153</v>
      </c>
    </row>
    <row r="147" spans="2:51" s="14" customFormat="1" ht="12">
      <c r="B147" s="218"/>
      <c r="C147" s="219"/>
      <c r="D147" s="209" t="s">
        <v>163</v>
      </c>
      <c r="E147" s="220" t="s">
        <v>21</v>
      </c>
      <c r="F147" s="221" t="s">
        <v>200</v>
      </c>
      <c r="G147" s="219"/>
      <c r="H147" s="222">
        <v>7.098</v>
      </c>
      <c r="I147" s="223"/>
      <c r="J147" s="219"/>
      <c r="K147" s="219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163</v>
      </c>
      <c r="AU147" s="228" t="s">
        <v>82</v>
      </c>
      <c r="AV147" s="14" t="s">
        <v>82</v>
      </c>
      <c r="AW147" s="14" t="s">
        <v>34</v>
      </c>
      <c r="AX147" s="14" t="s">
        <v>73</v>
      </c>
      <c r="AY147" s="228" t="s">
        <v>153</v>
      </c>
    </row>
    <row r="148" spans="2:51" s="13" customFormat="1" ht="12">
      <c r="B148" s="207"/>
      <c r="C148" s="208"/>
      <c r="D148" s="209" t="s">
        <v>163</v>
      </c>
      <c r="E148" s="210" t="s">
        <v>21</v>
      </c>
      <c r="F148" s="211" t="s">
        <v>201</v>
      </c>
      <c r="G148" s="208"/>
      <c r="H148" s="210" t="s">
        <v>21</v>
      </c>
      <c r="I148" s="212"/>
      <c r="J148" s="208"/>
      <c r="K148" s="208"/>
      <c r="L148" s="213"/>
      <c r="M148" s="214"/>
      <c r="N148" s="215"/>
      <c r="O148" s="215"/>
      <c r="P148" s="215"/>
      <c r="Q148" s="215"/>
      <c r="R148" s="215"/>
      <c r="S148" s="215"/>
      <c r="T148" s="216"/>
      <c r="AT148" s="217" t="s">
        <v>163</v>
      </c>
      <c r="AU148" s="217" t="s">
        <v>82</v>
      </c>
      <c r="AV148" s="13" t="s">
        <v>80</v>
      </c>
      <c r="AW148" s="13" t="s">
        <v>34</v>
      </c>
      <c r="AX148" s="13" t="s">
        <v>73</v>
      </c>
      <c r="AY148" s="217" t="s">
        <v>153</v>
      </c>
    </row>
    <row r="149" spans="2:51" s="14" customFormat="1" ht="12">
      <c r="B149" s="218"/>
      <c r="C149" s="219"/>
      <c r="D149" s="209" t="s">
        <v>163</v>
      </c>
      <c r="E149" s="220" t="s">
        <v>21</v>
      </c>
      <c r="F149" s="221" t="s">
        <v>202</v>
      </c>
      <c r="G149" s="219"/>
      <c r="H149" s="222">
        <v>-2.8</v>
      </c>
      <c r="I149" s="223"/>
      <c r="J149" s="219"/>
      <c r="K149" s="219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163</v>
      </c>
      <c r="AU149" s="228" t="s">
        <v>82</v>
      </c>
      <c r="AV149" s="14" t="s">
        <v>82</v>
      </c>
      <c r="AW149" s="14" t="s">
        <v>34</v>
      </c>
      <c r="AX149" s="14" t="s">
        <v>73</v>
      </c>
      <c r="AY149" s="228" t="s">
        <v>153</v>
      </c>
    </row>
    <row r="150" spans="2:51" s="15" customFormat="1" ht="12">
      <c r="B150" s="229"/>
      <c r="C150" s="230"/>
      <c r="D150" s="209" t="s">
        <v>163</v>
      </c>
      <c r="E150" s="231" t="s">
        <v>21</v>
      </c>
      <c r="F150" s="232" t="s">
        <v>169</v>
      </c>
      <c r="G150" s="230"/>
      <c r="H150" s="233">
        <v>4.298</v>
      </c>
      <c r="I150" s="234"/>
      <c r="J150" s="230"/>
      <c r="K150" s="230"/>
      <c r="L150" s="235"/>
      <c r="M150" s="236"/>
      <c r="N150" s="237"/>
      <c r="O150" s="237"/>
      <c r="P150" s="237"/>
      <c r="Q150" s="237"/>
      <c r="R150" s="237"/>
      <c r="S150" s="237"/>
      <c r="T150" s="238"/>
      <c r="AT150" s="239" t="s">
        <v>163</v>
      </c>
      <c r="AU150" s="239" t="s">
        <v>82</v>
      </c>
      <c r="AV150" s="15" t="s">
        <v>161</v>
      </c>
      <c r="AW150" s="15" t="s">
        <v>34</v>
      </c>
      <c r="AX150" s="15" t="s">
        <v>80</v>
      </c>
      <c r="AY150" s="239" t="s">
        <v>153</v>
      </c>
    </row>
    <row r="151" spans="1:65" s="2" customFormat="1" ht="21.75" customHeight="1">
      <c r="A151" s="36"/>
      <c r="B151" s="37"/>
      <c r="C151" s="194" t="s">
        <v>203</v>
      </c>
      <c r="D151" s="194" t="s">
        <v>156</v>
      </c>
      <c r="E151" s="195" t="s">
        <v>204</v>
      </c>
      <c r="F151" s="196" t="s">
        <v>205</v>
      </c>
      <c r="G151" s="197" t="s">
        <v>172</v>
      </c>
      <c r="H151" s="198">
        <v>43.563</v>
      </c>
      <c r="I151" s="199"/>
      <c r="J151" s="200">
        <f>ROUND(I151*H151,2)</f>
        <v>0</v>
      </c>
      <c r="K151" s="196" t="s">
        <v>160</v>
      </c>
      <c r="L151" s="41"/>
      <c r="M151" s="201" t="s">
        <v>21</v>
      </c>
      <c r="N151" s="202" t="s">
        <v>44</v>
      </c>
      <c r="O151" s="66"/>
      <c r="P151" s="203">
        <f>O151*H151</f>
        <v>0</v>
      </c>
      <c r="Q151" s="203">
        <v>0.10445</v>
      </c>
      <c r="R151" s="203">
        <f>Q151*H151</f>
        <v>4.550155350000001</v>
      </c>
      <c r="S151" s="203">
        <v>0</v>
      </c>
      <c r="T151" s="204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161</v>
      </c>
      <c r="AT151" s="205" t="s">
        <v>156</v>
      </c>
      <c r="AU151" s="205" t="s">
        <v>82</v>
      </c>
      <c r="AY151" s="19" t="s">
        <v>153</v>
      </c>
      <c r="BE151" s="206">
        <f>IF(N151="základní",J151,0)</f>
        <v>0</v>
      </c>
      <c r="BF151" s="206">
        <f>IF(N151="snížená",J151,0)</f>
        <v>0</v>
      </c>
      <c r="BG151" s="206">
        <f>IF(N151="zákl. přenesená",J151,0)</f>
        <v>0</v>
      </c>
      <c r="BH151" s="206">
        <f>IF(N151="sníž. přenesená",J151,0)</f>
        <v>0</v>
      </c>
      <c r="BI151" s="206">
        <f>IF(N151="nulová",J151,0)</f>
        <v>0</v>
      </c>
      <c r="BJ151" s="19" t="s">
        <v>80</v>
      </c>
      <c r="BK151" s="206">
        <f>ROUND(I151*H151,2)</f>
        <v>0</v>
      </c>
      <c r="BL151" s="19" t="s">
        <v>161</v>
      </c>
      <c r="BM151" s="205" t="s">
        <v>206</v>
      </c>
    </row>
    <row r="152" spans="2:51" s="14" customFormat="1" ht="12">
      <c r="B152" s="218"/>
      <c r="C152" s="219"/>
      <c r="D152" s="209" t="s">
        <v>163</v>
      </c>
      <c r="E152" s="220" t="s">
        <v>21</v>
      </c>
      <c r="F152" s="221" t="s">
        <v>207</v>
      </c>
      <c r="G152" s="219"/>
      <c r="H152" s="222">
        <v>6.568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AT152" s="228" t="s">
        <v>163</v>
      </c>
      <c r="AU152" s="228" t="s">
        <v>82</v>
      </c>
      <c r="AV152" s="14" t="s">
        <v>82</v>
      </c>
      <c r="AW152" s="14" t="s">
        <v>34</v>
      </c>
      <c r="AX152" s="14" t="s">
        <v>73</v>
      </c>
      <c r="AY152" s="228" t="s">
        <v>153</v>
      </c>
    </row>
    <row r="153" spans="2:51" s="14" customFormat="1" ht="12">
      <c r="B153" s="218"/>
      <c r="C153" s="219"/>
      <c r="D153" s="209" t="s">
        <v>163</v>
      </c>
      <c r="E153" s="220" t="s">
        <v>21</v>
      </c>
      <c r="F153" s="221" t="s">
        <v>208</v>
      </c>
      <c r="G153" s="219"/>
      <c r="H153" s="222">
        <v>9.831</v>
      </c>
      <c r="I153" s="223"/>
      <c r="J153" s="219"/>
      <c r="K153" s="219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163</v>
      </c>
      <c r="AU153" s="228" t="s">
        <v>82</v>
      </c>
      <c r="AV153" s="14" t="s">
        <v>82</v>
      </c>
      <c r="AW153" s="14" t="s">
        <v>34</v>
      </c>
      <c r="AX153" s="14" t="s">
        <v>73</v>
      </c>
      <c r="AY153" s="228" t="s">
        <v>153</v>
      </c>
    </row>
    <row r="154" spans="2:51" s="14" customFormat="1" ht="12">
      <c r="B154" s="218"/>
      <c r="C154" s="219"/>
      <c r="D154" s="209" t="s">
        <v>163</v>
      </c>
      <c r="E154" s="220" t="s">
        <v>21</v>
      </c>
      <c r="F154" s="221" t="s">
        <v>209</v>
      </c>
      <c r="G154" s="219"/>
      <c r="H154" s="222">
        <v>18.386</v>
      </c>
      <c r="I154" s="223"/>
      <c r="J154" s="219"/>
      <c r="K154" s="219"/>
      <c r="L154" s="224"/>
      <c r="M154" s="225"/>
      <c r="N154" s="226"/>
      <c r="O154" s="226"/>
      <c r="P154" s="226"/>
      <c r="Q154" s="226"/>
      <c r="R154" s="226"/>
      <c r="S154" s="226"/>
      <c r="T154" s="227"/>
      <c r="AT154" s="228" t="s">
        <v>163</v>
      </c>
      <c r="AU154" s="228" t="s">
        <v>82</v>
      </c>
      <c r="AV154" s="14" t="s">
        <v>82</v>
      </c>
      <c r="AW154" s="14" t="s">
        <v>34</v>
      </c>
      <c r="AX154" s="14" t="s">
        <v>73</v>
      </c>
      <c r="AY154" s="228" t="s">
        <v>153</v>
      </c>
    </row>
    <row r="155" spans="2:51" s="14" customFormat="1" ht="12">
      <c r="B155" s="218"/>
      <c r="C155" s="219"/>
      <c r="D155" s="209" t="s">
        <v>163</v>
      </c>
      <c r="E155" s="220" t="s">
        <v>21</v>
      </c>
      <c r="F155" s="221" t="s">
        <v>210</v>
      </c>
      <c r="G155" s="219"/>
      <c r="H155" s="222">
        <v>11.078</v>
      </c>
      <c r="I155" s="223"/>
      <c r="J155" s="219"/>
      <c r="K155" s="219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163</v>
      </c>
      <c r="AU155" s="228" t="s">
        <v>82</v>
      </c>
      <c r="AV155" s="14" t="s">
        <v>82</v>
      </c>
      <c r="AW155" s="14" t="s">
        <v>34</v>
      </c>
      <c r="AX155" s="14" t="s">
        <v>73</v>
      </c>
      <c r="AY155" s="228" t="s">
        <v>153</v>
      </c>
    </row>
    <row r="156" spans="2:51" s="14" customFormat="1" ht="12">
      <c r="B156" s="218"/>
      <c r="C156" s="219"/>
      <c r="D156" s="209" t="s">
        <v>163</v>
      </c>
      <c r="E156" s="220" t="s">
        <v>21</v>
      </c>
      <c r="F156" s="221" t="s">
        <v>211</v>
      </c>
      <c r="G156" s="219"/>
      <c r="H156" s="222">
        <v>3.9</v>
      </c>
      <c r="I156" s="223"/>
      <c r="J156" s="219"/>
      <c r="K156" s="219"/>
      <c r="L156" s="224"/>
      <c r="M156" s="225"/>
      <c r="N156" s="226"/>
      <c r="O156" s="226"/>
      <c r="P156" s="226"/>
      <c r="Q156" s="226"/>
      <c r="R156" s="226"/>
      <c r="S156" s="226"/>
      <c r="T156" s="227"/>
      <c r="AT156" s="228" t="s">
        <v>163</v>
      </c>
      <c r="AU156" s="228" t="s">
        <v>82</v>
      </c>
      <c r="AV156" s="14" t="s">
        <v>82</v>
      </c>
      <c r="AW156" s="14" t="s">
        <v>34</v>
      </c>
      <c r="AX156" s="14" t="s">
        <v>73</v>
      </c>
      <c r="AY156" s="228" t="s">
        <v>153</v>
      </c>
    </row>
    <row r="157" spans="2:51" s="13" customFormat="1" ht="12">
      <c r="B157" s="207"/>
      <c r="C157" s="208"/>
      <c r="D157" s="209" t="s">
        <v>163</v>
      </c>
      <c r="E157" s="210" t="s">
        <v>21</v>
      </c>
      <c r="F157" s="211" t="s">
        <v>201</v>
      </c>
      <c r="G157" s="208"/>
      <c r="H157" s="210" t="s">
        <v>21</v>
      </c>
      <c r="I157" s="212"/>
      <c r="J157" s="208"/>
      <c r="K157" s="208"/>
      <c r="L157" s="213"/>
      <c r="M157" s="214"/>
      <c r="N157" s="215"/>
      <c r="O157" s="215"/>
      <c r="P157" s="215"/>
      <c r="Q157" s="215"/>
      <c r="R157" s="215"/>
      <c r="S157" s="215"/>
      <c r="T157" s="216"/>
      <c r="AT157" s="217" t="s">
        <v>163</v>
      </c>
      <c r="AU157" s="217" t="s">
        <v>82</v>
      </c>
      <c r="AV157" s="13" t="s">
        <v>80</v>
      </c>
      <c r="AW157" s="13" t="s">
        <v>34</v>
      </c>
      <c r="AX157" s="13" t="s">
        <v>73</v>
      </c>
      <c r="AY157" s="217" t="s">
        <v>153</v>
      </c>
    </row>
    <row r="158" spans="2:51" s="14" customFormat="1" ht="12">
      <c r="B158" s="218"/>
      <c r="C158" s="219"/>
      <c r="D158" s="209" t="s">
        <v>163</v>
      </c>
      <c r="E158" s="220" t="s">
        <v>21</v>
      </c>
      <c r="F158" s="221" t="s">
        <v>212</v>
      </c>
      <c r="G158" s="219"/>
      <c r="H158" s="222">
        <v>-4.8</v>
      </c>
      <c r="I158" s="223"/>
      <c r="J158" s="219"/>
      <c r="K158" s="219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163</v>
      </c>
      <c r="AU158" s="228" t="s">
        <v>82</v>
      </c>
      <c r="AV158" s="14" t="s">
        <v>82</v>
      </c>
      <c r="AW158" s="14" t="s">
        <v>34</v>
      </c>
      <c r="AX158" s="14" t="s">
        <v>73</v>
      </c>
      <c r="AY158" s="228" t="s">
        <v>153</v>
      </c>
    </row>
    <row r="159" spans="2:51" s="14" customFormat="1" ht="12">
      <c r="B159" s="218"/>
      <c r="C159" s="219"/>
      <c r="D159" s="209" t="s">
        <v>163</v>
      </c>
      <c r="E159" s="220" t="s">
        <v>21</v>
      </c>
      <c r="F159" s="221" t="s">
        <v>213</v>
      </c>
      <c r="G159" s="219"/>
      <c r="H159" s="222">
        <v>-1.4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163</v>
      </c>
      <c r="AU159" s="228" t="s">
        <v>82</v>
      </c>
      <c r="AV159" s="14" t="s">
        <v>82</v>
      </c>
      <c r="AW159" s="14" t="s">
        <v>34</v>
      </c>
      <c r="AX159" s="14" t="s">
        <v>73</v>
      </c>
      <c r="AY159" s="228" t="s">
        <v>153</v>
      </c>
    </row>
    <row r="160" spans="2:51" s="15" customFormat="1" ht="12">
      <c r="B160" s="229"/>
      <c r="C160" s="230"/>
      <c r="D160" s="209" t="s">
        <v>163</v>
      </c>
      <c r="E160" s="231" t="s">
        <v>21</v>
      </c>
      <c r="F160" s="232" t="s">
        <v>169</v>
      </c>
      <c r="G160" s="230"/>
      <c r="H160" s="233">
        <v>43.563</v>
      </c>
      <c r="I160" s="234"/>
      <c r="J160" s="230"/>
      <c r="K160" s="230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163</v>
      </c>
      <c r="AU160" s="239" t="s">
        <v>82</v>
      </c>
      <c r="AV160" s="15" t="s">
        <v>161</v>
      </c>
      <c r="AW160" s="15" t="s">
        <v>34</v>
      </c>
      <c r="AX160" s="15" t="s">
        <v>80</v>
      </c>
      <c r="AY160" s="239" t="s">
        <v>153</v>
      </c>
    </row>
    <row r="161" spans="1:65" s="2" customFormat="1" ht="21.75" customHeight="1">
      <c r="A161" s="36"/>
      <c r="B161" s="37"/>
      <c r="C161" s="194" t="s">
        <v>214</v>
      </c>
      <c r="D161" s="194" t="s">
        <v>156</v>
      </c>
      <c r="E161" s="195" t="s">
        <v>215</v>
      </c>
      <c r="F161" s="196" t="s">
        <v>216</v>
      </c>
      <c r="G161" s="197" t="s">
        <v>172</v>
      </c>
      <c r="H161" s="198">
        <v>11.078</v>
      </c>
      <c r="I161" s="199"/>
      <c r="J161" s="200">
        <f>ROUND(I161*H161,2)</f>
        <v>0</v>
      </c>
      <c r="K161" s="196" t="s">
        <v>160</v>
      </c>
      <c r="L161" s="41"/>
      <c r="M161" s="201" t="s">
        <v>21</v>
      </c>
      <c r="N161" s="202" t="s">
        <v>44</v>
      </c>
      <c r="O161" s="66"/>
      <c r="P161" s="203">
        <f>O161*H161</f>
        <v>0</v>
      </c>
      <c r="Q161" s="203">
        <v>0.22158</v>
      </c>
      <c r="R161" s="203">
        <f>Q161*H161</f>
        <v>2.45466324</v>
      </c>
      <c r="S161" s="203">
        <v>0</v>
      </c>
      <c r="T161" s="204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5" t="s">
        <v>161</v>
      </c>
      <c r="AT161" s="205" t="s">
        <v>156</v>
      </c>
      <c r="AU161" s="205" t="s">
        <v>82</v>
      </c>
      <c r="AY161" s="19" t="s">
        <v>153</v>
      </c>
      <c r="BE161" s="206">
        <f>IF(N161="základní",J161,0)</f>
        <v>0</v>
      </c>
      <c r="BF161" s="206">
        <f>IF(N161="snížená",J161,0)</f>
        <v>0</v>
      </c>
      <c r="BG161" s="206">
        <f>IF(N161="zákl. přenesená",J161,0)</f>
        <v>0</v>
      </c>
      <c r="BH161" s="206">
        <f>IF(N161="sníž. přenesená",J161,0)</f>
        <v>0</v>
      </c>
      <c r="BI161" s="206">
        <f>IF(N161="nulová",J161,0)</f>
        <v>0</v>
      </c>
      <c r="BJ161" s="19" t="s">
        <v>80</v>
      </c>
      <c r="BK161" s="206">
        <f>ROUND(I161*H161,2)</f>
        <v>0</v>
      </c>
      <c r="BL161" s="19" t="s">
        <v>161</v>
      </c>
      <c r="BM161" s="205" t="s">
        <v>217</v>
      </c>
    </row>
    <row r="162" spans="2:51" s="13" customFormat="1" ht="12">
      <c r="B162" s="207"/>
      <c r="C162" s="208"/>
      <c r="D162" s="209" t="s">
        <v>163</v>
      </c>
      <c r="E162" s="210" t="s">
        <v>21</v>
      </c>
      <c r="F162" s="211" t="s">
        <v>218</v>
      </c>
      <c r="G162" s="208"/>
      <c r="H162" s="210" t="s">
        <v>21</v>
      </c>
      <c r="I162" s="212"/>
      <c r="J162" s="208"/>
      <c r="K162" s="208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163</v>
      </c>
      <c r="AU162" s="217" t="s">
        <v>82</v>
      </c>
      <c r="AV162" s="13" t="s">
        <v>80</v>
      </c>
      <c r="AW162" s="13" t="s">
        <v>34</v>
      </c>
      <c r="AX162" s="13" t="s">
        <v>73</v>
      </c>
      <c r="AY162" s="217" t="s">
        <v>153</v>
      </c>
    </row>
    <row r="163" spans="2:51" s="13" customFormat="1" ht="12">
      <c r="B163" s="207"/>
      <c r="C163" s="208"/>
      <c r="D163" s="209" t="s">
        <v>163</v>
      </c>
      <c r="E163" s="210" t="s">
        <v>21</v>
      </c>
      <c r="F163" s="211" t="s">
        <v>175</v>
      </c>
      <c r="G163" s="208"/>
      <c r="H163" s="210" t="s">
        <v>21</v>
      </c>
      <c r="I163" s="212"/>
      <c r="J163" s="208"/>
      <c r="K163" s="208"/>
      <c r="L163" s="213"/>
      <c r="M163" s="214"/>
      <c r="N163" s="215"/>
      <c r="O163" s="215"/>
      <c r="P163" s="215"/>
      <c r="Q163" s="215"/>
      <c r="R163" s="215"/>
      <c r="S163" s="215"/>
      <c r="T163" s="216"/>
      <c r="AT163" s="217" t="s">
        <v>163</v>
      </c>
      <c r="AU163" s="217" t="s">
        <v>82</v>
      </c>
      <c r="AV163" s="13" t="s">
        <v>80</v>
      </c>
      <c r="AW163" s="13" t="s">
        <v>34</v>
      </c>
      <c r="AX163" s="13" t="s">
        <v>73</v>
      </c>
      <c r="AY163" s="217" t="s">
        <v>153</v>
      </c>
    </row>
    <row r="164" spans="2:51" s="14" customFormat="1" ht="12">
      <c r="B164" s="218"/>
      <c r="C164" s="219"/>
      <c r="D164" s="209" t="s">
        <v>163</v>
      </c>
      <c r="E164" s="220" t="s">
        <v>21</v>
      </c>
      <c r="F164" s="221" t="s">
        <v>210</v>
      </c>
      <c r="G164" s="219"/>
      <c r="H164" s="222">
        <v>11.078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AT164" s="228" t="s">
        <v>163</v>
      </c>
      <c r="AU164" s="228" t="s">
        <v>82</v>
      </c>
      <c r="AV164" s="14" t="s">
        <v>82</v>
      </c>
      <c r="AW164" s="14" t="s">
        <v>34</v>
      </c>
      <c r="AX164" s="14" t="s">
        <v>73</v>
      </c>
      <c r="AY164" s="228" t="s">
        <v>153</v>
      </c>
    </row>
    <row r="165" spans="2:51" s="15" customFormat="1" ht="12">
      <c r="B165" s="229"/>
      <c r="C165" s="230"/>
      <c r="D165" s="209" t="s">
        <v>163</v>
      </c>
      <c r="E165" s="231" t="s">
        <v>21</v>
      </c>
      <c r="F165" s="232" t="s">
        <v>169</v>
      </c>
      <c r="G165" s="230"/>
      <c r="H165" s="233">
        <v>11.078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163</v>
      </c>
      <c r="AU165" s="239" t="s">
        <v>82</v>
      </c>
      <c r="AV165" s="15" t="s">
        <v>161</v>
      </c>
      <c r="AW165" s="15" t="s">
        <v>34</v>
      </c>
      <c r="AX165" s="15" t="s">
        <v>80</v>
      </c>
      <c r="AY165" s="239" t="s">
        <v>153</v>
      </c>
    </row>
    <row r="166" spans="1:65" s="2" customFormat="1" ht="21.75" customHeight="1">
      <c r="A166" s="36"/>
      <c r="B166" s="37"/>
      <c r="C166" s="194" t="s">
        <v>219</v>
      </c>
      <c r="D166" s="194" t="s">
        <v>156</v>
      </c>
      <c r="E166" s="195" t="s">
        <v>220</v>
      </c>
      <c r="F166" s="196" t="s">
        <v>221</v>
      </c>
      <c r="G166" s="197" t="s">
        <v>172</v>
      </c>
      <c r="H166" s="198">
        <v>0.55</v>
      </c>
      <c r="I166" s="199"/>
      <c r="J166" s="200">
        <f>ROUND(I166*H166,2)</f>
        <v>0</v>
      </c>
      <c r="K166" s="196" t="s">
        <v>160</v>
      </c>
      <c r="L166" s="41"/>
      <c r="M166" s="201" t="s">
        <v>21</v>
      </c>
      <c r="N166" s="202" t="s">
        <v>44</v>
      </c>
      <c r="O166" s="66"/>
      <c r="P166" s="203">
        <f>O166*H166</f>
        <v>0</v>
      </c>
      <c r="Q166" s="203">
        <v>0.71546</v>
      </c>
      <c r="R166" s="203">
        <f>Q166*H166</f>
        <v>0.39350300000000005</v>
      </c>
      <c r="S166" s="203">
        <v>0</v>
      </c>
      <c r="T166" s="204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161</v>
      </c>
      <c r="AT166" s="205" t="s">
        <v>156</v>
      </c>
      <c r="AU166" s="205" t="s">
        <v>82</v>
      </c>
      <c r="AY166" s="19" t="s">
        <v>153</v>
      </c>
      <c r="BE166" s="206">
        <f>IF(N166="základní",J166,0)</f>
        <v>0</v>
      </c>
      <c r="BF166" s="206">
        <f>IF(N166="snížená",J166,0)</f>
        <v>0</v>
      </c>
      <c r="BG166" s="206">
        <f>IF(N166="zákl. přenesená",J166,0)</f>
        <v>0</v>
      </c>
      <c r="BH166" s="206">
        <f>IF(N166="sníž. přenesená",J166,0)</f>
        <v>0</v>
      </c>
      <c r="BI166" s="206">
        <f>IF(N166="nulová",J166,0)</f>
        <v>0</v>
      </c>
      <c r="BJ166" s="19" t="s">
        <v>80</v>
      </c>
      <c r="BK166" s="206">
        <f>ROUND(I166*H166,2)</f>
        <v>0</v>
      </c>
      <c r="BL166" s="19" t="s">
        <v>161</v>
      </c>
      <c r="BM166" s="205" t="s">
        <v>222</v>
      </c>
    </row>
    <row r="167" spans="2:51" s="13" customFormat="1" ht="12">
      <c r="B167" s="207"/>
      <c r="C167" s="208"/>
      <c r="D167" s="209" t="s">
        <v>163</v>
      </c>
      <c r="E167" s="210" t="s">
        <v>21</v>
      </c>
      <c r="F167" s="211" t="s">
        <v>223</v>
      </c>
      <c r="G167" s="208"/>
      <c r="H167" s="210" t="s">
        <v>21</v>
      </c>
      <c r="I167" s="212"/>
      <c r="J167" s="208"/>
      <c r="K167" s="208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163</v>
      </c>
      <c r="AU167" s="217" t="s">
        <v>82</v>
      </c>
      <c r="AV167" s="13" t="s">
        <v>80</v>
      </c>
      <c r="AW167" s="13" t="s">
        <v>34</v>
      </c>
      <c r="AX167" s="13" t="s">
        <v>73</v>
      </c>
      <c r="AY167" s="217" t="s">
        <v>153</v>
      </c>
    </row>
    <row r="168" spans="2:51" s="13" customFormat="1" ht="12">
      <c r="B168" s="207"/>
      <c r="C168" s="208"/>
      <c r="D168" s="209" t="s">
        <v>163</v>
      </c>
      <c r="E168" s="210" t="s">
        <v>21</v>
      </c>
      <c r="F168" s="211" t="s">
        <v>224</v>
      </c>
      <c r="G168" s="208"/>
      <c r="H168" s="210" t="s">
        <v>21</v>
      </c>
      <c r="I168" s="212"/>
      <c r="J168" s="208"/>
      <c r="K168" s="208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163</v>
      </c>
      <c r="AU168" s="217" t="s">
        <v>82</v>
      </c>
      <c r="AV168" s="13" t="s">
        <v>80</v>
      </c>
      <c r="AW168" s="13" t="s">
        <v>34</v>
      </c>
      <c r="AX168" s="13" t="s">
        <v>73</v>
      </c>
      <c r="AY168" s="217" t="s">
        <v>153</v>
      </c>
    </row>
    <row r="169" spans="2:51" s="14" customFormat="1" ht="12">
      <c r="B169" s="218"/>
      <c r="C169" s="219"/>
      <c r="D169" s="209" t="s">
        <v>163</v>
      </c>
      <c r="E169" s="220" t="s">
        <v>21</v>
      </c>
      <c r="F169" s="221" t="s">
        <v>225</v>
      </c>
      <c r="G169" s="219"/>
      <c r="H169" s="222">
        <v>0.55</v>
      </c>
      <c r="I169" s="223"/>
      <c r="J169" s="219"/>
      <c r="K169" s="219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163</v>
      </c>
      <c r="AU169" s="228" t="s">
        <v>82</v>
      </c>
      <c r="AV169" s="14" t="s">
        <v>82</v>
      </c>
      <c r="AW169" s="14" t="s">
        <v>34</v>
      </c>
      <c r="AX169" s="14" t="s">
        <v>80</v>
      </c>
      <c r="AY169" s="228" t="s">
        <v>153</v>
      </c>
    </row>
    <row r="170" spans="1:65" s="2" customFormat="1" ht="21.75" customHeight="1">
      <c r="A170" s="36"/>
      <c r="B170" s="37"/>
      <c r="C170" s="194" t="s">
        <v>226</v>
      </c>
      <c r="D170" s="194" t="s">
        <v>156</v>
      </c>
      <c r="E170" s="195" t="s">
        <v>227</v>
      </c>
      <c r="F170" s="196" t="s">
        <v>228</v>
      </c>
      <c r="G170" s="197" t="s">
        <v>229</v>
      </c>
      <c r="H170" s="198">
        <v>0.006</v>
      </c>
      <c r="I170" s="199"/>
      <c r="J170" s="200">
        <f>ROUND(I170*H170,2)</f>
        <v>0</v>
      </c>
      <c r="K170" s="196" t="s">
        <v>160</v>
      </c>
      <c r="L170" s="41"/>
      <c r="M170" s="201" t="s">
        <v>21</v>
      </c>
      <c r="N170" s="202" t="s">
        <v>44</v>
      </c>
      <c r="O170" s="66"/>
      <c r="P170" s="203">
        <f>O170*H170</f>
        <v>0</v>
      </c>
      <c r="Q170" s="203">
        <v>1.04881</v>
      </c>
      <c r="R170" s="203">
        <f>Q170*H170</f>
        <v>0.00629286</v>
      </c>
      <c r="S170" s="203">
        <v>0</v>
      </c>
      <c r="T170" s="204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5" t="s">
        <v>161</v>
      </c>
      <c r="AT170" s="205" t="s">
        <v>156</v>
      </c>
      <c r="AU170" s="205" t="s">
        <v>82</v>
      </c>
      <c r="AY170" s="19" t="s">
        <v>153</v>
      </c>
      <c r="BE170" s="206">
        <f>IF(N170="základní",J170,0)</f>
        <v>0</v>
      </c>
      <c r="BF170" s="206">
        <f>IF(N170="snížená",J170,0)</f>
        <v>0</v>
      </c>
      <c r="BG170" s="206">
        <f>IF(N170="zákl. přenesená",J170,0)</f>
        <v>0</v>
      </c>
      <c r="BH170" s="206">
        <f>IF(N170="sníž. přenesená",J170,0)</f>
        <v>0</v>
      </c>
      <c r="BI170" s="206">
        <f>IF(N170="nulová",J170,0)</f>
        <v>0</v>
      </c>
      <c r="BJ170" s="19" t="s">
        <v>80</v>
      </c>
      <c r="BK170" s="206">
        <f>ROUND(I170*H170,2)</f>
        <v>0</v>
      </c>
      <c r="BL170" s="19" t="s">
        <v>161</v>
      </c>
      <c r="BM170" s="205" t="s">
        <v>230</v>
      </c>
    </row>
    <row r="171" spans="2:51" s="13" customFormat="1" ht="12">
      <c r="B171" s="207"/>
      <c r="C171" s="208"/>
      <c r="D171" s="209" t="s">
        <v>163</v>
      </c>
      <c r="E171" s="210" t="s">
        <v>21</v>
      </c>
      <c r="F171" s="211" t="s">
        <v>231</v>
      </c>
      <c r="G171" s="208"/>
      <c r="H171" s="210" t="s">
        <v>21</v>
      </c>
      <c r="I171" s="212"/>
      <c r="J171" s="208"/>
      <c r="K171" s="208"/>
      <c r="L171" s="213"/>
      <c r="M171" s="214"/>
      <c r="N171" s="215"/>
      <c r="O171" s="215"/>
      <c r="P171" s="215"/>
      <c r="Q171" s="215"/>
      <c r="R171" s="215"/>
      <c r="S171" s="215"/>
      <c r="T171" s="216"/>
      <c r="AT171" s="217" t="s">
        <v>163</v>
      </c>
      <c r="AU171" s="217" t="s">
        <v>82</v>
      </c>
      <c r="AV171" s="13" t="s">
        <v>80</v>
      </c>
      <c r="AW171" s="13" t="s">
        <v>34</v>
      </c>
      <c r="AX171" s="13" t="s">
        <v>73</v>
      </c>
      <c r="AY171" s="217" t="s">
        <v>153</v>
      </c>
    </row>
    <row r="172" spans="2:51" s="13" customFormat="1" ht="12">
      <c r="B172" s="207"/>
      <c r="C172" s="208"/>
      <c r="D172" s="209" t="s">
        <v>163</v>
      </c>
      <c r="E172" s="210" t="s">
        <v>21</v>
      </c>
      <c r="F172" s="211" t="s">
        <v>232</v>
      </c>
      <c r="G172" s="208"/>
      <c r="H172" s="210" t="s">
        <v>21</v>
      </c>
      <c r="I172" s="212"/>
      <c r="J172" s="208"/>
      <c r="K172" s="208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163</v>
      </c>
      <c r="AU172" s="217" t="s">
        <v>82</v>
      </c>
      <c r="AV172" s="13" t="s">
        <v>80</v>
      </c>
      <c r="AW172" s="13" t="s">
        <v>34</v>
      </c>
      <c r="AX172" s="13" t="s">
        <v>73</v>
      </c>
      <c r="AY172" s="217" t="s">
        <v>153</v>
      </c>
    </row>
    <row r="173" spans="2:51" s="14" customFormat="1" ht="12">
      <c r="B173" s="218"/>
      <c r="C173" s="219"/>
      <c r="D173" s="209" t="s">
        <v>163</v>
      </c>
      <c r="E173" s="220" t="s">
        <v>21</v>
      </c>
      <c r="F173" s="221" t="s">
        <v>233</v>
      </c>
      <c r="G173" s="219"/>
      <c r="H173" s="222">
        <v>0.006</v>
      </c>
      <c r="I173" s="223"/>
      <c r="J173" s="219"/>
      <c r="K173" s="219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163</v>
      </c>
      <c r="AU173" s="228" t="s">
        <v>82</v>
      </c>
      <c r="AV173" s="14" t="s">
        <v>82</v>
      </c>
      <c r="AW173" s="14" t="s">
        <v>34</v>
      </c>
      <c r="AX173" s="14" t="s">
        <v>80</v>
      </c>
      <c r="AY173" s="228" t="s">
        <v>153</v>
      </c>
    </row>
    <row r="174" spans="2:63" s="12" customFormat="1" ht="22.9" customHeight="1">
      <c r="B174" s="178"/>
      <c r="C174" s="179"/>
      <c r="D174" s="180" t="s">
        <v>72</v>
      </c>
      <c r="E174" s="192" t="s">
        <v>234</v>
      </c>
      <c r="F174" s="192" t="s">
        <v>235</v>
      </c>
      <c r="G174" s="179"/>
      <c r="H174" s="179"/>
      <c r="I174" s="182"/>
      <c r="J174" s="193">
        <f>BK174</f>
        <v>0</v>
      </c>
      <c r="K174" s="179"/>
      <c r="L174" s="184"/>
      <c r="M174" s="185"/>
      <c r="N174" s="186"/>
      <c r="O174" s="186"/>
      <c r="P174" s="187">
        <f>SUM(P175:P186)</f>
        <v>0</v>
      </c>
      <c r="Q174" s="186"/>
      <c r="R174" s="187">
        <f>SUM(R175:R186)</f>
        <v>4.7454600000000005</v>
      </c>
      <c r="S174" s="186"/>
      <c r="T174" s="188">
        <f>SUM(T175:T186)</f>
        <v>0</v>
      </c>
      <c r="AR174" s="189" t="s">
        <v>80</v>
      </c>
      <c r="AT174" s="190" t="s">
        <v>72</v>
      </c>
      <c r="AU174" s="190" t="s">
        <v>80</v>
      </c>
      <c r="AY174" s="189" t="s">
        <v>153</v>
      </c>
      <c r="BK174" s="191">
        <f>SUM(BK175:BK186)</f>
        <v>0</v>
      </c>
    </row>
    <row r="175" spans="1:65" s="2" customFormat="1" ht="16.5" customHeight="1">
      <c r="A175" s="36"/>
      <c r="B175" s="37"/>
      <c r="C175" s="194" t="s">
        <v>236</v>
      </c>
      <c r="D175" s="194" t="s">
        <v>156</v>
      </c>
      <c r="E175" s="195" t="s">
        <v>237</v>
      </c>
      <c r="F175" s="196" t="s">
        <v>238</v>
      </c>
      <c r="G175" s="197" t="s">
        <v>180</v>
      </c>
      <c r="H175" s="198">
        <v>0.756</v>
      </c>
      <c r="I175" s="199"/>
      <c r="J175" s="200">
        <f>ROUND(I175*H175,2)</f>
        <v>0</v>
      </c>
      <c r="K175" s="196" t="s">
        <v>160</v>
      </c>
      <c r="L175" s="41"/>
      <c r="M175" s="201" t="s">
        <v>21</v>
      </c>
      <c r="N175" s="202" t="s">
        <v>44</v>
      </c>
      <c r="O175" s="66"/>
      <c r="P175" s="203">
        <f>O175*H175</f>
        <v>0</v>
      </c>
      <c r="Q175" s="203">
        <v>2.16</v>
      </c>
      <c r="R175" s="203">
        <f>Q175*H175</f>
        <v>1.6329600000000002</v>
      </c>
      <c r="S175" s="203">
        <v>0</v>
      </c>
      <c r="T175" s="20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161</v>
      </c>
      <c r="AT175" s="205" t="s">
        <v>156</v>
      </c>
      <c r="AU175" s="205" t="s">
        <v>82</v>
      </c>
      <c r="AY175" s="19" t="s">
        <v>153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9" t="s">
        <v>80</v>
      </c>
      <c r="BK175" s="206">
        <f>ROUND(I175*H175,2)</f>
        <v>0</v>
      </c>
      <c r="BL175" s="19" t="s">
        <v>161</v>
      </c>
      <c r="BM175" s="205" t="s">
        <v>239</v>
      </c>
    </row>
    <row r="176" spans="2:51" s="13" customFormat="1" ht="12">
      <c r="B176" s="207"/>
      <c r="C176" s="208"/>
      <c r="D176" s="209" t="s">
        <v>163</v>
      </c>
      <c r="E176" s="210" t="s">
        <v>21</v>
      </c>
      <c r="F176" s="211" t="s">
        <v>240</v>
      </c>
      <c r="G176" s="208"/>
      <c r="H176" s="210" t="s">
        <v>21</v>
      </c>
      <c r="I176" s="212"/>
      <c r="J176" s="208"/>
      <c r="K176" s="208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163</v>
      </c>
      <c r="AU176" s="217" t="s">
        <v>82</v>
      </c>
      <c r="AV176" s="13" t="s">
        <v>80</v>
      </c>
      <c r="AW176" s="13" t="s">
        <v>34</v>
      </c>
      <c r="AX176" s="13" t="s">
        <v>73</v>
      </c>
      <c r="AY176" s="217" t="s">
        <v>153</v>
      </c>
    </row>
    <row r="177" spans="2:51" s="13" customFormat="1" ht="12">
      <c r="B177" s="207"/>
      <c r="C177" s="208"/>
      <c r="D177" s="209" t="s">
        <v>163</v>
      </c>
      <c r="E177" s="210" t="s">
        <v>21</v>
      </c>
      <c r="F177" s="211" t="s">
        <v>241</v>
      </c>
      <c r="G177" s="208"/>
      <c r="H177" s="210" t="s">
        <v>21</v>
      </c>
      <c r="I177" s="212"/>
      <c r="J177" s="208"/>
      <c r="K177" s="208"/>
      <c r="L177" s="213"/>
      <c r="M177" s="214"/>
      <c r="N177" s="215"/>
      <c r="O177" s="215"/>
      <c r="P177" s="215"/>
      <c r="Q177" s="215"/>
      <c r="R177" s="215"/>
      <c r="S177" s="215"/>
      <c r="T177" s="216"/>
      <c r="AT177" s="217" t="s">
        <v>163</v>
      </c>
      <c r="AU177" s="217" t="s">
        <v>82</v>
      </c>
      <c r="AV177" s="13" t="s">
        <v>80</v>
      </c>
      <c r="AW177" s="13" t="s">
        <v>34</v>
      </c>
      <c r="AX177" s="13" t="s">
        <v>73</v>
      </c>
      <c r="AY177" s="217" t="s">
        <v>153</v>
      </c>
    </row>
    <row r="178" spans="2:51" s="13" customFormat="1" ht="12">
      <c r="B178" s="207"/>
      <c r="C178" s="208"/>
      <c r="D178" s="209" t="s">
        <v>163</v>
      </c>
      <c r="E178" s="210" t="s">
        <v>21</v>
      </c>
      <c r="F178" s="211" t="s">
        <v>242</v>
      </c>
      <c r="G178" s="208"/>
      <c r="H178" s="210" t="s">
        <v>21</v>
      </c>
      <c r="I178" s="212"/>
      <c r="J178" s="208"/>
      <c r="K178" s="208"/>
      <c r="L178" s="213"/>
      <c r="M178" s="214"/>
      <c r="N178" s="215"/>
      <c r="O178" s="215"/>
      <c r="P178" s="215"/>
      <c r="Q178" s="215"/>
      <c r="R178" s="215"/>
      <c r="S178" s="215"/>
      <c r="T178" s="216"/>
      <c r="AT178" s="217" t="s">
        <v>163</v>
      </c>
      <c r="AU178" s="217" t="s">
        <v>82</v>
      </c>
      <c r="AV178" s="13" t="s">
        <v>80</v>
      </c>
      <c r="AW178" s="13" t="s">
        <v>34</v>
      </c>
      <c r="AX178" s="13" t="s">
        <v>73</v>
      </c>
      <c r="AY178" s="217" t="s">
        <v>153</v>
      </c>
    </row>
    <row r="179" spans="2:51" s="14" customFormat="1" ht="12">
      <c r="B179" s="218"/>
      <c r="C179" s="219"/>
      <c r="D179" s="209" t="s">
        <v>163</v>
      </c>
      <c r="E179" s="220" t="s">
        <v>21</v>
      </c>
      <c r="F179" s="221" t="s">
        <v>243</v>
      </c>
      <c r="G179" s="219"/>
      <c r="H179" s="222">
        <v>0.756</v>
      </c>
      <c r="I179" s="223"/>
      <c r="J179" s="219"/>
      <c r="K179" s="219"/>
      <c r="L179" s="224"/>
      <c r="M179" s="225"/>
      <c r="N179" s="226"/>
      <c r="O179" s="226"/>
      <c r="P179" s="226"/>
      <c r="Q179" s="226"/>
      <c r="R179" s="226"/>
      <c r="S179" s="226"/>
      <c r="T179" s="227"/>
      <c r="AT179" s="228" t="s">
        <v>163</v>
      </c>
      <c r="AU179" s="228" t="s">
        <v>82</v>
      </c>
      <c r="AV179" s="14" t="s">
        <v>82</v>
      </c>
      <c r="AW179" s="14" t="s">
        <v>34</v>
      </c>
      <c r="AX179" s="14" t="s">
        <v>80</v>
      </c>
      <c r="AY179" s="228" t="s">
        <v>153</v>
      </c>
    </row>
    <row r="180" spans="1:65" s="2" customFormat="1" ht="16.5" customHeight="1">
      <c r="A180" s="36"/>
      <c r="B180" s="37"/>
      <c r="C180" s="194" t="s">
        <v>244</v>
      </c>
      <c r="D180" s="194" t="s">
        <v>156</v>
      </c>
      <c r="E180" s="195" t="s">
        <v>245</v>
      </c>
      <c r="F180" s="196" t="s">
        <v>246</v>
      </c>
      <c r="G180" s="197" t="s">
        <v>180</v>
      </c>
      <c r="H180" s="198">
        <v>1.245</v>
      </c>
      <c r="I180" s="199"/>
      <c r="J180" s="200">
        <f>ROUND(I180*H180,2)</f>
        <v>0</v>
      </c>
      <c r="K180" s="196" t="s">
        <v>21</v>
      </c>
      <c r="L180" s="41"/>
      <c r="M180" s="201" t="s">
        <v>21</v>
      </c>
      <c r="N180" s="202" t="s">
        <v>44</v>
      </c>
      <c r="O180" s="66"/>
      <c r="P180" s="203">
        <f>O180*H180</f>
        <v>0</v>
      </c>
      <c r="Q180" s="203">
        <v>2.5</v>
      </c>
      <c r="R180" s="203">
        <f>Q180*H180</f>
        <v>3.1125000000000003</v>
      </c>
      <c r="S180" s="203">
        <v>0</v>
      </c>
      <c r="T180" s="204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205" t="s">
        <v>161</v>
      </c>
      <c r="AT180" s="205" t="s">
        <v>156</v>
      </c>
      <c r="AU180" s="205" t="s">
        <v>82</v>
      </c>
      <c r="AY180" s="19" t="s">
        <v>153</v>
      </c>
      <c r="BE180" s="206">
        <f>IF(N180="základní",J180,0)</f>
        <v>0</v>
      </c>
      <c r="BF180" s="206">
        <f>IF(N180="snížená",J180,0)</f>
        <v>0</v>
      </c>
      <c r="BG180" s="206">
        <f>IF(N180="zákl. přenesená",J180,0)</f>
        <v>0</v>
      </c>
      <c r="BH180" s="206">
        <f>IF(N180="sníž. přenesená",J180,0)</f>
        <v>0</v>
      </c>
      <c r="BI180" s="206">
        <f>IF(N180="nulová",J180,0)</f>
        <v>0</v>
      </c>
      <c r="BJ180" s="19" t="s">
        <v>80</v>
      </c>
      <c r="BK180" s="206">
        <f>ROUND(I180*H180,2)</f>
        <v>0</v>
      </c>
      <c r="BL180" s="19" t="s">
        <v>161</v>
      </c>
      <c r="BM180" s="205" t="s">
        <v>247</v>
      </c>
    </row>
    <row r="181" spans="2:51" s="13" customFormat="1" ht="12">
      <c r="B181" s="207"/>
      <c r="C181" s="208"/>
      <c r="D181" s="209" t="s">
        <v>163</v>
      </c>
      <c r="E181" s="210" t="s">
        <v>21</v>
      </c>
      <c r="F181" s="211" t="s">
        <v>248</v>
      </c>
      <c r="G181" s="208"/>
      <c r="H181" s="210" t="s">
        <v>21</v>
      </c>
      <c r="I181" s="212"/>
      <c r="J181" s="208"/>
      <c r="K181" s="208"/>
      <c r="L181" s="213"/>
      <c r="M181" s="214"/>
      <c r="N181" s="215"/>
      <c r="O181" s="215"/>
      <c r="P181" s="215"/>
      <c r="Q181" s="215"/>
      <c r="R181" s="215"/>
      <c r="S181" s="215"/>
      <c r="T181" s="216"/>
      <c r="AT181" s="217" t="s">
        <v>163</v>
      </c>
      <c r="AU181" s="217" t="s">
        <v>82</v>
      </c>
      <c r="AV181" s="13" t="s">
        <v>80</v>
      </c>
      <c r="AW181" s="13" t="s">
        <v>34</v>
      </c>
      <c r="AX181" s="13" t="s">
        <v>73</v>
      </c>
      <c r="AY181" s="217" t="s">
        <v>153</v>
      </c>
    </row>
    <row r="182" spans="2:51" s="13" customFormat="1" ht="12">
      <c r="B182" s="207"/>
      <c r="C182" s="208"/>
      <c r="D182" s="209" t="s">
        <v>163</v>
      </c>
      <c r="E182" s="210" t="s">
        <v>21</v>
      </c>
      <c r="F182" s="211" t="s">
        <v>249</v>
      </c>
      <c r="G182" s="208"/>
      <c r="H182" s="210" t="s">
        <v>21</v>
      </c>
      <c r="I182" s="212"/>
      <c r="J182" s="208"/>
      <c r="K182" s="208"/>
      <c r="L182" s="213"/>
      <c r="M182" s="214"/>
      <c r="N182" s="215"/>
      <c r="O182" s="215"/>
      <c r="P182" s="215"/>
      <c r="Q182" s="215"/>
      <c r="R182" s="215"/>
      <c r="S182" s="215"/>
      <c r="T182" s="216"/>
      <c r="AT182" s="217" t="s">
        <v>163</v>
      </c>
      <c r="AU182" s="217" t="s">
        <v>82</v>
      </c>
      <c r="AV182" s="13" t="s">
        <v>80</v>
      </c>
      <c r="AW182" s="13" t="s">
        <v>34</v>
      </c>
      <c r="AX182" s="13" t="s">
        <v>73</v>
      </c>
      <c r="AY182" s="217" t="s">
        <v>153</v>
      </c>
    </row>
    <row r="183" spans="2:51" s="14" customFormat="1" ht="12">
      <c r="B183" s="218"/>
      <c r="C183" s="219"/>
      <c r="D183" s="209" t="s">
        <v>163</v>
      </c>
      <c r="E183" s="220" t="s">
        <v>21</v>
      </c>
      <c r="F183" s="221" t="s">
        <v>250</v>
      </c>
      <c r="G183" s="219"/>
      <c r="H183" s="222">
        <v>0.9</v>
      </c>
      <c r="I183" s="223"/>
      <c r="J183" s="219"/>
      <c r="K183" s="219"/>
      <c r="L183" s="224"/>
      <c r="M183" s="225"/>
      <c r="N183" s="226"/>
      <c r="O183" s="226"/>
      <c r="P183" s="226"/>
      <c r="Q183" s="226"/>
      <c r="R183" s="226"/>
      <c r="S183" s="226"/>
      <c r="T183" s="227"/>
      <c r="AT183" s="228" t="s">
        <v>163</v>
      </c>
      <c r="AU183" s="228" t="s">
        <v>82</v>
      </c>
      <c r="AV183" s="14" t="s">
        <v>82</v>
      </c>
      <c r="AW183" s="14" t="s">
        <v>34</v>
      </c>
      <c r="AX183" s="14" t="s">
        <v>73</v>
      </c>
      <c r="AY183" s="228" t="s">
        <v>153</v>
      </c>
    </row>
    <row r="184" spans="2:51" s="14" customFormat="1" ht="12">
      <c r="B184" s="218"/>
      <c r="C184" s="219"/>
      <c r="D184" s="209" t="s">
        <v>163</v>
      </c>
      <c r="E184" s="220" t="s">
        <v>21</v>
      </c>
      <c r="F184" s="221" t="s">
        <v>251</v>
      </c>
      <c r="G184" s="219"/>
      <c r="H184" s="222">
        <v>0.18</v>
      </c>
      <c r="I184" s="223"/>
      <c r="J184" s="219"/>
      <c r="K184" s="219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163</v>
      </c>
      <c r="AU184" s="228" t="s">
        <v>82</v>
      </c>
      <c r="AV184" s="14" t="s">
        <v>82</v>
      </c>
      <c r="AW184" s="14" t="s">
        <v>34</v>
      </c>
      <c r="AX184" s="14" t="s">
        <v>73</v>
      </c>
      <c r="AY184" s="228" t="s">
        <v>153</v>
      </c>
    </row>
    <row r="185" spans="2:51" s="14" customFormat="1" ht="12">
      <c r="B185" s="218"/>
      <c r="C185" s="219"/>
      <c r="D185" s="209" t="s">
        <v>163</v>
      </c>
      <c r="E185" s="220" t="s">
        <v>21</v>
      </c>
      <c r="F185" s="221" t="s">
        <v>252</v>
      </c>
      <c r="G185" s="219"/>
      <c r="H185" s="222">
        <v>0.165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AT185" s="228" t="s">
        <v>163</v>
      </c>
      <c r="AU185" s="228" t="s">
        <v>82</v>
      </c>
      <c r="AV185" s="14" t="s">
        <v>82</v>
      </c>
      <c r="AW185" s="14" t="s">
        <v>34</v>
      </c>
      <c r="AX185" s="14" t="s">
        <v>73</v>
      </c>
      <c r="AY185" s="228" t="s">
        <v>153</v>
      </c>
    </row>
    <row r="186" spans="2:51" s="15" customFormat="1" ht="12">
      <c r="B186" s="229"/>
      <c r="C186" s="230"/>
      <c r="D186" s="209" t="s">
        <v>163</v>
      </c>
      <c r="E186" s="231" t="s">
        <v>21</v>
      </c>
      <c r="F186" s="232" t="s">
        <v>169</v>
      </c>
      <c r="G186" s="230"/>
      <c r="H186" s="233">
        <v>1.245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AT186" s="239" t="s">
        <v>163</v>
      </c>
      <c r="AU186" s="239" t="s">
        <v>82</v>
      </c>
      <c r="AV186" s="15" t="s">
        <v>161</v>
      </c>
      <c r="AW186" s="15" t="s">
        <v>34</v>
      </c>
      <c r="AX186" s="15" t="s">
        <v>80</v>
      </c>
      <c r="AY186" s="239" t="s">
        <v>153</v>
      </c>
    </row>
    <row r="187" spans="2:63" s="12" customFormat="1" ht="22.9" customHeight="1">
      <c r="B187" s="178"/>
      <c r="C187" s="179"/>
      <c r="D187" s="180" t="s">
        <v>72</v>
      </c>
      <c r="E187" s="192" t="s">
        <v>253</v>
      </c>
      <c r="F187" s="192" t="s">
        <v>254</v>
      </c>
      <c r="G187" s="179"/>
      <c r="H187" s="179"/>
      <c r="I187" s="182"/>
      <c r="J187" s="193">
        <f>BK187</f>
        <v>0</v>
      </c>
      <c r="K187" s="179"/>
      <c r="L187" s="184"/>
      <c r="M187" s="185"/>
      <c r="N187" s="186"/>
      <c r="O187" s="186"/>
      <c r="P187" s="187">
        <f>SUM(P188:P280)</f>
        <v>0</v>
      </c>
      <c r="Q187" s="186"/>
      <c r="R187" s="187">
        <f>SUM(R188:R280)</f>
        <v>16.331656220000003</v>
      </c>
      <c r="S187" s="186"/>
      <c r="T187" s="188">
        <f>SUM(T188:T280)</f>
        <v>0</v>
      </c>
      <c r="AR187" s="189" t="s">
        <v>80</v>
      </c>
      <c r="AT187" s="190" t="s">
        <v>72</v>
      </c>
      <c r="AU187" s="190" t="s">
        <v>80</v>
      </c>
      <c r="AY187" s="189" t="s">
        <v>153</v>
      </c>
      <c r="BK187" s="191">
        <f>SUM(BK188:BK280)</f>
        <v>0</v>
      </c>
    </row>
    <row r="188" spans="1:65" s="2" customFormat="1" ht="16.5" customHeight="1">
      <c r="A188" s="36"/>
      <c r="B188" s="37"/>
      <c r="C188" s="194" t="s">
        <v>255</v>
      </c>
      <c r="D188" s="194" t="s">
        <v>156</v>
      </c>
      <c r="E188" s="195" t="s">
        <v>256</v>
      </c>
      <c r="F188" s="196" t="s">
        <v>257</v>
      </c>
      <c r="G188" s="197" t="s">
        <v>172</v>
      </c>
      <c r="H188" s="198">
        <v>3.428</v>
      </c>
      <c r="I188" s="199"/>
      <c r="J188" s="200">
        <f>ROUND(I188*H188,2)</f>
        <v>0</v>
      </c>
      <c r="K188" s="196" t="s">
        <v>160</v>
      </c>
      <c r="L188" s="41"/>
      <c r="M188" s="201" t="s">
        <v>21</v>
      </c>
      <c r="N188" s="202" t="s">
        <v>44</v>
      </c>
      <c r="O188" s="66"/>
      <c r="P188" s="203">
        <f>O188*H188</f>
        <v>0</v>
      </c>
      <c r="Q188" s="203">
        <v>0.04984</v>
      </c>
      <c r="R188" s="203">
        <f>Q188*H188</f>
        <v>0.17085152</v>
      </c>
      <c r="S188" s="203">
        <v>0</v>
      </c>
      <c r="T188" s="204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205" t="s">
        <v>161</v>
      </c>
      <c r="AT188" s="205" t="s">
        <v>156</v>
      </c>
      <c r="AU188" s="205" t="s">
        <v>82</v>
      </c>
      <c r="AY188" s="19" t="s">
        <v>153</v>
      </c>
      <c r="BE188" s="206">
        <f>IF(N188="základní",J188,0)</f>
        <v>0</v>
      </c>
      <c r="BF188" s="206">
        <f>IF(N188="snížená",J188,0)</f>
        <v>0</v>
      </c>
      <c r="BG188" s="206">
        <f>IF(N188="zákl. přenesená",J188,0)</f>
        <v>0</v>
      </c>
      <c r="BH188" s="206">
        <f>IF(N188="sníž. přenesená",J188,0)</f>
        <v>0</v>
      </c>
      <c r="BI188" s="206">
        <f>IF(N188="nulová",J188,0)</f>
        <v>0</v>
      </c>
      <c r="BJ188" s="19" t="s">
        <v>80</v>
      </c>
      <c r="BK188" s="206">
        <f>ROUND(I188*H188,2)</f>
        <v>0</v>
      </c>
      <c r="BL188" s="19" t="s">
        <v>161</v>
      </c>
      <c r="BM188" s="205" t="s">
        <v>258</v>
      </c>
    </row>
    <row r="189" spans="2:51" s="13" customFormat="1" ht="12">
      <c r="B189" s="207"/>
      <c r="C189" s="208"/>
      <c r="D189" s="209" t="s">
        <v>163</v>
      </c>
      <c r="E189" s="210" t="s">
        <v>21</v>
      </c>
      <c r="F189" s="211" t="s">
        <v>259</v>
      </c>
      <c r="G189" s="208"/>
      <c r="H189" s="210" t="s">
        <v>21</v>
      </c>
      <c r="I189" s="212"/>
      <c r="J189" s="208"/>
      <c r="K189" s="208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163</v>
      </c>
      <c r="AU189" s="217" t="s">
        <v>82</v>
      </c>
      <c r="AV189" s="13" t="s">
        <v>80</v>
      </c>
      <c r="AW189" s="13" t="s">
        <v>34</v>
      </c>
      <c r="AX189" s="13" t="s">
        <v>73</v>
      </c>
      <c r="AY189" s="217" t="s">
        <v>153</v>
      </c>
    </row>
    <row r="190" spans="2:51" s="14" customFormat="1" ht="12">
      <c r="B190" s="218"/>
      <c r="C190" s="219"/>
      <c r="D190" s="209" t="s">
        <v>163</v>
      </c>
      <c r="E190" s="220" t="s">
        <v>21</v>
      </c>
      <c r="F190" s="221" t="s">
        <v>260</v>
      </c>
      <c r="G190" s="219"/>
      <c r="H190" s="222">
        <v>0.338</v>
      </c>
      <c r="I190" s="223"/>
      <c r="J190" s="219"/>
      <c r="K190" s="219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163</v>
      </c>
      <c r="AU190" s="228" t="s">
        <v>82</v>
      </c>
      <c r="AV190" s="14" t="s">
        <v>82</v>
      </c>
      <c r="AW190" s="14" t="s">
        <v>34</v>
      </c>
      <c r="AX190" s="14" t="s">
        <v>73</v>
      </c>
      <c r="AY190" s="228" t="s">
        <v>153</v>
      </c>
    </row>
    <row r="191" spans="2:51" s="14" customFormat="1" ht="12">
      <c r="B191" s="218"/>
      <c r="C191" s="219"/>
      <c r="D191" s="209" t="s">
        <v>163</v>
      </c>
      <c r="E191" s="220" t="s">
        <v>21</v>
      </c>
      <c r="F191" s="221" t="s">
        <v>261</v>
      </c>
      <c r="G191" s="219"/>
      <c r="H191" s="222">
        <v>0.786</v>
      </c>
      <c r="I191" s="223"/>
      <c r="J191" s="219"/>
      <c r="K191" s="219"/>
      <c r="L191" s="224"/>
      <c r="M191" s="225"/>
      <c r="N191" s="226"/>
      <c r="O191" s="226"/>
      <c r="P191" s="226"/>
      <c r="Q191" s="226"/>
      <c r="R191" s="226"/>
      <c r="S191" s="226"/>
      <c r="T191" s="227"/>
      <c r="AT191" s="228" t="s">
        <v>163</v>
      </c>
      <c r="AU191" s="228" t="s">
        <v>82</v>
      </c>
      <c r="AV191" s="14" t="s">
        <v>82</v>
      </c>
      <c r="AW191" s="14" t="s">
        <v>34</v>
      </c>
      <c r="AX191" s="14" t="s">
        <v>73</v>
      </c>
      <c r="AY191" s="228" t="s">
        <v>153</v>
      </c>
    </row>
    <row r="192" spans="2:51" s="14" customFormat="1" ht="12">
      <c r="B192" s="218"/>
      <c r="C192" s="219"/>
      <c r="D192" s="209" t="s">
        <v>163</v>
      </c>
      <c r="E192" s="220" t="s">
        <v>21</v>
      </c>
      <c r="F192" s="221" t="s">
        <v>262</v>
      </c>
      <c r="G192" s="219"/>
      <c r="H192" s="222">
        <v>1.049</v>
      </c>
      <c r="I192" s="223"/>
      <c r="J192" s="219"/>
      <c r="K192" s="219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163</v>
      </c>
      <c r="AU192" s="228" t="s">
        <v>82</v>
      </c>
      <c r="AV192" s="14" t="s">
        <v>82</v>
      </c>
      <c r="AW192" s="14" t="s">
        <v>34</v>
      </c>
      <c r="AX192" s="14" t="s">
        <v>73</v>
      </c>
      <c r="AY192" s="228" t="s">
        <v>153</v>
      </c>
    </row>
    <row r="193" spans="2:51" s="14" customFormat="1" ht="12">
      <c r="B193" s="218"/>
      <c r="C193" s="219"/>
      <c r="D193" s="209" t="s">
        <v>163</v>
      </c>
      <c r="E193" s="220" t="s">
        <v>21</v>
      </c>
      <c r="F193" s="221" t="s">
        <v>263</v>
      </c>
      <c r="G193" s="219"/>
      <c r="H193" s="222">
        <v>0.955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AT193" s="228" t="s">
        <v>163</v>
      </c>
      <c r="AU193" s="228" t="s">
        <v>82</v>
      </c>
      <c r="AV193" s="14" t="s">
        <v>82</v>
      </c>
      <c r="AW193" s="14" t="s">
        <v>34</v>
      </c>
      <c r="AX193" s="14" t="s">
        <v>73</v>
      </c>
      <c r="AY193" s="228" t="s">
        <v>153</v>
      </c>
    </row>
    <row r="194" spans="2:51" s="14" customFormat="1" ht="12">
      <c r="B194" s="218"/>
      <c r="C194" s="219"/>
      <c r="D194" s="209" t="s">
        <v>163</v>
      </c>
      <c r="E194" s="220" t="s">
        <v>21</v>
      </c>
      <c r="F194" s="221" t="s">
        <v>264</v>
      </c>
      <c r="G194" s="219"/>
      <c r="H194" s="222">
        <v>0.3</v>
      </c>
      <c r="I194" s="223"/>
      <c r="J194" s="219"/>
      <c r="K194" s="219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163</v>
      </c>
      <c r="AU194" s="228" t="s">
        <v>82</v>
      </c>
      <c r="AV194" s="14" t="s">
        <v>82</v>
      </c>
      <c r="AW194" s="14" t="s">
        <v>34</v>
      </c>
      <c r="AX194" s="14" t="s">
        <v>73</v>
      </c>
      <c r="AY194" s="228" t="s">
        <v>153</v>
      </c>
    </row>
    <row r="195" spans="2:51" s="15" customFormat="1" ht="12">
      <c r="B195" s="229"/>
      <c r="C195" s="230"/>
      <c r="D195" s="209" t="s">
        <v>163</v>
      </c>
      <c r="E195" s="231" t="s">
        <v>21</v>
      </c>
      <c r="F195" s="232" t="s">
        <v>169</v>
      </c>
      <c r="G195" s="230"/>
      <c r="H195" s="233">
        <v>3.428</v>
      </c>
      <c r="I195" s="234"/>
      <c r="J195" s="230"/>
      <c r="K195" s="230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163</v>
      </c>
      <c r="AU195" s="239" t="s">
        <v>82</v>
      </c>
      <c r="AV195" s="15" t="s">
        <v>161</v>
      </c>
      <c r="AW195" s="15" t="s">
        <v>34</v>
      </c>
      <c r="AX195" s="15" t="s">
        <v>80</v>
      </c>
      <c r="AY195" s="239" t="s">
        <v>153</v>
      </c>
    </row>
    <row r="196" spans="1:65" s="2" customFormat="1" ht="21.75" customHeight="1">
      <c r="A196" s="36"/>
      <c r="B196" s="37"/>
      <c r="C196" s="194" t="s">
        <v>265</v>
      </c>
      <c r="D196" s="194" t="s">
        <v>156</v>
      </c>
      <c r="E196" s="195" t="s">
        <v>266</v>
      </c>
      <c r="F196" s="196" t="s">
        <v>267</v>
      </c>
      <c r="G196" s="197" t="s">
        <v>172</v>
      </c>
      <c r="H196" s="198">
        <v>286.944</v>
      </c>
      <c r="I196" s="199"/>
      <c r="J196" s="200">
        <f>ROUND(I196*H196,2)</f>
        <v>0</v>
      </c>
      <c r="K196" s="196" t="s">
        <v>160</v>
      </c>
      <c r="L196" s="41"/>
      <c r="M196" s="201" t="s">
        <v>21</v>
      </c>
      <c r="N196" s="202" t="s">
        <v>44</v>
      </c>
      <c r="O196" s="66"/>
      <c r="P196" s="203">
        <f>O196*H196</f>
        <v>0</v>
      </c>
      <c r="Q196" s="203">
        <v>0.0156</v>
      </c>
      <c r="R196" s="203">
        <f>Q196*H196</f>
        <v>4.4763264000000005</v>
      </c>
      <c r="S196" s="203">
        <v>0</v>
      </c>
      <c r="T196" s="204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205" t="s">
        <v>161</v>
      </c>
      <c r="AT196" s="205" t="s">
        <v>156</v>
      </c>
      <c r="AU196" s="205" t="s">
        <v>82</v>
      </c>
      <c r="AY196" s="19" t="s">
        <v>153</v>
      </c>
      <c r="BE196" s="206">
        <f>IF(N196="základní",J196,0)</f>
        <v>0</v>
      </c>
      <c r="BF196" s="206">
        <f>IF(N196="snížená",J196,0)</f>
        <v>0</v>
      </c>
      <c r="BG196" s="206">
        <f>IF(N196="zákl. přenesená",J196,0)</f>
        <v>0</v>
      </c>
      <c r="BH196" s="206">
        <f>IF(N196="sníž. přenesená",J196,0)</f>
        <v>0</v>
      </c>
      <c r="BI196" s="206">
        <f>IF(N196="nulová",J196,0)</f>
        <v>0</v>
      </c>
      <c r="BJ196" s="19" t="s">
        <v>80</v>
      </c>
      <c r="BK196" s="206">
        <f>ROUND(I196*H196,2)</f>
        <v>0</v>
      </c>
      <c r="BL196" s="19" t="s">
        <v>161</v>
      </c>
      <c r="BM196" s="205" t="s">
        <v>268</v>
      </c>
    </row>
    <row r="197" spans="2:51" s="13" customFormat="1" ht="12">
      <c r="B197" s="207"/>
      <c r="C197" s="208"/>
      <c r="D197" s="209" t="s">
        <v>163</v>
      </c>
      <c r="E197" s="210" t="s">
        <v>21</v>
      </c>
      <c r="F197" s="211" t="s">
        <v>269</v>
      </c>
      <c r="G197" s="208"/>
      <c r="H197" s="210" t="s">
        <v>21</v>
      </c>
      <c r="I197" s="212"/>
      <c r="J197" s="208"/>
      <c r="K197" s="208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163</v>
      </c>
      <c r="AU197" s="217" t="s">
        <v>82</v>
      </c>
      <c r="AV197" s="13" t="s">
        <v>80</v>
      </c>
      <c r="AW197" s="13" t="s">
        <v>34</v>
      </c>
      <c r="AX197" s="13" t="s">
        <v>73</v>
      </c>
      <c r="AY197" s="217" t="s">
        <v>153</v>
      </c>
    </row>
    <row r="198" spans="2:51" s="13" customFormat="1" ht="12">
      <c r="B198" s="207"/>
      <c r="C198" s="208"/>
      <c r="D198" s="209" t="s">
        <v>163</v>
      </c>
      <c r="E198" s="210" t="s">
        <v>21</v>
      </c>
      <c r="F198" s="211" t="s">
        <v>270</v>
      </c>
      <c r="G198" s="208"/>
      <c r="H198" s="210" t="s">
        <v>21</v>
      </c>
      <c r="I198" s="212"/>
      <c r="J198" s="208"/>
      <c r="K198" s="208"/>
      <c r="L198" s="213"/>
      <c r="M198" s="214"/>
      <c r="N198" s="215"/>
      <c r="O198" s="215"/>
      <c r="P198" s="215"/>
      <c r="Q198" s="215"/>
      <c r="R198" s="215"/>
      <c r="S198" s="215"/>
      <c r="T198" s="216"/>
      <c r="AT198" s="217" t="s">
        <v>163</v>
      </c>
      <c r="AU198" s="217" t="s">
        <v>82</v>
      </c>
      <c r="AV198" s="13" t="s">
        <v>80</v>
      </c>
      <c r="AW198" s="13" t="s">
        <v>34</v>
      </c>
      <c r="AX198" s="13" t="s">
        <v>73</v>
      </c>
      <c r="AY198" s="217" t="s">
        <v>153</v>
      </c>
    </row>
    <row r="199" spans="2:51" s="13" customFormat="1" ht="12">
      <c r="B199" s="207"/>
      <c r="C199" s="208"/>
      <c r="D199" s="209" t="s">
        <v>163</v>
      </c>
      <c r="E199" s="210" t="s">
        <v>21</v>
      </c>
      <c r="F199" s="211" t="s">
        <v>271</v>
      </c>
      <c r="G199" s="208"/>
      <c r="H199" s="210" t="s">
        <v>21</v>
      </c>
      <c r="I199" s="212"/>
      <c r="J199" s="208"/>
      <c r="K199" s="208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163</v>
      </c>
      <c r="AU199" s="217" t="s">
        <v>82</v>
      </c>
      <c r="AV199" s="13" t="s">
        <v>80</v>
      </c>
      <c r="AW199" s="13" t="s">
        <v>34</v>
      </c>
      <c r="AX199" s="13" t="s">
        <v>73</v>
      </c>
      <c r="AY199" s="217" t="s">
        <v>153</v>
      </c>
    </row>
    <row r="200" spans="2:51" s="14" customFormat="1" ht="12">
      <c r="B200" s="218"/>
      <c r="C200" s="219"/>
      <c r="D200" s="209" t="s">
        <v>163</v>
      </c>
      <c r="E200" s="220" t="s">
        <v>21</v>
      </c>
      <c r="F200" s="221" t="s">
        <v>272</v>
      </c>
      <c r="G200" s="219"/>
      <c r="H200" s="222">
        <v>76.552</v>
      </c>
      <c r="I200" s="223"/>
      <c r="J200" s="219"/>
      <c r="K200" s="219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163</v>
      </c>
      <c r="AU200" s="228" t="s">
        <v>82</v>
      </c>
      <c r="AV200" s="14" t="s">
        <v>82</v>
      </c>
      <c r="AW200" s="14" t="s">
        <v>34</v>
      </c>
      <c r="AX200" s="14" t="s">
        <v>73</v>
      </c>
      <c r="AY200" s="228" t="s">
        <v>153</v>
      </c>
    </row>
    <row r="201" spans="2:51" s="14" customFormat="1" ht="12">
      <c r="B201" s="218"/>
      <c r="C201" s="219"/>
      <c r="D201" s="209" t="s">
        <v>163</v>
      </c>
      <c r="E201" s="220" t="s">
        <v>21</v>
      </c>
      <c r="F201" s="221" t="s">
        <v>273</v>
      </c>
      <c r="G201" s="219"/>
      <c r="H201" s="222">
        <v>4.373</v>
      </c>
      <c r="I201" s="223"/>
      <c r="J201" s="219"/>
      <c r="K201" s="219"/>
      <c r="L201" s="224"/>
      <c r="M201" s="225"/>
      <c r="N201" s="226"/>
      <c r="O201" s="226"/>
      <c r="P201" s="226"/>
      <c r="Q201" s="226"/>
      <c r="R201" s="226"/>
      <c r="S201" s="226"/>
      <c r="T201" s="227"/>
      <c r="AT201" s="228" t="s">
        <v>163</v>
      </c>
      <c r="AU201" s="228" t="s">
        <v>82</v>
      </c>
      <c r="AV201" s="14" t="s">
        <v>82</v>
      </c>
      <c r="AW201" s="14" t="s">
        <v>34</v>
      </c>
      <c r="AX201" s="14" t="s">
        <v>73</v>
      </c>
      <c r="AY201" s="228" t="s">
        <v>153</v>
      </c>
    </row>
    <row r="202" spans="2:51" s="14" customFormat="1" ht="12">
      <c r="B202" s="218"/>
      <c r="C202" s="219"/>
      <c r="D202" s="209" t="s">
        <v>163</v>
      </c>
      <c r="E202" s="220" t="s">
        <v>21</v>
      </c>
      <c r="F202" s="221" t="s">
        <v>274</v>
      </c>
      <c r="G202" s="219"/>
      <c r="H202" s="222">
        <v>11.988</v>
      </c>
      <c r="I202" s="223"/>
      <c r="J202" s="219"/>
      <c r="K202" s="219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163</v>
      </c>
      <c r="AU202" s="228" t="s">
        <v>82</v>
      </c>
      <c r="AV202" s="14" t="s">
        <v>82</v>
      </c>
      <c r="AW202" s="14" t="s">
        <v>34</v>
      </c>
      <c r="AX202" s="14" t="s">
        <v>73</v>
      </c>
      <c r="AY202" s="228" t="s">
        <v>153</v>
      </c>
    </row>
    <row r="203" spans="2:51" s="14" customFormat="1" ht="12">
      <c r="B203" s="218"/>
      <c r="C203" s="219"/>
      <c r="D203" s="209" t="s">
        <v>163</v>
      </c>
      <c r="E203" s="220" t="s">
        <v>21</v>
      </c>
      <c r="F203" s="221" t="s">
        <v>275</v>
      </c>
      <c r="G203" s="219"/>
      <c r="H203" s="222">
        <v>4.2</v>
      </c>
      <c r="I203" s="223"/>
      <c r="J203" s="219"/>
      <c r="K203" s="219"/>
      <c r="L203" s="224"/>
      <c r="M203" s="225"/>
      <c r="N203" s="226"/>
      <c r="O203" s="226"/>
      <c r="P203" s="226"/>
      <c r="Q203" s="226"/>
      <c r="R203" s="226"/>
      <c r="S203" s="226"/>
      <c r="T203" s="227"/>
      <c r="AT203" s="228" t="s">
        <v>163</v>
      </c>
      <c r="AU203" s="228" t="s">
        <v>82</v>
      </c>
      <c r="AV203" s="14" t="s">
        <v>82</v>
      </c>
      <c r="AW203" s="14" t="s">
        <v>34</v>
      </c>
      <c r="AX203" s="14" t="s">
        <v>73</v>
      </c>
      <c r="AY203" s="228" t="s">
        <v>153</v>
      </c>
    </row>
    <row r="204" spans="2:51" s="14" customFormat="1" ht="12">
      <c r="B204" s="218"/>
      <c r="C204" s="219"/>
      <c r="D204" s="209" t="s">
        <v>163</v>
      </c>
      <c r="E204" s="220" t="s">
        <v>21</v>
      </c>
      <c r="F204" s="221" t="s">
        <v>276</v>
      </c>
      <c r="G204" s="219"/>
      <c r="H204" s="222">
        <v>14.7</v>
      </c>
      <c r="I204" s="223"/>
      <c r="J204" s="219"/>
      <c r="K204" s="219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163</v>
      </c>
      <c r="AU204" s="228" t="s">
        <v>82</v>
      </c>
      <c r="AV204" s="14" t="s">
        <v>82</v>
      </c>
      <c r="AW204" s="14" t="s">
        <v>34</v>
      </c>
      <c r="AX204" s="14" t="s">
        <v>73</v>
      </c>
      <c r="AY204" s="228" t="s">
        <v>153</v>
      </c>
    </row>
    <row r="205" spans="2:51" s="14" customFormat="1" ht="12">
      <c r="B205" s="218"/>
      <c r="C205" s="219"/>
      <c r="D205" s="209" t="s">
        <v>163</v>
      </c>
      <c r="E205" s="220" t="s">
        <v>21</v>
      </c>
      <c r="F205" s="221" t="s">
        <v>277</v>
      </c>
      <c r="G205" s="219"/>
      <c r="H205" s="222">
        <v>19.096</v>
      </c>
      <c r="I205" s="223"/>
      <c r="J205" s="219"/>
      <c r="K205" s="219"/>
      <c r="L205" s="224"/>
      <c r="M205" s="225"/>
      <c r="N205" s="226"/>
      <c r="O205" s="226"/>
      <c r="P205" s="226"/>
      <c r="Q205" s="226"/>
      <c r="R205" s="226"/>
      <c r="S205" s="226"/>
      <c r="T205" s="227"/>
      <c r="AT205" s="228" t="s">
        <v>163</v>
      </c>
      <c r="AU205" s="228" t="s">
        <v>82</v>
      </c>
      <c r="AV205" s="14" t="s">
        <v>82</v>
      </c>
      <c r="AW205" s="14" t="s">
        <v>34</v>
      </c>
      <c r="AX205" s="14" t="s">
        <v>73</v>
      </c>
      <c r="AY205" s="228" t="s">
        <v>153</v>
      </c>
    </row>
    <row r="206" spans="2:51" s="14" customFormat="1" ht="12">
      <c r="B206" s="218"/>
      <c r="C206" s="219"/>
      <c r="D206" s="209" t="s">
        <v>163</v>
      </c>
      <c r="E206" s="220" t="s">
        <v>21</v>
      </c>
      <c r="F206" s="221" t="s">
        <v>275</v>
      </c>
      <c r="G206" s="219"/>
      <c r="H206" s="222">
        <v>4.2</v>
      </c>
      <c r="I206" s="223"/>
      <c r="J206" s="219"/>
      <c r="K206" s="219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163</v>
      </c>
      <c r="AU206" s="228" t="s">
        <v>82</v>
      </c>
      <c r="AV206" s="14" t="s">
        <v>82</v>
      </c>
      <c r="AW206" s="14" t="s">
        <v>34</v>
      </c>
      <c r="AX206" s="14" t="s">
        <v>73</v>
      </c>
      <c r="AY206" s="228" t="s">
        <v>153</v>
      </c>
    </row>
    <row r="207" spans="2:51" s="14" customFormat="1" ht="12">
      <c r="B207" s="218"/>
      <c r="C207" s="219"/>
      <c r="D207" s="209" t="s">
        <v>163</v>
      </c>
      <c r="E207" s="220" t="s">
        <v>21</v>
      </c>
      <c r="F207" s="221" t="s">
        <v>278</v>
      </c>
      <c r="G207" s="219"/>
      <c r="H207" s="222">
        <v>40.404</v>
      </c>
      <c r="I207" s="223"/>
      <c r="J207" s="219"/>
      <c r="K207" s="219"/>
      <c r="L207" s="224"/>
      <c r="M207" s="225"/>
      <c r="N207" s="226"/>
      <c r="O207" s="226"/>
      <c r="P207" s="226"/>
      <c r="Q207" s="226"/>
      <c r="R207" s="226"/>
      <c r="S207" s="226"/>
      <c r="T207" s="227"/>
      <c r="AT207" s="228" t="s">
        <v>163</v>
      </c>
      <c r="AU207" s="228" t="s">
        <v>82</v>
      </c>
      <c r="AV207" s="14" t="s">
        <v>82</v>
      </c>
      <c r="AW207" s="14" t="s">
        <v>34</v>
      </c>
      <c r="AX207" s="14" t="s">
        <v>73</v>
      </c>
      <c r="AY207" s="228" t="s">
        <v>153</v>
      </c>
    </row>
    <row r="208" spans="2:51" s="14" customFormat="1" ht="12">
      <c r="B208" s="218"/>
      <c r="C208" s="219"/>
      <c r="D208" s="209" t="s">
        <v>163</v>
      </c>
      <c r="E208" s="220" t="s">
        <v>21</v>
      </c>
      <c r="F208" s="221" t="s">
        <v>279</v>
      </c>
      <c r="G208" s="219"/>
      <c r="H208" s="222">
        <v>40.02</v>
      </c>
      <c r="I208" s="223"/>
      <c r="J208" s="219"/>
      <c r="K208" s="219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163</v>
      </c>
      <c r="AU208" s="228" t="s">
        <v>82</v>
      </c>
      <c r="AV208" s="14" t="s">
        <v>82</v>
      </c>
      <c r="AW208" s="14" t="s">
        <v>34</v>
      </c>
      <c r="AX208" s="14" t="s">
        <v>73</v>
      </c>
      <c r="AY208" s="228" t="s">
        <v>153</v>
      </c>
    </row>
    <row r="209" spans="2:51" s="14" customFormat="1" ht="12">
      <c r="B209" s="218"/>
      <c r="C209" s="219"/>
      <c r="D209" s="209" t="s">
        <v>163</v>
      </c>
      <c r="E209" s="220" t="s">
        <v>21</v>
      </c>
      <c r="F209" s="221" t="s">
        <v>280</v>
      </c>
      <c r="G209" s="219"/>
      <c r="H209" s="222">
        <v>9.072</v>
      </c>
      <c r="I209" s="223"/>
      <c r="J209" s="219"/>
      <c r="K209" s="219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163</v>
      </c>
      <c r="AU209" s="228" t="s">
        <v>82</v>
      </c>
      <c r="AV209" s="14" t="s">
        <v>82</v>
      </c>
      <c r="AW209" s="14" t="s">
        <v>34</v>
      </c>
      <c r="AX209" s="14" t="s">
        <v>73</v>
      </c>
      <c r="AY209" s="228" t="s">
        <v>153</v>
      </c>
    </row>
    <row r="210" spans="2:51" s="14" customFormat="1" ht="12">
      <c r="B210" s="218"/>
      <c r="C210" s="219"/>
      <c r="D210" s="209" t="s">
        <v>163</v>
      </c>
      <c r="E210" s="220" t="s">
        <v>21</v>
      </c>
      <c r="F210" s="221" t="s">
        <v>281</v>
      </c>
      <c r="G210" s="219"/>
      <c r="H210" s="222">
        <v>33.264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163</v>
      </c>
      <c r="AU210" s="228" t="s">
        <v>82</v>
      </c>
      <c r="AV210" s="14" t="s">
        <v>82</v>
      </c>
      <c r="AW210" s="14" t="s">
        <v>34</v>
      </c>
      <c r="AX210" s="14" t="s">
        <v>73</v>
      </c>
      <c r="AY210" s="228" t="s">
        <v>153</v>
      </c>
    </row>
    <row r="211" spans="2:51" s="14" customFormat="1" ht="12">
      <c r="B211" s="218"/>
      <c r="C211" s="219"/>
      <c r="D211" s="209" t="s">
        <v>163</v>
      </c>
      <c r="E211" s="220" t="s">
        <v>21</v>
      </c>
      <c r="F211" s="221" t="s">
        <v>282</v>
      </c>
      <c r="G211" s="219"/>
      <c r="H211" s="222">
        <v>27.29</v>
      </c>
      <c r="I211" s="223"/>
      <c r="J211" s="219"/>
      <c r="K211" s="219"/>
      <c r="L211" s="224"/>
      <c r="M211" s="225"/>
      <c r="N211" s="226"/>
      <c r="O211" s="226"/>
      <c r="P211" s="226"/>
      <c r="Q211" s="226"/>
      <c r="R211" s="226"/>
      <c r="S211" s="226"/>
      <c r="T211" s="227"/>
      <c r="AT211" s="228" t="s">
        <v>163</v>
      </c>
      <c r="AU211" s="228" t="s">
        <v>82</v>
      </c>
      <c r="AV211" s="14" t="s">
        <v>82</v>
      </c>
      <c r="AW211" s="14" t="s">
        <v>34</v>
      </c>
      <c r="AX211" s="14" t="s">
        <v>73</v>
      </c>
      <c r="AY211" s="228" t="s">
        <v>153</v>
      </c>
    </row>
    <row r="212" spans="2:51" s="14" customFormat="1" ht="12">
      <c r="B212" s="218"/>
      <c r="C212" s="219"/>
      <c r="D212" s="209" t="s">
        <v>163</v>
      </c>
      <c r="E212" s="220" t="s">
        <v>21</v>
      </c>
      <c r="F212" s="221" t="s">
        <v>283</v>
      </c>
      <c r="G212" s="219"/>
      <c r="H212" s="222">
        <v>29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163</v>
      </c>
      <c r="AU212" s="228" t="s">
        <v>82</v>
      </c>
      <c r="AV212" s="14" t="s">
        <v>82</v>
      </c>
      <c r="AW212" s="14" t="s">
        <v>34</v>
      </c>
      <c r="AX212" s="14" t="s">
        <v>73</v>
      </c>
      <c r="AY212" s="228" t="s">
        <v>153</v>
      </c>
    </row>
    <row r="213" spans="2:51" s="13" customFormat="1" ht="12">
      <c r="B213" s="207"/>
      <c r="C213" s="208"/>
      <c r="D213" s="209" t="s">
        <v>163</v>
      </c>
      <c r="E213" s="210" t="s">
        <v>21</v>
      </c>
      <c r="F213" s="211" t="s">
        <v>284</v>
      </c>
      <c r="G213" s="208"/>
      <c r="H213" s="210" t="s">
        <v>21</v>
      </c>
      <c r="I213" s="212"/>
      <c r="J213" s="208"/>
      <c r="K213" s="208"/>
      <c r="L213" s="213"/>
      <c r="M213" s="214"/>
      <c r="N213" s="215"/>
      <c r="O213" s="215"/>
      <c r="P213" s="215"/>
      <c r="Q213" s="215"/>
      <c r="R213" s="215"/>
      <c r="S213" s="215"/>
      <c r="T213" s="216"/>
      <c r="AT213" s="217" t="s">
        <v>163</v>
      </c>
      <c r="AU213" s="217" t="s">
        <v>82</v>
      </c>
      <c r="AV213" s="13" t="s">
        <v>80</v>
      </c>
      <c r="AW213" s="13" t="s">
        <v>34</v>
      </c>
      <c r="AX213" s="13" t="s">
        <v>73</v>
      </c>
      <c r="AY213" s="217" t="s">
        <v>153</v>
      </c>
    </row>
    <row r="214" spans="2:51" s="14" customFormat="1" ht="12">
      <c r="B214" s="218"/>
      <c r="C214" s="219"/>
      <c r="D214" s="209" t="s">
        <v>163</v>
      </c>
      <c r="E214" s="220" t="s">
        <v>21</v>
      </c>
      <c r="F214" s="221" t="s">
        <v>285</v>
      </c>
      <c r="G214" s="219"/>
      <c r="H214" s="222">
        <v>-5.4</v>
      </c>
      <c r="I214" s="223"/>
      <c r="J214" s="219"/>
      <c r="K214" s="219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163</v>
      </c>
      <c r="AU214" s="228" t="s">
        <v>82</v>
      </c>
      <c r="AV214" s="14" t="s">
        <v>82</v>
      </c>
      <c r="AW214" s="14" t="s">
        <v>34</v>
      </c>
      <c r="AX214" s="14" t="s">
        <v>73</v>
      </c>
      <c r="AY214" s="228" t="s">
        <v>153</v>
      </c>
    </row>
    <row r="215" spans="2:51" s="14" customFormat="1" ht="12">
      <c r="B215" s="218"/>
      <c r="C215" s="219"/>
      <c r="D215" s="209" t="s">
        <v>163</v>
      </c>
      <c r="E215" s="220" t="s">
        <v>21</v>
      </c>
      <c r="F215" s="221" t="s">
        <v>286</v>
      </c>
      <c r="G215" s="219"/>
      <c r="H215" s="222">
        <v>-11.2</v>
      </c>
      <c r="I215" s="223"/>
      <c r="J215" s="219"/>
      <c r="K215" s="219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163</v>
      </c>
      <c r="AU215" s="228" t="s">
        <v>82</v>
      </c>
      <c r="AV215" s="14" t="s">
        <v>82</v>
      </c>
      <c r="AW215" s="14" t="s">
        <v>34</v>
      </c>
      <c r="AX215" s="14" t="s">
        <v>73</v>
      </c>
      <c r="AY215" s="228" t="s">
        <v>153</v>
      </c>
    </row>
    <row r="216" spans="2:51" s="14" customFormat="1" ht="12">
      <c r="B216" s="218"/>
      <c r="C216" s="219"/>
      <c r="D216" s="209" t="s">
        <v>163</v>
      </c>
      <c r="E216" s="220" t="s">
        <v>21</v>
      </c>
      <c r="F216" s="221" t="s">
        <v>287</v>
      </c>
      <c r="G216" s="219"/>
      <c r="H216" s="222">
        <v>-11.2</v>
      </c>
      <c r="I216" s="223"/>
      <c r="J216" s="219"/>
      <c r="K216" s="219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163</v>
      </c>
      <c r="AU216" s="228" t="s">
        <v>82</v>
      </c>
      <c r="AV216" s="14" t="s">
        <v>82</v>
      </c>
      <c r="AW216" s="14" t="s">
        <v>34</v>
      </c>
      <c r="AX216" s="14" t="s">
        <v>73</v>
      </c>
      <c r="AY216" s="228" t="s">
        <v>153</v>
      </c>
    </row>
    <row r="217" spans="2:51" s="13" customFormat="1" ht="12">
      <c r="B217" s="207"/>
      <c r="C217" s="208"/>
      <c r="D217" s="209" t="s">
        <v>163</v>
      </c>
      <c r="E217" s="210" t="s">
        <v>21</v>
      </c>
      <c r="F217" s="211" t="s">
        <v>288</v>
      </c>
      <c r="G217" s="208"/>
      <c r="H217" s="210" t="s">
        <v>21</v>
      </c>
      <c r="I217" s="212"/>
      <c r="J217" s="208"/>
      <c r="K217" s="208"/>
      <c r="L217" s="213"/>
      <c r="M217" s="214"/>
      <c r="N217" s="215"/>
      <c r="O217" s="215"/>
      <c r="P217" s="215"/>
      <c r="Q217" s="215"/>
      <c r="R217" s="215"/>
      <c r="S217" s="215"/>
      <c r="T217" s="216"/>
      <c r="AT217" s="217" t="s">
        <v>163</v>
      </c>
      <c r="AU217" s="217" t="s">
        <v>82</v>
      </c>
      <c r="AV217" s="13" t="s">
        <v>80</v>
      </c>
      <c r="AW217" s="13" t="s">
        <v>34</v>
      </c>
      <c r="AX217" s="13" t="s">
        <v>73</v>
      </c>
      <c r="AY217" s="217" t="s">
        <v>153</v>
      </c>
    </row>
    <row r="218" spans="2:51" s="14" customFormat="1" ht="12">
      <c r="B218" s="218"/>
      <c r="C218" s="219"/>
      <c r="D218" s="209" t="s">
        <v>163</v>
      </c>
      <c r="E218" s="220" t="s">
        <v>21</v>
      </c>
      <c r="F218" s="221" t="s">
        <v>289</v>
      </c>
      <c r="G218" s="219"/>
      <c r="H218" s="222">
        <v>0.81</v>
      </c>
      <c r="I218" s="223"/>
      <c r="J218" s="219"/>
      <c r="K218" s="219"/>
      <c r="L218" s="224"/>
      <c r="M218" s="225"/>
      <c r="N218" s="226"/>
      <c r="O218" s="226"/>
      <c r="P218" s="226"/>
      <c r="Q218" s="226"/>
      <c r="R218" s="226"/>
      <c r="S218" s="226"/>
      <c r="T218" s="227"/>
      <c r="AT218" s="228" t="s">
        <v>163</v>
      </c>
      <c r="AU218" s="228" t="s">
        <v>82</v>
      </c>
      <c r="AV218" s="14" t="s">
        <v>82</v>
      </c>
      <c r="AW218" s="14" t="s">
        <v>34</v>
      </c>
      <c r="AX218" s="14" t="s">
        <v>73</v>
      </c>
      <c r="AY218" s="228" t="s">
        <v>153</v>
      </c>
    </row>
    <row r="219" spans="2:51" s="14" customFormat="1" ht="12">
      <c r="B219" s="218"/>
      <c r="C219" s="219"/>
      <c r="D219" s="209" t="s">
        <v>163</v>
      </c>
      <c r="E219" s="220" t="s">
        <v>21</v>
      </c>
      <c r="F219" s="221" t="s">
        <v>290</v>
      </c>
      <c r="G219" s="219"/>
      <c r="H219" s="222">
        <v>1.62</v>
      </c>
      <c r="I219" s="223"/>
      <c r="J219" s="219"/>
      <c r="K219" s="219"/>
      <c r="L219" s="224"/>
      <c r="M219" s="225"/>
      <c r="N219" s="226"/>
      <c r="O219" s="226"/>
      <c r="P219" s="226"/>
      <c r="Q219" s="226"/>
      <c r="R219" s="226"/>
      <c r="S219" s="226"/>
      <c r="T219" s="227"/>
      <c r="AT219" s="228" t="s">
        <v>163</v>
      </c>
      <c r="AU219" s="228" t="s">
        <v>82</v>
      </c>
      <c r="AV219" s="14" t="s">
        <v>82</v>
      </c>
      <c r="AW219" s="14" t="s">
        <v>34</v>
      </c>
      <c r="AX219" s="14" t="s">
        <v>73</v>
      </c>
      <c r="AY219" s="228" t="s">
        <v>153</v>
      </c>
    </row>
    <row r="220" spans="2:51" s="14" customFormat="1" ht="12">
      <c r="B220" s="218"/>
      <c r="C220" s="219"/>
      <c r="D220" s="209" t="s">
        <v>163</v>
      </c>
      <c r="E220" s="220" t="s">
        <v>21</v>
      </c>
      <c r="F220" s="221" t="s">
        <v>291</v>
      </c>
      <c r="G220" s="219"/>
      <c r="H220" s="222">
        <v>1.29</v>
      </c>
      <c r="I220" s="223"/>
      <c r="J220" s="219"/>
      <c r="K220" s="219"/>
      <c r="L220" s="224"/>
      <c r="M220" s="225"/>
      <c r="N220" s="226"/>
      <c r="O220" s="226"/>
      <c r="P220" s="226"/>
      <c r="Q220" s="226"/>
      <c r="R220" s="226"/>
      <c r="S220" s="226"/>
      <c r="T220" s="227"/>
      <c r="AT220" s="228" t="s">
        <v>163</v>
      </c>
      <c r="AU220" s="228" t="s">
        <v>82</v>
      </c>
      <c r="AV220" s="14" t="s">
        <v>82</v>
      </c>
      <c r="AW220" s="14" t="s">
        <v>34</v>
      </c>
      <c r="AX220" s="14" t="s">
        <v>73</v>
      </c>
      <c r="AY220" s="228" t="s">
        <v>153</v>
      </c>
    </row>
    <row r="221" spans="2:51" s="14" customFormat="1" ht="12">
      <c r="B221" s="218"/>
      <c r="C221" s="219"/>
      <c r="D221" s="209" t="s">
        <v>163</v>
      </c>
      <c r="E221" s="220" t="s">
        <v>21</v>
      </c>
      <c r="F221" s="221" t="s">
        <v>292</v>
      </c>
      <c r="G221" s="219"/>
      <c r="H221" s="222">
        <v>0.825</v>
      </c>
      <c r="I221" s="223"/>
      <c r="J221" s="219"/>
      <c r="K221" s="219"/>
      <c r="L221" s="224"/>
      <c r="M221" s="225"/>
      <c r="N221" s="226"/>
      <c r="O221" s="226"/>
      <c r="P221" s="226"/>
      <c r="Q221" s="226"/>
      <c r="R221" s="226"/>
      <c r="S221" s="226"/>
      <c r="T221" s="227"/>
      <c r="AT221" s="228" t="s">
        <v>163</v>
      </c>
      <c r="AU221" s="228" t="s">
        <v>82</v>
      </c>
      <c r="AV221" s="14" t="s">
        <v>82</v>
      </c>
      <c r="AW221" s="14" t="s">
        <v>34</v>
      </c>
      <c r="AX221" s="14" t="s">
        <v>73</v>
      </c>
      <c r="AY221" s="228" t="s">
        <v>153</v>
      </c>
    </row>
    <row r="222" spans="2:51" s="14" customFormat="1" ht="12">
      <c r="B222" s="218"/>
      <c r="C222" s="219"/>
      <c r="D222" s="209" t="s">
        <v>163</v>
      </c>
      <c r="E222" s="220" t="s">
        <v>21</v>
      </c>
      <c r="F222" s="221" t="s">
        <v>293</v>
      </c>
      <c r="G222" s="219"/>
      <c r="H222" s="222">
        <v>3.24</v>
      </c>
      <c r="I222" s="223"/>
      <c r="J222" s="219"/>
      <c r="K222" s="219"/>
      <c r="L222" s="224"/>
      <c r="M222" s="225"/>
      <c r="N222" s="226"/>
      <c r="O222" s="226"/>
      <c r="P222" s="226"/>
      <c r="Q222" s="226"/>
      <c r="R222" s="226"/>
      <c r="S222" s="226"/>
      <c r="T222" s="227"/>
      <c r="AT222" s="228" t="s">
        <v>163</v>
      </c>
      <c r="AU222" s="228" t="s">
        <v>82</v>
      </c>
      <c r="AV222" s="14" t="s">
        <v>82</v>
      </c>
      <c r="AW222" s="14" t="s">
        <v>34</v>
      </c>
      <c r="AX222" s="14" t="s">
        <v>73</v>
      </c>
      <c r="AY222" s="228" t="s">
        <v>153</v>
      </c>
    </row>
    <row r="223" spans="2:51" s="13" customFormat="1" ht="12">
      <c r="B223" s="207"/>
      <c r="C223" s="208"/>
      <c r="D223" s="209" t="s">
        <v>163</v>
      </c>
      <c r="E223" s="210" t="s">
        <v>21</v>
      </c>
      <c r="F223" s="211" t="s">
        <v>294</v>
      </c>
      <c r="G223" s="208"/>
      <c r="H223" s="210" t="s">
        <v>21</v>
      </c>
      <c r="I223" s="212"/>
      <c r="J223" s="208"/>
      <c r="K223" s="208"/>
      <c r="L223" s="213"/>
      <c r="M223" s="214"/>
      <c r="N223" s="215"/>
      <c r="O223" s="215"/>
      <c r="P223" s="215"/>
      <c r="Q223" s="215"/>
      <c r="R223" s="215"/>
      <c r="S223" s="215"/>
      <c r="T223" s="216"/>
      <c r="AT223" s="217" t="s">
        <v>163</v>
      </c>
      <c r="AU223" s="217" t="s">
        <v>82</v>
      </c>
      <c r="AV223" s="13" t="s">
        <v>80</v>
      </c>
      <c r="AW223" s="13" t="s">
        <v>34</v>
      </c>
      <c r="AX223" s="13" t="s">
        <v>73</v>
      </c>
      <c r="AY223" s="217" t="s">
        <v>153</v>
      </c>
    </row>
    <row r="224" spans="2:51" s="14" customFormat="1" ht="12">
      <c r="B224" s="218"/>
      <c r="C224" s="219"/>
      <c r="D224" s="209" t="s">
        <v>163</v>
      </c>
      <c r="E224" s="220" t="s">
        <v>21</v>
      </c>
      <c r="F224" s="221" t="s">
        <v>295</v>
      </c>
      <c r="G224" s="219"/>
      <c r="H224" s="222">
        <v>-7.2</v>
      </c>
      <c r="I224" s="223"/>
      <c r="J224" s="219"/>
      <c r="K224" s="219"/>
      <c r="L224" s="224"/>
      <c r="M224" s="225"/>
      <c r="N224" s="226"/>
      <c r="O224" s="226"/>
      <c r="P224" s="226"/>
      <c r="Q224" s="226"/>
      <c r="R224" s="226"/>
      <c r="S224" s="226"/>
      <c r="T224" s="227"/>
      <c r="AT224" s="228" t="s">
        <v>163</v>
      </c>
      <c r="AU224" s="228" t="s">
        <v>82</v>
      </c>
      <c r="AV224" s="14" t="s">
        <v>82</v>
      </c>
      <c r="AW224" s="14" t="s">
        <v>34</v>
      </c>
      <c r="AX224" s="14" t="s">
        <v>73</v>
      </c>
      <c r="AY224" s="228" t="s">
        <v>153</v>
      </c>
    </row>
    <row r="225" spans="2:51" s="15" customFormat="1" ht="12">
      <c r="B225" s="229"/>
      <c r="C225" s="230"/>
      <c r="D225" s="209" t="s">
        <v>163</v>
      </c>
      <c r="E225" s="231" t="s">
        <v>21</v>
      </c>
      <c r="F225" s="232" t="s">
        <v>169</v>
      </c>
      <c r="G225" s="230"/>
      <c r="H225" s="233">
        <v>286.944</v>
      </c>
      <c r="I225" s="234"/>
      <c r="J225" s="230"/>
      <c r="K225" s="230"/>
      <c r="L225" s="235"/>
      <c r="M225" s="236"/>
      <c r="N225" s="237"/>
      <c r="O225" s="237"/>
      <c r="P225" s="237"/>
      <c r="Q225" s="237"/>
      <c r="R225" s="237"/>
      <c r="S225" s="237"/>
      <c r="T225" s="238"/>
      <c r="AT225" s="239" t="s">
        <v>163</v>
      </c>
      <c r="AU225" s="239" t="s">
        <v>82</v>
      </c>
      <c r="AV225" s="15" t="s">
        <v>161</v>
      </c>
      <c r="AW225" s="15" t="s">
        <v>34</v>
      </c>
      <c r="AX225" s="15" t="s">
        <v>80</v>
      </c>
      <c r="AY225" s="239" t="s">
        <v>153</v>
      </c>
    </row>
    <row r="226" spans="1:65" s="2" customFormat="1" ht="16.5" customHeight="1">
      <c r="A226" s="36"/>
      <c r="B226" s="37"/>
      <c r="C226" s="194" t="s">
        <v>8</v>
      </c>
      <c r="D226" s="194" t="s">
        <v>156</v>
      </c>
      <c r="E226" s="195" t="s">
        <v>296</v>
      </c>
      <c r="F226" s="196" t="s">
        <v>297</v>
      </c>
      <c r="G226" s="197" t="s">
        <v>172</v>
      </c>
      <c r="H226" s="198">
        <v>286.944</v>
      </c>
      <c r="I226" s="199"/>
      <c r="J226" s="200">
        <f>ROUND(I226*H226,2)</f>
        <v>0</v>
      </c>
      <c r="K226" s="196" t="s">
        <v>160</v>
      </c>
      <c r="L226" s="41"/>
      <c r="M226" s="201" t="s">
        <v>21</v>
      </c>
      <c r="N226" s="202" t="s">
        <v>44</v>
      </c>
      <c r="O226" s="66"/>
      <c r="P226" s="203">
        <f>O226*H226</f>
        <v>0</v>
      </c>
      <c r="Q226" s="203">
        <v>0.00026</v>
      </c>
      <c r="R226" s="203">
        <f>Q226*H226</f>
        <v>0.07460544</v>
      </c>
      <c r="S226" s="203">
        <v>0</v>
      </c>
      <c r="T226" s="204">
        <f>S226*H226</f>
        <v>0</v>
      </c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R226" s="205" t="s">
        <v>161</v>
      </c>
      <c r="AT226" s="205" t="s">
        <v>156</v>
      </c>
      <c r="AU226" s="205" t="s">
        <v>82</v>
      </c>
      <c r="AY226" s="19" t="s">
        <v>153</v>
      </c>
      <c r="BE226" s="206">
        <f>IF(N226="základní",J226,0)</f>
        <v>0</v>
      </c>
      <c r="BF226" s="206">
        <f>IF(N226="snížená",J226,0)</f>
        <v>0</v>
      </c>
      <c r="BG226" s="206">
        <f>IF(N226="zákl. přenesená",J226,0)</f>
        <v>0</v>
      </c>
      <c r="BH226" s="206">
        <f>IF(N226="sníž. přenesená",J226,0)</f>
        <v>0</v>
      </c>
      <c r="BI226" s="206">
        <f>IF(N226="nulová",J226,0)</f>
        <v>0</v>
      </c>
      <c r="BJ226" s="19" t="s">
        <v>80</v>
      </c>
      <c r="BK226" s="206">
        <f>ROUND(I226*H226,2)</f>
        <v>0</v>
      </c>
      <c r="BL226" s="19" t="s">
        <v>161</v>
      </c>
      <c r="BM226" s="205" t="s">
        <v>298</v>
      </c>
    </row>
    <row r="227" spans="2:51" s="14" customFormat="1" ht="12">
      <c r="B227" s="218"/>
      <c r="C227" s="219"/>
      <c r="D227" s="209" t="s">
        <v>163</v>
      </c>
      <c r="E227" s="220" t="s">
        <v>21</v>
      </c>
      <c r="F227" s="221" t="s">
        <v>299</v>
      </c>
      <c r="G227" s="219"/>
      <c r="H227" s="222">
        <v>286.944</v>
      </c>
      <c r="I227" s="223"/>
      <c r="J227" s="219"/>
      <c r="K227" s="219"/>
      <c r="L227" s="224"/>
      <c r="M227" s="225"/>
      <c r="N227" s="226"/>
      <c r="O227" s="226"/>
      <c r="P227" s="226"/>
      <c r="Q227" s="226"/>
      <c r="R227" s="226"/>
      <c r="S227" s="226"/>
      <c r="T227" s="227"/>
      <c r="AT227" s="228" t="s">
        <v>163</v>
      </c>
      <c r="AU227" s="228" t="s">
        <v>82</v>
      </c>
      <c r="AV227" s="14" t="s">
        <v>82</v>
      </c>
      <c r="AW227" s="14" t="s">
        <v>34</v>
      </c>
      <c r="AX227" s="14" t="s">
        <v>80</v>
      </c>
      <c r="AY227" s="228" t="s">
        <v>153</v>
      </c>
    </row>
    <row r="228" spans="1:65" s="2" customFormat="1" ht="21.75" customHeight="1">
      <c r="A228" s="36"/>
      <c r="B228" s="37"/>
      <c r="C228" s="194" t="s">
        <v>300</v>
      </c>
      <c r="D228" s="194" t="s">
        <v>156</v>
      </c>
      <c r="E228" s="195" t="s">
        <v>301</v>
      </c>
      <c r="F228" s="196" t="s">
        <v>302</v>
      </c>
      <c r="G228" s="197" t="s">
        <v>172</v>
      </c>
      <c r="H228" s="198">
        <v>116.24</v>
      </c>
      <c r="I228" s="199"/>
      <c r="J228" s="200">
        <f>ROUND(I228*H228,2)</f>
        <v>0</v>
      </c>
      <c r="K228" s="196" t="s">
        <v>160</v>
      </c>
      <c r="L228" s="41"/>
      <c r="M228" s="201" t="s">
        <v>21</v>
      </c>
      <c r="N228" s="202" t="s">
        <v>44</v>
      </c>
      <c r="O228" s="66"/>
      <c r="P228" s="203">
        <f>O228*H228</f>
        <v>0</v>
      </c>
      <c r="Q228" s="203">
        <v>0.0154</v>
      </c>
      <c r="R228" s="203">
        <f>Q228*H228</f>
        <v>1.790096</v>
      </c>
      <c r="S228" s="203">
        <v>0</v>
      </c>
      <c r="T228" s="204">
        <f>S228*H228</f>
        <v>0</v>
      </c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R228" s="205" t="s">
        <v>161</v>
      </c>
      <c r="AT228" s="205" t="s">
        <v>156</v>
      </c>
      <c r="AU228" s="205" t="s">
        <v>82</v>
      </c>
      <c r="AY228" s="19" t="s">
        <v>153</v>
      </c>
      <c r="BE228" s="206">
        <f>IF(N228="základní",J228,0)</f>
        <v>0</v>
      </c>
      <c r="BF228" s="206">
        <f>IF(N228="snížená",J228,0)</f>
        <v>0</v>
      </c>
      <c r="BG228" s="206">
        <f>IF(N228="zákl. přenesená",J228,0)</f>
        <v>0</v>
      </c>
      <c r="BH228" s="206">
        <f>IF(N228="sníž. přenesená",J228,0)</f>
        <v>0</v>
      </c>
      <c r="BI228" s="206">
        <f>IF(N228="nulová",J228,0)</f>
        <v>0</v>
      </c>
      <c r="BJ228" s="19" t="s">
        <v>80</v>
      </c>
      <c r="BK228" s="206">
        <f>ROUND(I228*H228,2)</f>
        <v>0</v>
      </c>
      <c r="BL228" s="19" t="s">
        <v>161</v>
      </c>
      <c r="BM228" s="205" t="s">
        <v>303</v>
      </c>
    </row>
    <row r="229" spans="2:51" s="13" customFormat="1" ht="12">
      <c r="B229" s="207"/>
      <c r="C229" s="208"/>
      <c r="D229" s="209" t="s">
        <v>163</v>
      </c>
      <c r="E229" s="210" t="s">
        <v>21</v>
      </c>
      <c r="F229" s="211" t="s">
        <v>304</v>
      </c>
      <c r="G229" s="208"/>
      <c r="H229" s="210" t="s">
        <v>21</v>
      </c>
      <c r="I229" s="212"/>
      <c r="J229" s="208"/>
      <c r="K229" s="208"/>
      <c r="L229" s="213"/>
      <c r="M229" s="214"/>
      <c r="N229" s="215"/>
      <c r="O229" s="215"/>
      <c r="P229" s="215"/>
      <c r="Q229" s="215"/>
      <c r="R229" s="215"/>
      <c r="S229" s="215"/>
      <c r="T229" s="216"/>
      <c r="AT229" s="217" t="s">
        <v>163</v>
      </c>
      <c r="AU229" s="217" t="s">
        <v>82</v>
      </c>
      <c r="AV229" s="13" t="s">
        <v>80</v>
      </c>
      <c r="AW229" s="13" t="s">
        <v>34</v>
      </c>
      <c r="AX229" s="13" t="s">
        <v>73</v>
      </c>
      <c r="AY229" s="217" t="s">
        <v>153</v>
      </c>
    </row>
    <row r="230" spans="2:51" s="13" customFormat="1" ht="12">
      <c r="B230" s="207"/>
      <c r="C230" s="208"/>
      <c r="D230" s="209" t="s">
        <v>163</v>
      </c>
      <c r="E230" s="210" t="s">
        <v>21</v>
      </c>
      <c r="F230" s="211" t="s">
        <v>305</v>
      </c>
      <c r="G230" s="208"/>
      <c r="H230" s="210" t="s">
        <v>21</v>
      </c>
      <c r="I230" s="212"/>
      <c r="J230" s="208"/>
      <c r="K230" s="208"/>
      <c r="L230" s="213"/>
      <c r="M230" s="214"/>
      <c r="N230" s="215"/>
      <c r="O230" s="215"/>
      <c r="P230" s="215"/>
      <c r="Q230" s="215"/>
      <c r="R230" s="215"/>
      <c r="S230" s="215"/>
      <c r="T230" s="216"/>
      <c r="AT230" s="217" t="s">
        <v>163</v>
      </c>
      <c r="AU230" s="217" t="s">
        <v>82</v>
      </c>
      <c r="AV230" s="13" t="s">
        <v>80</v>
      </c>
      <c r="AW230" s="13" t="s">
        <v>34</v>
      </c>
      <c r="AX230" s="13" t="s">
        <v>73</v>
      </c>
      <c r="AY230" s="217" t="s">
        <v>153</v>
      </c>
    </row>
    <row r="231" spans="2:51" s="13" customFormat="1" ht="12">
      <c r="B231" s="207"/>
      <c r="C231" s="208"/>
      <c r="D231" s="209" t="s">
        <v>163</v>
      </c>
      <c r="E231" s="210" t="s">
        <v>21</v>
      </c>
      <c r="F231" s="211" t="s">
        <v>271</v>
      </c>
      <c r="G231" s="208"/>
      <c r="H231" s="210" t="s">
        <v>21</v>
      </c>
      <c r="I231" s="212"/>
      <c r="J231" s="208"/>
      <c r="K231" s="208"/>
      <c r="L231" s="213"/>
      <c r="M231" s="214"/>
      <c r="N231" s="215"/>
      <c r="O231" s="215"/>
      <c r="P231" s="215"/>
      <c r="Q231" s="215"/>
      <c r="R231" s="215"/>
      <c r="S231" s="215"/>
      <c r="T231" s="216"/>
      <c r="AT231" s="217" t="s">
        <v>163</v>
      </c>
      <c r="AU231" s="217" t="s">
        <v>82</v>
      </c>
      <c r="AV231" s="13" t="s">
        <v>80</v>
      </c>
      <c r="AW231" s="13" t="s">
        <v>34</v>
      </c>
      <c r="AX231" s="13" t="s">
        <v>73</v>
      </c>
      <c r="AY231" s="217" t="s">
        <v>153</v>
      </c>
    </row>
    <row r="232" spans="2:51" s="14" customFormat="1" ht="12">
      <c r="B232" s="218"/>
      <c r="C232" s="219"/>
      <c r="D232" s="209" t="s">
        <v>163</v>
      </c>
      <c r="E232" s="220" t="s">
        <v>21</v>
      </c>
      <c r="F232" s="221" t="s">
        <v>306</v>
      </c>
      <c r="G232" s="219"/>
      <c r="H232" s="222">
        <v>18.87</v>
      </c>
      <c r="I232" s="223"/>
      <c r="J232" s="219"/>
      <c r="K232" s="219"/>
      <c r="L232" s="224"/>
      <c r="M232" s="225"/>
      <c r="N232" s="226"/>
      <c r="O232" s="226"/>
      <c r="P232" s="226"/>
      <c r="Q232" s="226"/>
      <c r="R232" s="226"/>
      <c r="S232" s="226"/>
      <c r="T232" s="227"/>
      <c r="AT232" s="228" t="s">
        <v>163</v>
      </c>
      <c r="AU232" s="228" t="s">
        <v>82</v>
      </c>
      <c r="AV232" s="14" t="s">
        <v>82</v>
      </c>
      <c r="AW232" s="14" t="s">
        <v>34</v>
      </c>
      <c r="AX232" s="14" t="s">
        <v>73</v>
      </c>
      <c r="AY232" s="228" t="s">
        <v>153</v>
      </c>
    </row>
    <row r="233" spans="2:51" s="14" customFormat="1" ht="12">
      <c r="B233" s="218"/>
      <c r="C233" s="219"/>
      <c r="D233" s="209" t="s">
        <v>163</v>
      </c>
      <c r="E233" s="220" t="s">
        <v>21</v>
      </c>
      <c r="F233" s="221" t="s">
        <v>307</v>
      </c>
      <c r="G233" s="219"/>
      <c r="H233" s="222">
        <v>26.77</v>
      </c>
      <c r="I233" s="223"/>
      <c r="J233" s="219"/>
      <c r="K233" s="219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163</v>
      </c>
      <c r="AU233" s="228" t="s">
        <v>82</v>
      </c>
      <c r="AV233" s="14" t="s">
        <v>82</v>
      </c>
      <c r="AW233" s="14" t="s">
        <v>34</v>
      </c>
      <c r="AX233" s="14" t="s">
        <v>73</v>
      </c>
      <c r="AY233" s="228" t="s">
        <v>153</v>
      </c>
    </row>
    <row r="234" spans="2:51" s="14" customFormat="1" ht="12">
      <c r="B234" s="218"/>
      <c r="C234" s="219"/>
      <c r="D234" s="209" t="s">
        <v>163</v>
      </c>
      <c r="E234" s="220" t="s">
        <v>21</v>
      </c>
      <c r="F234" s="221" t="s">
        <v>308</v>
      </c>
      <c r="G234" s="219"/>
      <c r="H234" s="222">
        <v>21.28</v>
      </c>
      <c r="I234" s="223"/>
      <c r="J234" s="219"/>
      <c r="K234" s="219"/>
      <c r="L234" s="224"/>
      <c r="M234" s="225"/>
      <c r="N234" s="226"/>
      <c r="O234" s="226"/>
      <c r="P234" s="226"/>
      <c r="Q234" s="226"/>
      <c r="R234" s="226"/>
      <c r="S234" s="226"/>
      <c r="T234" s="227"/>
      <c r="AT234" s="228" t="s">
        <v>163</v>
      </c>
      <c r="AU234" s="228" t="s">
        <v>82</v>
      </c>
      <c r="AV234" s="14" t="s">
        <v>82</v>
      </c>
      <c r="AW234" s="14" t="s">
        <v>34</v>
      </c>
      <c r="AX234" s="14" t="s">
        <v>73</v>
      </c>
      <c r="AY234" s="228" t="s">
        <v>153</v>
      </c>
    </row>
    <row r="235" spans="2:51" s="14" customFormat="1" ht="12">
      <c r="B235" s="218"/>
      <c r="C235" s="219"/>
      <c r="D235" s="209" t="s">
        <v>163</v>
      </c>
      <c r="E235" s="220" t="s">
        <v>21</v>
      </c>
      <c r="F235" s="221" t="s">
        <v>309</v>
      </c>
      <c r="G235" s="219"/>
      <c r="H235" s="222">
        <v>10.36</v>
      </c>
      <c r="I235" s="223"/>
      <c r="J235" s="219"/>
      <c r="K235" s="219"/>
      <c r="L235" s="224"/>
      <c r="M235" s="225"/>
      <c r="N235" s="226"/>
      <c r="O235" s="226"/>
      <c r="P235" s="226"/>
      <c r="Q235" s="226"/>
      <c r="R235" s="226"/>
      <c r="S235" s="226"/>
      <c r="T235" s="227"/>
      <c r="AT235" s="228" t="s">
        <v>163</v>
      </c>
      <c r="AU235" s="228" t="s">
        <v>82</v>
      </c>
      <c r="AV235" s="14" t="s">
        <v>82</v>
      </c>
      <c r="AW235" s="14" t="s">
        <v>34</v>
      </c>
      <c r="AX235" s="14" t="s">
        <v>73</v>
      </c>
      <c r="AY235" s="228" t="s">
        <v>153</v>
      </c>
    </row>
    <row r="236" spans="2:51" s="14" customFormat="1" ht="12">
      <c r="B236" s="218"/>
      <c r="C236" s="219"/>
      <c r="D236" s="209" t="s">
        <v>163</v>
      </c>
      <c r="E236" s="220" t="s">
        <v>21</v>
      </c>
      <c r="F236" s="221" t="s">
        <v>310</v>
      </c>
      <c r="G236" s="219"/>
      <c r="H236" s="222">
        <v>16.4</v>
      </c>
      <c r="I236" s="223"/>
      <c r="J236" s="219"/>
      <c r="K236" s="219"/>
      <c r="L236" s="224"/>
      <c r="M236" s="225"/>
      <c r="N236" s="226"/>
      <c r="O236" s="226"/>
      <c r="P236" s="226"/>
      <c r="Q236" s="226"/>
      <c r="R236" s="226"/>
      <c r="S236" s="226"/>
      <c r="T236" s="227"/>
      <c r="AT236" s="228" t="s">
        <v>163</v>
      </c>
      <c r="AU236" s="228" t="s">
        <v>82</v>
      </c>
      <c r="AV236" s="14" t="s">
        <v>82</v>
      </c>
      <c r="AW236" s="14" t="s">
        <v>34</v>
      </c>
      <c r="AX236" s="14" t="s">
        <v>73</v>
      </c>
      <c r="AY236" s="228" t="s">
        <v>153</v>
      </c>
    </row>
    <row r="237" spans="2:51" s="14" customFormat="1" ht="12">
      <c r="B237" s="218"/>
      <c r="C237" s="219"/>
      <c r="D237" s="209" t="s">
        <v>163</v>
      </c>
      <c r="E237" s="220" t="s">
        <v>21</v>
      </c>
      <c r="F237" s="221" t="s">
        <v>311</v>
      </c>
      <c r="G237" s="219"/>
      <c r="H237" s="222">
        <v>9.96</v>
      </c>
      <c r="I237" s="223"/>
      <c r="J237" s="219"/>
      <c r="K237" s="219"/>
      <c r="L237" s="224"/>
      <c r="M237" s="225"/>
      <c r="N237" s="226"/>
      <c r="O237" s="226"/>
      <c r="P237" s="226"/>
      <c r="Q237" s="226"/>
      <c r="R237" s="226"/>
      <c r="S237" s="226"/>
      <c r="T237" s="227"/>
      <c r="AT237" s="228" t="s">
        <v>163</v>
      </c>
      <c r="AU237" s="228" t="s">
        <v>82</v>
      </c>
      <c r="AV237" s="14" t="s">
        <v>82</v>
      </c>
      <c r="AW237" s="14" t="s">
        <v>34</v>
      </c>
      <c r="AX237" s="14" t="s">
        <v>73</v>
      </c>
      <c r="AY237" s="228" t="s">
        <v>153</v>
      </c>
    </row>
    <row r="238" spans="2:51" s="14" customFormat="1" ht="12">
      <c r="B238" s="218"/>
      <c r="C238" s="219"/>
      <c r="D238" s="209" t="s">
        <v>163</v>
      </c>
      <c r="E238" s="220" t="s">
        <v>21</v>
      </c>
      <c r="F238" s="221" t="s">
        <v>312</v>
      </c>
      <c r="G238" s="219"/>
      <c r="H238" s="222">
        <v>19.2</v>
      </c>
      <c r="I238" s="223"/>
      <c r="J238" s="219"/>
      <c r="K238" s="219"/>
      <c r="L238" s="224"/>
      <c r="M238" s="225"/>
      <c r="N238" s="226"/>
      <c r="O238" s="226"/>
      <c r="P238" s="226"/>
      <c r="Q238" s="226"/>
      <c r="R238" s="226"/>
      <c r="S238" s="226"/>
      <c r="T238" s="227"/>
      <c r="AT238" s="228" t="s">
        <v>163</v>
      </c>
      <c r="AU238" s="228" t="s">
        <v>82</v>
      </c>
      <c r="AV238" s="14" t="s">
        <v>82</v>
      </c>
      <c r="AW238" s="14" t="s">
        <v>34</v>
      </c>
      <c r="AX238" s="14" t="s">
        <v>73</v>
      </c>
      <c r="AY238" s="228" t="s">
        <v>153</v>
      </c>
    </row>
    <row r="239" spans="2:51" s="14" customFormat="1" ht="12">
      <c r="B239" s="218"/>
      <c r="C239" s="219"/>
      <c r="D239" s="209" t="s">
        <v>163</v>
      </c>
      <c r="E239" s="220" t="s">
        <v>21</v>
      </c>
      <c r="F239" s="221" t="s">
        <v>313</v>
      </c>
      <c r="G239" s="219"/>
      <c r="H239" s="222">
        <v>6</v>
      </c>
      <c r="I239" s="223"/>
      <c r="J239" s="219"/>
      <c r="K239" s="219"/>
      <c r="L239" s="224"/>
      <c r="M239" s="225"/>
      <c r="N239" s="226"/>
      <c r="O239" s="226"/>
      <c r="P239" s="226"/>
      <c r="Q239" s="226"/>
      <c r="R239" s="226"/>
      <c r="S239" s="226"/>
      <c r="T239" s="227"/>
      <c r="AT239" s="228" t="s">
        <v>163</v>
      </c>
      <c r="AU239" s="228" t="s">
        <v>82</v>
      </c>
      <c r="AV239" s="14" t="s">
        <v>82</v>
      </c>
      <c r="AW239" s="14" t="s">
        <v>34</v>
      </c>
      <c r="AX239" s="14" t="s">
        <v>73</v>
      </c>
      <c r="AY239" s="228" t="s">
        <v>153</v>
      </c>
    </row>
    <row r="240" spans="2:51" s="13" customFormat="1" ht="12">
      <c r="B240" s="207"/>
      <c r="C240" s="208"/>
      <c r="D240" s="209" t="s">
        <v>163</v>
      </c>
      <c r="E240" s="210" t="s">
        <v>21</v>
      </c>
      <c r="F240" s="211" t="s">
        <v>201</v>
      </c>
      <c r="G240" s="208"/>
      <c r="H240" s="210" t="s">
        <v>21</v>
      </c>
      <c r="I240" s="212"/>
      <c r="J240" s="208"/>
      <c r="K240" s="208"/>
      <c r="L240" s="213"/>
      <c r="M240" s="214"/>
      <c r="N240" s="215"/>
      <c r="O240" s="215"/>
      <c r="P240" s="215"/>
      <c r="Q240" s="215"/>
      <c r="R240" s="215"/>
      <c r="S240" s="215"/>
      <c r="T240" s="216"/>
      <c r="AT240" s="217" t="s">
        <v>163</v>
      </c>
      <c r="AU240" s="217" t="s">
        <v>82</v>
      </c>
      <c r="AV240" s="13" t="s">
        <v>80</v>
      </c>
      <c r="AW240" s="13" t="s">
        <v>34</v>
      </c>
      <c r="AX240" s="13" t="s">
        <v>73</v>
      </c>
      <c r="AY240" s="217" t="s">
        <v>153</v>
      </c>
    </row>
    <row r="241" spans="2:51" s="14" customFormat="1" ht="12">
      <c r="B241" s="218"/>
      <c r="C241" s="219"/>
      <c r="D241" s="209" t="s">
        <v>163</v>
      </c>
      <c r="E241" s="220" t="s">
        <v>21</v>
      </c>
      <c r="F241" s="221" t="s">
        <v>314</v>
      </c>
      <c r="G241" s="219"/>
      <c r="H241" s="222">
        <v>-12.6</v>
      </c>
      <c r="I241" s="223"/>
      <c r="J241" s="219"/>
      <c r="K241" s="219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163</v>
      </c>
      <c r="AU241" s="228" t="s">
        <v>82</v>
      </c>
      <c r="AV241" s="14" t="s">
        <v>82</v>
      </c>
      <c r="AW241" s="14" t="s">
        <v>34</v>
      </c>
      <c r="AX241" s="14" t="s">
        <v>73</v>
      </c>
      <c r="AY241" s="228" t="s">
        <v>153</v>
      </c>
    </row>
    <row r="242" spans="2:51" s="15" customFormat="1" ht="12">
      <c r="B242" s="229"/>
      <c r="C242" s="230"/>
      <c r="D242" s="209" t="s">
        <v>163</v>
      </c>
      <c r="E242" s="231" t="s">
        <v>21</v>
      </c>
      <c r="F242" s="232" t="s">
        <v>169</v>
      </c>
      <c r="G242" s="230"/>
      <c r="H242" s="233">
        <v>116.24</v>
      </c>
      <c r="I242" s="234"/>
      <c r="J242" s="230"/>
      <c r="K242" s="230"/>
      <c r="L242" s="235"/>
      <c r="M242" s="236"/>
      <c r="N242" s="237"/>
      <c r="O242" s="237"/>
      <c r="P242" s="237"/>
      <c r="Q242" s="237"/>
      <c r="R242" s="237"/>
      <c r="S242" s="237"/>
      <c r="T242" s="238"/>
      <c r="AT242" s="239" t="s">
        <v>163</v>
      </c>
      <c r="AU242" s="239" t="s">
        <v>82</v>
      </c>
      <c r="AV242" s="15" t="s">
        <v>161</v>
      </c>
      <c r="AW242" s="15" t="s">
        <v>34</v>
      </c>
      <c r="AX242" s="15" t="s">
        <v>80</v>
      </c>
      <c r="AY242" s="239" t="s">
        <v>153</v>
      </c>
    </row>
    <row r="243" spans="1:65" s="2" customFormat="1" ht="21.75" customHeight="1">
      <c r="A243" s="36"/>
      <c r="B243" s="37"/>
      <c r="C243" s="194" t="s">
        <v>315</v>
      </c>
      <c r="D243" s="194" t="s">
        <v>156</v>
      </c>
      <c r="E243" s="195" t="s">
        <v>316</v>
      </c>
      <c r="F243" s="196" t="s">
        <v>317</v>
      </c>
      <c r="G243" s="197" t="s">
        <v>172</v>
      </c>
      <c r="H243" s="198">
        <v>322.004</v>
      </c>
      <c r="I243" s="199"/>
      <c r="J243" s="200">
        <f>ROUND(I243*H243,2)</f>
        <v>0</v>
      </c>
      <c r="K243" s="196" t="s">
        <v>160</v>
      </c>
      <c r="L243" s="41"/>
      <c r="M243" s="201" t="s">
        <v>21</v>
      </c>
      <c r="N243" s="202" t="s">
        <v>44</v>
      </c>
      <c r="O243" s="66"/>
      <c r="P243" s="203">
        <f>O243*H243</f>
        <v>0</v>
      </c>
      <c r="Q243" s="203">
        <v>0.01838</v>
      </c>
      <c r="R243" s="203">
        <f>Q243*H243</f>
        <v>5.918433520000001</v>
      </c>
      <c r="S243" s="203">
        <v>0</v>
      </c>
      <c r="T243" s="204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205" t="s">
        <v>161</v>
      </c>
      <c r="AT243" s="205" t="s">
        <v>156</v>
      </c>
      <c r="AU243" s="205" t="s">
        <v>82</v>
      </c>
      <c r="AY243" s="19" t="s">
        <v>153</v>
      </c>
      <c r="BE243" s="206">
        <f>IF(N243="základní",J243,0)</f>
        <v>0</v>
      </c>
      <c r="BF243" s="206">
        <f>IF(N243="snížená",J243,0)</f>
        <v>0</v>
      </c>
      <c r="BG243" s="206">
        <f>IF(N243="zákl. přenesená",J243,0)</f>
        <v>0</v>
      </c>
      <c r="BH243" s="206">
        <f>IF(N243="sníž. přenesená",J243,0)</f>
        <v>0</v>
      </c>
      <c r="BI243" s="206">
        <f>IF(N243="nulová",J243,0)</f>
        <v>0</v>
      </c>
      <c r="BJ243" s="19" t="s">
        <v>80</v>
      </c>
      <c r="BK243" s="206">
        <f>ROUND(I243*H243,2)</f>
        <v>0</v>
      </c>
      <c r="BL243" s="19" t="s">
        <v>161</v>
      </c>
      <c r="BM243" s="205" t="s">
        <v>318</v>
      </c>
    </row>
    <row r="244" spans="2:51" s="13" customFormat="1" ht="12">
      <c r="B244" s="207"/>
      <c r="C244" s="208"/>
      <c r="D244" s="209" t="s">
        <v>163</v>
      </c>
      <c r="E244" s="210" t="s">
        <v>21</v>
      </c>
      <c r="F244" s="211" t="s">
        <v>319</v>
      </c>
      <c r="G244" s="208"/>
      <c r="H244" s="210" t="s">
        <v>21</v>
      </c>
      <c r="I244" s="212"/>
      <c r="J244" s="208"/>
      <c r="K244" s="208"/>
      <c r="L244" s="213"/>
      <c r="M244" s="214"/>
      <c r="N244" s="215"/>
      <c r="O244" s="215"/>
      <c r="P244" s="215"/>
      <c r="Q244" s="215"/>
      <c r="R244" s="215"/>
      <c r="S244" s="215"/>
      <c r="T244" s="216"/>
      <c r="AT244" s="217" t="s">
        <v>163</v>
      </c>
      <c r="AU244" s="217" t="s">
        <v>82</v>
      </c>
      <c r="AV244" s="13" t="s">
        <v>80</v>
      </c>
      <c r="AW244" s="13" t="s">
        <v>34</v>
      </c>
      <c r="AX244" s="13" t="s">
        <v>73</v>
      </c>
      <c r="AY244" s="217" t="s">
        <v>153</v>
      </c>
    </row>
    <row r="245" spans="2:51" s="13" customFormat="1" ht="12">
      <c r="B245" s="207"/>
      <c r="C245" s="208"/>
      <c r="D245" s="209" t="s">
        <v>163</v>
      </c>
      <c r="E245" s="210" t="s">
        <v>21</v>
      </c>
      <c r="F245" s="211" t="s">
        <v>320</v>
      </c>
      <c r="G245" s="208"/>
      <c r="H245" s="210" t="s">
        <v>21</v>
      </c>
      <c r="I245" s="212"/>
      <c r="J245" s="208"/>
      <c r="K245" s="208"/>
      <c r="L245" s="213"/>
      <c r="M245" s="214"/>
      <c r="N245" s="215"/>
      <c r="O245" s="215"/>
      <c r="P245" s="215"/>
      <c r="Q245" s="215"/>
      <c r="R245" s="215"/>
      <c r="S245" s="215"/>
      <c r="T245" s="216"/>
      <c r="AT245" s="217" t="s">
        <v>163</v>
      </c>
      <c r="AU245" s="217" t="s">
        <v>82</v>
      </c>
      <c r="AV245" s="13" t="s">
        <v>80</v>
      </c>
      <c r="AW245" s="13" t="s">
        <v>34</v>
      </c>
      <c r="AX245" s="13" t="s">
        <v>73</v>
      </c>
      <c r="AY245" s="217" t="s">
        <v>153</v>
      </c>
    </row>
    <row r="246" spans="2:51" s="13" customFormat="1" ht="12">
      <c r="B246" s="207"/>
      <c r="C246" s="208"/>
      <c r="D246" s="209" t="s">
        <v>163</v>
      </c>
      <c r="E246" s="210" t="s">
        <v>21</v>
      </c>
      <c r="F246" s="211" t="s">
        <v>321</v>
      </c>
      <c r="G246" s="208"/>
      <c r="H246" s="210" t="s">
        <v>21</v>
      </c>
      <c r="I246" s="212"/>
      <c r="J246" s="208"/>
      <c r="K246" s="208"/>
      <c r="L246" s="213"/>
      <c r="M246" s="214"/>
      <c r="N246" s="215"/>
      <c r="O246" s="215"/>
      <c r="P246" s="215"/>
      <c r="Q246" s="215"/>
      <c r="R246" s="215"/>
      <c r="S246" s="215"/>
      <c r="T246" s="216"/>
      <c r="AT246" s="217" t="s">
        <v>163</v>
      </c>
      <c r="AU246" s="217" t="s">
        <v>82</v>
      </c>
      <c r="AV246" s="13" t="s">
        <v>80</v>
      </c>
      <c r="AW246" s="13" t="s">
        <v>34</v>
      </c>
      <c r="AX246" s="13" t="s">
        <v>73</v>
      </c>
      <c r="AY246" s="217" t="s">
        <v>153</v>
      </c>
    </row>
    <row r="247" spans="2:51" s="13" customFormat="1" ht="12">
      <c r="B247" s="207"/>
      <c r="C247" s="208"/>
      <c r="D247" s="209" t="s">
        <v>163</v>
      </c>
      <c r="E247" s="210" t="s">
        <v>21</v>
      </c>
      <c r="F247" s="211" t="s">
        <v>271</v>
      </c>
      <c r="G247" s="208"/>
      <c r="H247" s="210" t="s">
        <v>21</v>
      </c>
      <c r="I247" s="212"/>
      <c r="J247" s="208"/>
      <c r="K247" s="208"/>
      <c r="L247" s="213"/>
      <c r="M247" s="214"/>
      <c r="N247" s="215"/>
      <c r="O247" s="215"/>
      <c r="P247" s="215"/>
      <c r="Q247" s="215"/>
      <c r="R247" s="215"/>
      <c r="S247" s="215"/>
      <c r="T247" s="216"/>
      <c r="AT247" s="217" t="s">
        <v>163</v>
      </c>
      <c r="AU247" s="217" t="s">
        <v>82</v>
      </c>
      <c r="AV247" s="13" t="s">
        <v>80</v>
      </c>
      <c r="AW247" s="13" t="s">
        <v>34</v>
      </c>
      <c r="AX247" s="13" t="s">
        <v>73</v>
      </c>
      <c r="AY247" s="217" t="s">
        <v>153</v>
      </c>
    </row>
    <row r="248" spans="2:51" s="14" customFormat="1" ht="12">
      <c r="B248" s="218"/>
      <c r="C248" s="219"/>
      <c r="D248" s="209" t="s">
        <v>163</v>
      </c>
      <c r="E248" s="220" t="s">
        <v>21</v>
      </c>
      <c r="F248" s="221" t="s">
        <v>272</v>
      </c>
      <c r="G248" s="219"/>
      <c r="H248" s="222">
        <v>76.552</v>
      </c>
      <c r="I248" s="223"/>
      <c r="J248" s="219"/>
      <c r="K248" s="219"/>
      <c r="L248" s="224"/>
      <c r="M248" s="225"/>
      <c r="N248" s="226"/>
      <c r="O248" s="226"/>
      <c r="P248" s="226"/>
      <c r="Q248" s="226"/>
      <c r="R248" s="226"/>
      <c r="S248" s="226"/>
      <c r="T248" s="227"/>
      <c r="AT248" s="228" t="s">
        <v>163</v>
      </c>
      <c r="AU248" s="228" t="s">
        <v>82</v>
      </c>
      <c r="AV248" s="14" t="s">
        <v>82</v>
      </c>
      <c r="AW248" s="14" t="s">
        <v>34</v>
      </c>
      <c r="AX248" s="14" t="s">
        <v>73</v>
      </c>
      <c r="AY248" s="228" t="s">
        <v>153</v>
      </c>
    </row>
    <row r="249" spans="2:51" s="14" customFormat="1" ht="12">
      <c r="B249" s="218"/>
      <c r="C249" s="219"/>
      <c r="D249" s="209" t="s">
        <v>163</v>
      </c>
      <c r="E249" s="220" t="s">
        <v>21</v>
      </c>
      <c r="F249" s="221" t="s">
        <v>322</v>
      </c>
      <c r="G249" s="219"/>
      <c r="H249" s="222">
        <v>26.418</v>
      </c>
      <c r="I249" s="223"/>
      <c r="J249" s="219"/>
      <c r="K249" s="219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163</v>
      </c>
      <c r="AU249" s="228" t="s">
        <v>82</v>
      </c>
      <c r="AV249" s="14" t="s">
        <v>82</v>
      </c>
      <c r="AW249" s="14" t="s">
        <v>34</v>
      </c>
      <c r="AX249" s="14" t="s">
        <v>73</v>
      </c>
      <c r="AY249" s="228" t="s">
        <v>153</v>
      </c>
    </row>
    <row r="250" spans="2:51" s="14" customFormat="1" ht="12">
      <c r="B250" s="218"/>
      <c r="C250" s="219"/>
      <c r="D250" s="209" t="s">
        <v>163</v>
      </c>
      <c r="E250" s="220" t="s">
        <v>21</v>
      </c>
      <c r="F250" s="221" t="s">
        <v>323</v>
      </c>
      <c r="G250" s="219"/>
      <c r="H250" s="222">
        <v>37.478</v>
      </c>
      <c r="I250" s="223"/>
      <c r="J250" s="219"/>
      <c r="K250" s="219"/>
      <c r="L250" s="224"/>
      <c r="M250" s="225"/>
      <c r="N250" s="226"/>
      <c r="O250" s="226"/>
      <c r="P250" s="226"/>
      <c r="Q250" s="226"/>
      <c r="R250" s="226"/>
      <c r="S250" s="226"/>
      <c r="T250" s="227"/>
      <c r="AT250" s="228" t="s">
        <v>163</v>
      </c>
      <c r="AU250" s="228" t="s">
        <v>82</v>
      </c>
      <c r="AV250" s="14" t="s">
        <v>82</v>
      </c>
      <c r="AW250" s="14" t="s">
        <v>34</v>
      </c>
      <c r="AX250" s="14" t="s">
        <v>73</v>
      </c>
      <c r="AY250" s="228" t="s">
        <v>153</v>
      </c>
    </row>
    <row r="251" spans="2:51" s="14" customFormat="1" ht="12">
      <c r="B251" s="218"/>
      <c r="C251" s="219"/>
      <c r="D251" s="209" t="s">
        <v>163</v>
      </c>
      <c r="E251" s="220" t="s">
        <v>21</v>
      </c>
      <c r="F251" s="221" t="s">
        <v>324</v>
      </c>
      <c r="G251" s="219"/>
      <c r="H251" s="222">
        <v>16.912</v>
      </c>
      <c r="I251" s="223"/>
      <c r="J251" s="219"/>
      <c r="K251" s="219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163</v>
      </c>
      <c r="AU251" s="228" t="s">
        <v>82</v>
      </c>
      <c r="AV251" s="14" t="s">
        <v>82</v>
      </c>
      <c r="AW251" s="14" t="s">
        <v>34</v>
      </c>
      <c r="AX251" s="14" t="s">
        <v>73</v>
      </c>
      <c r="AY251" s="228" t="s">
        <v>153</v>
      </c>
    </row>
    <row r="252" spans="2:51" s="14" customFormat="1" ht="12">
      <c r="B252" s="218"/>
      <c r="C252" s="219"/>
      <c r="D252" s="209" t="s">
        <v>163</v>
      </c>
      <c r="E252" s="220" t="s">
        <v>21</v>
      </c>
      <c r="F252" s="221" t="s">
        <v>325</v>
      </c>
      <c r="G252" s="219"/>
      <c r="H252" s="222">
        <v>40.712</v>
      </c>
      <c r="I252" s="223"/>
      <c r="J252" s="219"/>
      <c r="K252" s="219"/>
      <c r="L252" s="224"/>
      <c r="M252" s="225"/>
      <c r="N252" s="226"/>
      <c r="O252" s="226"/>
      <c r="P252" s="226"/>
      <c r="Q252" s="226"/>
      <c r="R252" s="226"/>
      <c r="S252" s="226"/>
      <c r="T252" s="227"/>
      <c r="AT252" s="228" t="s">
        <v>163</v>
      </c>
      <c r="AU252" s="228" t="s">
        <v>82</v>
      </c>
      <c r="AV252" s="14" t="s">
        <v>82</v>
      </c>
      <c r="AW252" s="14" t="s">
        <v>34</v>
      </c>
      <c r="AX252" s="14" t="s">
        <v>73</v>
      </c>
      <c r="AY252" s="228" t="s">
        <v>153</v>
      </c>
    </row>
    <row r="253" spans="2:51" s="14" customFormat="1" ht="12">
      <c r="B253" s="218"/>
      <c r="C253" s="219"/>
      <c r="D253" s="209" t="s">
        <v>163</v>
      </c>
      <c r="E253" s="220" t="s">
        <v>21</v>
      </c>
      <c r="F253" s="221" t="s">
        <v>326</v>
      </c>
      <c r="G253" s="219"/>
      <c r="H253" s="222">
        <v>29.792</v>
      </c>
      <c r="I253" s="223"/>
      <c r="J253" s="219"/>
      <c r="K253" s="219"/>
      <c r="L253" s="224"/>
      <c r="M253" s="225"/>
      <c r="N253" s="226"/>
      <c r="O253" s="226"/>
      <c r="P253" s="226"/>
      <c r="Q253" s="226"/>
      <c r="R253" s="226"/>
      <c r="S253" s="226"/>
      <c r="T253" s="227"/>
      <c r="AT253" s="228" t="s">
        <v>163</v>
      </c>
      <c r="AU253" s="228" t="s">
        <v>82</v>
      </c>
      <c r="AV253" s="14" t="s">
        <v>82</v>
      </c>
      <c r="AW253" s="14" t="s">
        <v>34</v>
      </c>
      <c r="AX253" s="14" t="s">
        <v>73</v>
      </c>
      <c r="AY253" s="228" t="s">
        <v>153</v>
      </c>
    </row>
    <row r="254" spans="2:51" s="14" customFormat="1" ht="12">
      <c r="B254" s="218"/>
      <c r="C254" s="219"/>
      <c r="D254" s="209" t="s">
        <v>163</v>
      </c>
      <c r="E254" s="220" t="s">
        <v>21</v>
      </c>
      <c r="F254" s="221" t="s">
        <v>324</v>
      </c>
      <c r="G254" s="219"/>
      <c r="H254" s="222">
        <v>16.912</v>
      </c>
      <c r="I254" s="223"/>
      <c r="J254" s="219"/>
      <c r="K254" s="219"/>
      <c r="L254" s="224"/>
      <c r="M254" s="225"/>
      <c r="N254" s="226"/>
      <c r="O254" s="226"/>
      <c r="P254" s="226"/>
      <c r="Q254" s="226"/>
      <c r="R254" s="226"/>
      <c r="S254" s="226"/>
      <c r="T254" s="227"/>
      <c r="AT254" s="228" t="s">
        <v>163</v>
      </c>
      <c r="AU254" s="228" t="s">
        <v>82</v>
      </c>
      <c r="AV254" s="14" t="s">
        <v>82</v>
      </c>
      <c r="AW254" s="14" t="s">
        <v>34</v>
      </c>
      <c r="AX254" s="14" t="s">
        <v>73</v>
      </c>
      <c r="AY254" s="228" t="s">
        <v>153</v>
      </c>
    </row>
    <row r="255" spans="2:51" s="14" customFormat="1" ht="12">
      <c r="B255" s="218"/>
      <c r="C255" s="219"/>
      <c r="D255" s="209" t="s">
        <v>163</v>
      </c>
      <c r="E255" s="220" t="s">
        <v>21</v>
      </c>
      <c r="F255" s="221" t="s">
        <v>327</v>
      </c>
      <c r="G255" s="219"/>
      <c r="H255" s="222">
        <v>52.36</v>
      </c>
      <c r="I255" s="223"/>
      <c r="J255" s="219"/>
      <c r="K255" s="219"/>
      <c r="L255" s="224"/>
      <c r="M255" s="225"/>
      <c r="N255" s="226"/>
      <c r="O255" s="226"/>
      <c r="P255" s="226"/>
      <c r="Q255" s="226"/>
      <c r="R255" s="226"/>
      <c r="S255" s="226"/>
      <c r="T255" s="227"/>
      <c r="AT255" s="228" t="s">
        <v>163</v>
      </c>
      <c r="AU255" s="228" t="s">
        <v>82</v>
      </c>
      <c r="AV255" s="14" t="s">
        <v>82</v>
      </c>
      <c r="AW255" s="14" t="s">
        <v>34</v>
      </c>
      <c r="AX255" s="14" t="s">
        <v>73</v>
      </c>
      <c r="AY255" s="228" t="s">
        <v>153</v>
      </c>
    </row>
    <row r="256" spans="2:51" s="14" customFormat="1" ht="12">
      <c r="B256" s="218"/>
      <c r="C256" s="219"/>
      <c r="D256" s="209" t="s">
        <v>163</v>
      </c>
      <c r="E256" s="220" t="s">
        <v>21</v>
      </c>
      <c r="F256" s="221" t="s">
        <v>279</v>
      </c>
      <c r="G256" s="219"/>
      <c r="H256" s="222">
        <v>40.02</v>
      </c>
      <c r="I256" s="223"/>
      <c r="J256" s="219"/>
      <c r="K256" s="219"/>
      <c r="L256" s="224"/>
      <c r="M256" s="225"/>
      <c r="N256" s="226"/>
      <c r="O256" s="226"/>
      <c r="P256" s="226"/>
      <c r="Q256" s="226"/>
      <c r="R256" s="226"/>
      <c r="S256" s="226"/>
      <c r="T256" s="227"/>
      <c r="AT256" s="228" t="s">
        <v>163</v>
      </c>
      <c r="AU256" s="228" t="s">
        <v>82</v>
      </c>
      <c r="AV256" s="14" t="s">
        <v>82</v>
      </c>
      <c r="AW256" s="14" t="s">
        <v>34</v>
      </c>
      <c r="AX256" s="14" t="s">
        <v>73</v>
      </c>
      <c r="AY256" s="228" t="s">
        <v>153</v>
      </c>
    </row>
    <row r="257" spans="2:51" s="14" customFormat="1" ht="12">
      <c r="B257" s="218"/>
      <c r="C257" s="219"/>
      <c r="D257" s="209" t="s">
        <v>163</v>
      </c>
      <c r="E257" s="220" t="s">
        <v>21</v>
      </c>
      <c r="F257" s="221" t="s">
        <v>328</v>
      </c>
      <c r="G257" s="219"/>
      <c r="H257" s="222">
        <v>13.52</v>
      </c>
      <c r="I257" s="223"/>
      <c r="J257" s="219"/>
      <c r="K257" s="219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163</v>
      </c>
      <c r="AU257" s="228" t="s">
        <v>82</v>
      </c>
      <c r="AV257" s="14" t="s">
        <v>82</v>
      </c>
      <c r="AW257" s="14" t="s">
        <v>34</v>
      </c>
      <c r="AX257" s="14" t="s">
        <v>73</v>
      </c>
      <c r="AY257" s="228" t="s">
        <v>153</v>
      </c>
    </row>
    <row r="258" spans="2:51" s="14" customFormat="1" ht="12">
      <c r="B258" s="218"/>
      <c r="C258" s="219"/>
      <c r="D258" s="209" t="s">
        <v>163</v>
      </c>
      <c r="E258" s="220" t="s">
        <v>21</v>
      </c>
      <c r="F258" s="221" t="s">
        <v>329</v>
      </c>
      <c r="G258" s="219"/>
      <c r="H258" s="222">
        <v>18.144</v>
      </c>
      <c r="I258" s="223"/>
      <c r="J258" s="219"/>
      <c r="K258" s="219"/>
      <c r="L258" s="224"/>
      <c r="M258" s="225"/>
      <c r="N258" s="226"/>
      <c r="O258" s="226"/>
      <c r="P258" s="226"/>
      <c r="Q258" s="226"/>
      <c r="R258" s="226"/>
      <c r="S258" s="226"/>
      <c r="T258" s="227"/>
      <c r="AT258" s="228" t="s">
        <v>163</v>
      </c>
      <c r="AU258" s="228" t="s">
        <v>82</v>
      </c>
      <c r="AV258" s="14" t="s">
        <v>82</v>
      </c>
      <c r="AW258" s="14" t="s">
        <v>34</v>
      </c>
      <c r="AX258" s="14" t="s">
        <v>73</v>
      </c>
      <c r="AY258" s="228" t="s">
        <v>153</v>
      </c>
    </row>
    <row r="259" spans="2:51" s="14" customFormat="1" ht="12">
      <c r="B259" s="218"/>
      <c r="C259" s="219"/>
      <c r="D259" s="209" t="s">
        <v>163</v>
      </c>
      <c r="E259" s="220" t="s">
        <v>21</v>
      </c>
      <c r="F259" s="221" t="s">
        <v>330</v>
      </c>
      <c r="G259" s="219"/>
      <c r="H259" s="222">
        <v>42.784</v>
      </c>
      <c r="I259" s="223"/>
      <c r="J259" s="219"/>
      <c r="K259" s="219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163</v>
      </c>
      <c r="AU259" s="228" t="s">
        <v>82</v>
      </c>
      <c r="AV259" s="14" t="s">
        <v>82</v>
      </c>
      <c r="AW259" s="14" t="s">
        <v>34</v>
      </c>
      <c r="AX259" s="14" t="s">
        <v>73</v>
      </c>
      <c r="AY259" s="228" t="s">
        <v>153</v>
      </c>
    </row>
    <row r="260" spans="2:51" s="14" customFormat="1" ht="12">
      <c r="B260" s="218"/>
      <c r="C260" s="219"/>
      <c r="D260" s="209" t="s">
        <v>163</v>
      </c>
      <c r="E260" s="220" t="s">
        <v>21</v>
      </c>
      <c r="F260" s="221" t="s">
        <v>331</v>
      </c>
      <c r="G260" s="219"/>
      <c r="H260" s="222">
        <v>33.12</v>
      </c>
      <c r="I260" s="223"/>
      <c r="J260" s="219"/>
      <c r="K260" s="219"/>
      <c r="L260" s="224"/>
      <c r="M260" s="225"/>
      <c r="N260" s="226"/>
      <c r="O260" s="226"/>
      <c r="P260" s="226"/>
      <c r="Q260" s="226"/>
      <c r="R260" s="226"/>
      <c r="S260" s="226"/>
      <c r="T260" s="227"/>
      <c r="AT260" s="228" t="s">
        <v>163</v>
      </c>
      <c r="AU260" s="228" t="s">
        <v>82</v>
      </c>
      <c r="AV260" s="14" t="s">
        <v>82</v>
      </c>
      <c r="AW260" s="14" t="s">
        <v>34</v>
      </c>
      <c r="AX260" s="14" t="s">
        <v>73</v>
      </c>
      <c r="AY260" s="228" t="s">
        <v>153</v>
      </c>
    </row>
    <row r="261" spans="2:51" s="14" customFormat="1" ht="12">
      <c r="B261" s="218"/>
      <c r="C261" s="219"/>
      <c r="D261" s="209" t="s">
        <v>163</v>
      </c>
      <c r="E261" s="220" t="s">
        <v>21</v>
      </c>
      <c r="F261" s="221" t="s">
        <v>332</v>
      </c>
      <c r="G261" s="219"/>
      <c r="H261" s="222">
        <v>4.32</v>
      </c>
      <c r="I261" s="223"/>
      <c r="J261" s="219"/>
      <c r="K261" s="219"/>
      <c r="L261" s="224"/>
      <c r="M261" s="225"/>
      <c r="N261" s="226"/>
      <c r="O261" s="226"/>
      <c r="P261" s="226"/>
      <c r="Q261" s="226"/>
      <c r="R261" s="226"/>
      <c r="S261" s="226"/>
      <c r="T261" s="227"/>
      <c r="AT261" s="228" t="s">
        <v>163</v>
      </c>
      <c r="AU261" s="228" t="s">
        <v>82</v>
      </c>
      <c r="AV261" s="14" t="s">
        <v>82</v>
      </c>
      <c r="AW261" s="14" t="s">
        <v>34</v>
      </c>
      <c r="AX261" s="14" t="s">
        <v>73</v>
      </c>
      <c r="AY261" s="228" t="s">
        <v>153</v>
      </c>
    </row>
    <row r="262" spans="2:51" s="14" customFormat="1" ht="12">
      <c r="B262" s="218"/>
      <c r="C262" s="219"/>
      <c r="D262" s="209" t="s">
        <v>163</v>
      </c>
      <c r="E262" s="220" t="s">
        <v>21</v>
      </c>
      <c r="F262" s="221" t="s">
        <v>333</v>
      </c>
      <c r="G262" s="219"/>
      <c r="H262" s="222">
        <v>35</v>
      </c>
      <c r="I262" s="223"/>
      <c r="J262" s="219"/>
      <c r="K262" s="219"/>
      <c r="L262" s="224"/>
      <c r="M262" s="225"/>
      <c r="N262" s="226"/>
      <c r="O262" s="226"/>
      <c r="P262" s="226"/>
      <c r="Q262" s="226"/>
      <c r="R262" s="226"/>
      <c r="S262" s="226"/>
      <c r="T262" s="227"/>
      <c r="AT262" s="228" t="s">
        <v>163</v>
      </c>
      <c r="AU262" s="228" t="s">
        <v>82</v>
      </c>
      <c r="AV262" s="14" t="s">
        <v>82</v>
      </c>
      <c r="AW262" s="14" t="s">
        <v>34</v>
      </c>
      <c r="AX262" s="14" t="s">
        <v>73</v>
      </c>
      <c r="AY262" s="228" t="s">
        <v>153</v>
      </c>
    </row>
    <row r="263" spans="2:51" s="13" customFormat="1" ht="12">
      <c r="B263" s="207"/>
      <c r="C263" s="208"/>
      <c r="D263" s="209" t="s">
        <v>163</v>
      </c>
      <c r="E263" s="210" t="s">
        <v>21</v>
      </c>
      <c r="F263" s="211" t="s">
        <v>284</v>
      </c>
      <c r="G263" s="208"/>
      <c r="H263" s="210" t="s">
        <v>21</v>
      </c>
      <c r="I263" s="212"/>
      <c r="J263" s="208"/>
      <c r="K263" s="208"/>
      <c r="L263" s="213"/>
      <c r="M263" s="214"/>
      <c r="N263" s="215"/>
      <c r="O263" s="215"/>
      <c r="P263" s="215"/>
      <c r="Q263" s="215"/>
      <c r="R263" s="215"/>
      <c r="S263" s="215"/>
      <c r="T263" s="216"/>
      <c r="AT263" s="217" t="s">
        <v>163</v>
      </c>
      <c r="AU263" s="217" t="s">
        <v>82</v>
      </c>
      <c r="AV263" s="13" t="s">
        <v>80</v>
      </c>
      <c r="AW263" s="13" t="s">
        <v>34</v>
      </c>
      <c r="AX263" s="13" t="s">
        <v>73</v>
      </c>
      <c r="AY263" s="217" t="s">
        <v>153</v>
      </c>
    </row>
    <row r="264" spans="2:51" s="14" customFormat="1" ht="12">
      <c r="B264" s="218"/>
      <c r="C264" s="219"/>
      <c r="D264" s="209" t="s">
        <v>163</v>
      </c>
      <c r="E264" s="220" t="s">
        <v>21</v>
      </c>
      <c r="F264" s="221" t="s">
        <v>285</v>
      </c>
      <c r="G264" s="219"/>
      <c r="H264" s="222">
        <v>-5.4</v>
      </c>
      <c r="I264" s="223"/>
      <c r="J264" s="219"/>
      <c r="K264" s="219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163</v>
      </c>
      <c r="AU264" s="228" t="s">
        <v>82</v>
      </c>
      <c r="AV264" s="14" t="s">
        <v>82</v>
      </c>
      <c r="AW264" s="14" t="s">
        <v>34</v>
      </c>
      <c r="AX264" s="14" t="s">
        <v>73</v>
      </c>
      <c r="AY264" s="228" t="s">
        <v>153</v>
      </c>
    </row>
    <row r="265" spans="2:51" s="14" customFormat="1" ht="12">
      <c r="B265" s="218"/>
      <c r="C265" s="219"/>
      <c r="D265" s="209" t="s">
        <v>163</v>
      </c>
      <c r="E265" s="220" t="s">
        <v>21</v>
      </c>
      <c r="F265" s="221" t="s">
        <v>334</v>
      </c>
      <c r="G265" s="219"/>
      <c r="H265" s="222">
        <v>-19.6</v>
      </c>
      <c r="I265" s="223"/>
      <c r="J265" s="219"/>
      <c r="K265" s="219"/>
      <c r="L265" s="224"/>
      <c r="M265" s="225"/>
      <c r="N265" s="226"/>
      <c r="O265" s="226"/>
      <c r="P265" s="226"/>
      <c r="Q265" s="226"/>
      <c r="R265" s="226"/>
      <c r="S265" s="226"/>
      <c r="T265" s="227"/>
      <c r="AT265" s="228" t="s">
        <v>163</v>
      </c>
      <c r="AU265" s="228" t="s">
        <v>82</v>
      </c>
      <c r="AV265" s="14" t="s">
        <v>82</v>
      </c>
      <c r="AW265" s="14" t="s">
        <v>34</v>
      </c>
      <c r="AX265" s="14" t="s">
        <v>73</v>
      </c>
      <c r="AY265" s="228" t="s">
        <v>153</v>
      </c>
    </row>
    <row r="266" spans="2:51" s="14" customFormat="1" ht="12">
      <c r="B266" s="218"/>
      <c r="C266" s="219"/>
      <c r="D266" s="209" t="s">
        <v>163</v>
      </c>
      <c r="E266" s="220" t="s">
        <v>21</v>
      </c>
      <c r="F266" s="221" t="s">
        <v>335</v>
      </c>
      <c r="G266" s="219"/>
      <c r="H266" s="222">
        <v>-20.8</v>
      </c>
      <c r="I266" s="223"/>
      <c r="J266" s="219"/>
      <c r="K266" s="219"/>
      <c r="L266" s="224"/>
      <c r="M266" s="225"/>
      <c r="N266" s="226"/>
      <c r="O266" s="226"/>
      <c r="P266" s="226"/>
      <c r="Q266" s="226"/>
      <c r="R266" s="226"/>
      <c r="S266" s="226"/>
      <c r="T266" s="227"/>
      <c r="AT266" s="228" t="s">
        <v>163</v>
      </c>
      <c r="AU266" s="228" t="s">
        <v>82</v>
      </c>
      <c r="AV266" s="14" t="s">
        <v>82</v>
      </c>
      <c r="AW266" s="14" t="s">
        <v>34</v>
      </c>
      <c r="AX266" s="14" t="s">
        <v>73</v>
      </c>
      <c r="AY266" s="228" t="s">
        <v>153</v>
      </c>
    </row>
    <row r="267" spans="2:51" s="13" customFormat="1" ht="12">
      <c r="B267" s="207"/>
      <c r="C267" s="208"/>
      <c r="D267" s="209" t="s">
        <v>163</v>
      </c>
      <c r="E267" s="210" t="s">
        <v>21</v>
      </c>
      <c r="F267" s="211" t="s">
        <v>336</v>
      </c>
      <c r="G267" s="208"/>
      <c r="H267" s="210" t="s">
        <v>21</v>
      </c>
      <c r="I267" s="212"/>
      <c r="J267" s="208"/>
      <c r="K267" s="208"/>
      <c r="L267" s="213"/>
      <c r="M267" s="214"/>
      <c r="N267" s="215"/>
      <c r="O267" s="215"/>
      <c r="P267" s="215"/>
      <c r="Q267" s="215"/>
      <c r="R267" s="215"/>
      <c r="S267" s="215"/>
      <c r="T267" s="216"/>
      <c r="AT267" s="217" t="s">
        <v>163</v>
      </c>
      <c r="AU267" s="217" t="s">
        <v>82</v>
      </c>
      <c r="AV267" s="13" t="s">
        <v>80</v>
      </c>
      <c r="AW267" s="13" t="s">
        <v>34</v>
      </c>
      <c r="AX267" s="13" t="s">
        <v>73</v>
      </c>
      <c r="AY267" s="217" t="s">
        <v>153</v>
      </c>
    </row>
    <row r="268" spans="2:51" s="14" customFormat="1" ht="12">
      <c r="B268" s="218"/>
      <c r="C268" s="219"/>
      <c r="D268" s="209" t="s">
        <v>163</v>
      </c>
      <c r="E268" s="220" t="s">
        <v>21</v>
      </c>
      <c r="F268" s="221" t="s">
        <v>337</v>
      </c>
      <c r="G268" s="219"/>
      <c r="H268" s="222">
        <v>-116.24</v>
      </c>
      <c r="I268" s="223"/>
      <c r="J268" s="219"/>
      <c r="K268" s="219"/>
      <c r="L268" s="224"/>
      <c r="M268" s="225"/>
      <c r="N268" s="226"/>
      <c r="O268" s="226"/>
      <c r="P268" s="226"/>
      <c r="Q268" s="226"/>
      <c r="R268" s="226"/>
      <c r="S268" s="226"/>
      <c r="T268" s="227"/>
      <c r="AT268" s="228" t="s">
        <v>163</v>
      </c>
      <c r="AU268" s="228" t="s">
        <v>82</v>
      </c>
      <c r="AV268" s="14" t="s">
        <v>82</v>
      </c>
      <c r="AW268" s="14" t="s">
        <v>34</v>
      </c>
      <c r="AX268" s="14" t="s">
        <v>73</v>
      </c>
      <c r="AY268" s="228" t="s">
        <v>153</v>
      </c>
    </row>
    <row r="269" spans="2:51" s="15" customFormat="1" ht="12">
      <c r="B269" s="229"/>
      <c r="C269" s="230"/>
      <c r="D269" s="209" t="s">
        <v>163</v>
      </c>
      <c r="E269" s="231" t="s">
        <v>21</v>
      </c>
      <c r="F269" s="232" t="s">
        <v>169</v>
      </c>
      <c r="G269" s="230"/>
      <c r="H269" s="233">
        <v>322.004</v>
      </c>
      <c r="I269" s="234"/>
      <c r="J269" s="230"/>
      <c r="K269" s="230"/>
      <c r="L269" s="235"/>
      <c r="M269" s="236"/>
      <c r="N269" s="237"/>
      <c r="O269" s="237"/>
      <c r="P269" s="237"/>
      <c r="Q269" s="237"/>
      <c r="R269" s="237"/>
      <c r="S269" s="237"/>
      <c r="T269" s="238"/>
      <c r="AT269" s="239" t="s">
        <v>163</v>
      </c>
      <c r="AU269" s="239" t="s">
        <v>82</v>
      </c>
      <c r="AV269" s="15" t="s">
        <v>161</v>
      </c>
      <c r="AW269" s="15" t="s">
        <v>34</v>
      </c>
      <c r="AX269" s="15" t="s">
        <v>80</v>
      </c>
      <c r="AY269" s="239" t="s">
        <v>153</v>
      </c>
    </row>
    <row r="270" spans="1:65" s="2" customFormat="1" ht="16.5" customHeight="1">
      <c r="A270" s="36"/>
      <c r="B270" s="37"/>
      <c r="C270" s="194" t="s">
        <v>338</v>
      </c>
      <c r="D270" s="194" t="s">
        <v>156</v>
      </c>
      <c r="E270" s="195" t="s">
        <v>339</v>
      </c>
      <c r="F270" s="196" t="s">
        <v>340</v>
      </c>
      <c r="G270" s="197" t="s">
        <v>172</v>
      </c>
      <c r="H270" s="198">
        <v>7.785</v>
      </c>
      <c r="I270" s="199"/>
      <c r="J270" s="200">
        <f>ROUND(I270*H270,2)</f>
        <v>0</v>
      </c>
      <c r="K270" s="196" t="s">
        <v>160</v>
      </c>
      <c r="L270" s="41"/>
      <c r="M270" s="201" t="s">
        <v>21</v>
      </c>
      <c r="N270" s="202" t="s">
        <v>44</v>
      </c>
      <c r="O270" s="66"/>
      <c r="P270" s="203">
        <f>O270*H270</f>
        <v>0</v>
      </c>
      <c r="Q270" s="203">
        <v>0.03358</v>
      </c>
      <c r="R270" s="203">
        <f>Q270*H270</f>
        <v>0.2614203</v>
      </c>
      <c r="S270" s="203">
        <v>0</v>
      </c>
      <c r="T270" s="204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205" t="s">
        <v>161</v>
      </c>
      <c r="AT270" s="205" t="s">
        <v>156</v>
      </c>
      <c r="AU270" s="205" t="s">
        <v>82</v>
      </c>
      <c r="AY270" s="19" t="s">
        <v>153</v>
      </c>
      <c r="BE270" s="206">
        <f>IF(N270="základní",J270,0)</f>
        <v>0</v>
      </c>
      <c r="BF270" s="206">
        <f>IF(N270="snížená",J270,0)</f>
        <v>0</v>
      </c>
      <c r="BG270" s="206">
        <f>IF(N270="zákl. přenesená",J270,0)</f>
        <v>0</v>
      </c>
      <c r="BH270" s="206">
        <f>IF(N270="sníž. přenesená",J270,0)</f>
        <v>0</v>
      </c>
      <c r="BI270" s="206">
        <f>IF(N270="nulová",J270,0)</f>
        <v>0</v>
      </c>
      <c r="BJ270" s="19" t="s">
        <v>80</v>
      </c>
      <c r="BK270" s="206">
        <f>ROUND(I270*H270,2)</f>
        <v>0</v>
      </c>
      <c r="BL270" s="19" t="s">
        <v>161</v>
      </c>
      <c r="BM270" s="205" t="s">
        <v>341</v>
      </c>
    </row>
    <row r="271" spans="2:51" s="13" customFormat="1" ht="12">
      <c r="B271" s="207"/>
      <c r="C271" s="208"/>
      <c r="D271" s="209" t="s">
        <v>163</v>
      </c>
      <c r="E271" s="210" t="s">
        <v>21</v>
      </c>
      <c r="F271" s="211" t="s">
        <v>342</v>
      </c>
      <c r="G271" s="208"/>
      <c r="H271" s="210" t="s">
        <v>21</v>
      </c>
      <c r="I271" s="212"/>
      <c r="J271" s="208"/>
      <c r="K271" s="208"/>
      <c r="L271" s="213"/>
      <c r="M271" s="214"/>
      <c r="N271" s="215"/>
      <c r="O271" s="215"/>
      <c r="P271" s="215"/>
      <c r="Q271" s="215"/>
      <c r="R271" s="215"/>
      <c r="S271" s="215"/>
      <c r="T271" s="216"/>
      <c r="AT271" s="217" t="s">
        <v>163</v>
      </c>
      <c r="AU271" s="217" t="s">
        <v>82</v>
      </c>
      <c r="AV271" s="13" t="s">
        <v>80</v>
      </c>
      <c r="AW271" s="13" t="s">
        <v>34</v>
      </c>
      <c r="AX271" s="13" t="s">
        <v>73</v>
      </c>
      <c r="AY271" s="217" t="s">
        <v>153</v>
      </c>
    </row>
    <row r="272" spans="2:51" s="14" customFormat="1" ht="12">
      <c r="B272" s="218"/>
      <c r="C272" s="219"/>
      <c r="D272" s="209" t="s">
        <v>163</v>
      </c>
      <c r="E272" s="220" t="s">
        <v>21</v>
      </c>
      <c r="F272" s="221" t="s">
        <v>289</v>
      </c>
      <c r="G272" s="219"/>
      <c r="H272" s="222">
        <v>0.81</v>
      </c>
      <c r="I272" s="223"/>
      <c r="J272" s="219"/>
      <c r="K272" s="219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163</v>
      </c>
      <c r="AU272" s="228" t="s">
        <v>82</v>
      </c>
      <c r="AV272" s="14" t="s">
        <v>82</v>
      </c>
      <c r="AW272" s="14" t="s">
        <v>34</v>
      </c>
      <c r="AX272" s="14" t="s">
        <v>73</v>
      </c>
      <c r="AY272" s="228" t="s">
        <v>153</v>
      </c>
    </row>
    <row r="273" spans="2:51" s="14" customFormat="1" ht="12">
      <c r="B273" s="218"/>
      <c r="C273" s="219"/>
      <c r="D273" s="209" t="s">
        <v>163</v>
      </c>
      <c r="E273" s="220" t="s">
        <v>21</v>
      </c>
      <c r="F273" s="221" t="s">
        <v>290</v>
      </c>
      <c r="G273" s="219"/>
      <c r="H273" s="222">
        <v>1.62</v>
      </c>
      <c r="I273" s="223"/>
      <c r="J273" s="219"/>
      <c r="K273" s="219"/>
      <c r="L273" s="224"/>
      <c r="M273" s="225"/>
      <c r="N273" s="226"/>
      <c r="O273" s="226"/>
      <c r="P273" s="226"/>
      <c r="Q273" s="226"/>
      <c r="R273" s="226"/>
      <c r="S273" s="226"/>
      <c r="T273" s="227"/>
      <c r="AT273" s="228" t="s">
        <v>163</v>
      </c>
      <c r="AU273" s="228" t="s">
        <v>82</v>
      </c>
      <c r="AV273" s="14" t="s">
        <v>82</v>
      </c>
      <c r="AW273" s="14" t="s">
        <v>34</v>
      </c>
      <c r="AX273" s="14" t="s">
        <v>73</v>
      </c>
      <c r="AY273" s="228" t="s">
        <v>153</v>
      </c>
    </row>
    <row r="274" spans="2:51" s="14" customFormat="1" ht="12">
      <c r="B274" s="218"/>
      <c r="C274" s="219"/>
      <c r="D274" s="209" t="s">
        <v>163</v>
      </c>
      <c r="E274" s="220" t="s">
        <v>21</v>
      </c>
      <c r="F274" s="221" t="s">
        <v>291</v>
      </c>
      <c r="G274" s="219"/>
      <c r="H274" s="222">
        <v>1.29</v>
      </c>
      <c r="I274" s="223"/>
      <c r="J274" s="219"/>
      <c r="K274" s="219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163</v>
      </c>
      <c r="AU274" s="228" t="s">
        <v>82</v>
      </c>
      <c r="AV274" s="14" t="s">
        <v>82</v>
      </c>
      <c r="AW274" s="14" t="s">
        <v>34</v>
      </c>
      <c r="AX274" s="14" t="s">
        <v>73</v>
      </c>
      <c r="AY274" s="228" t="s">
        <v>153</v>
      </c>
    </row>
    <row r="275" spans="2:51" s="14" customFormat="1" ht="12">
      <c r="B275" s="218"/>
      <c r="C275" s="219"/>
      <c r="D275" s="209" t="s">
        <v>163</v>
      </c>
      <c r="E275" s="220" t="s">
        <v>21</v>
      </c>
      <c r="F275" s="221" t="s">
        <v>292</v>
      </c>
      <c r="G275" s="219"/>
      <c r="H275" s="222">
        <v>0.825</v>
      </c>
      <c r="I275" s="223"/>
      <c r="J275" s="219"/>
      <c r="K275" s="219"/>
      <c r="L275" s="224"/>
      <c r="M275" s="225"/>
      <c r="N275" s="226"/>
      <c r="O275" s="226"/>
      <c r="P275" s="226"/>
      <c r="Q275" s="226"/>
      <c r="R275" s="226"/>
      <c r="S275" s="226"/>
      <c r="T275" s="227"/>
      <c r="AT275" s="228" t="s">
        <v>163</v>
      </c>
      <c r="AU275" s="228" t="s">
        <v>82</v>
      </c>
      <c r="AV275" s="14" t="s">
        <v>82</v>
      </c>
      <c r="AW275" s="14" t="s">
        <v>34</v>
      </c>
      <c r="AX275" s="14" t="s">
        <v>73</v>
      </c>
      <c r="AY275" s="228" t="s">
        <v>153</v>
      </c>
    </row>
    <row r="276" spans="2:51" s="14" customFormat="1" ht="12">
      <c r="B276" s="218"/>
      <c r="C276" s="219"/>
      <c r="D276" s="209" t="s">
        <v>163</v>
      </c>
      <c r="E276" s="220" t="s">
        <v>21</v>
      </c>
      <c r="F276" s="221" t="s">
        <v>293</v>
      </c>
      <c r="G276" s="219"/>
      <c r="H276" s="222">
        <v>3.24</v>
      </c>
      <c r="I276" s="223"/>
      <c r="J276" s="219"/>
      <c r="K276" s="219"/>
      <c r="L276" s="224"/>
      <c r="M276" s="225"/>
      <c r="N276" s="226"/>
      <c r="O276" s="226"/>
      <c r="P276" s="226"/>
      <c r="Q276" s="226"/>
      <c r="R276" s="226"/>
      <c r="S276" s="226"/>
      <c r="T276" s="227"/>
      <c r="AT276" s="228" t="s">
        <v>163</v>
      </c>
      <c r="AU276" s="228" t="s">
        <v>82</v>
      </c>
      <c r="AV276" s="14" t="s">
        <v>82</v>
      </c>
      <c r="AW276" s="14" t="s">
        <v>34</v>
      </c>
      <c r="AX276" s="14" t="s">
        <v>73</v>
      </c>
      <c r="AY276" s="228" t="s">
        <v>153</v>
      </c>
    </row>
    <row r="277" spans="2:51" s="15" customFormat="1" ht="12">
      <c r="B277" s="229"/>
      <c r="C277" s="230"/>
      <c r="D277" s="209" t="s">
        <v>163</v>
      </c>
      <c r="E277" s="231" t="s">
        <v>21</v>
      </c>
      <c r="F277" s="232" t="s">
        <v>169</v>
      </c>
      <c r="G277" s="230"/>
      <c r="H277" s="233">
        <v>7.785</v>
      </c>
      <c r="I277" s="234"/>
      <c r="J277" s="230"/>
      <c r="K277" s="230"/>
      <c r="L277" s="235"/>
      <c r="M277" s="236"/>
      <c r="N277" s="237"/>
      <c r="O277" s="237"/>
      <c r="P277" s="237"/>
      <c r="Q277" s="237"/>
      <c r="R277" s="237"/>
      <c r="S277" s="237"/>
      <c r="T277" s="238"/>
      <c r="AT277" s="239" t="s">
        <v>163</v>
      </c>
      <c r="AU277" s="239" t="s">
        <v>82</v>
      </c>
      <c r="AV277" s="15" t="s">
        <v>161</v>
      </c>
      <c r="AW277" s="15" t="s">
        <v>34</v>
      </c>
      <c r="AX277" s="15" t="s">
        <v>80</v>
      </c>
      <c r="AY277" s="239" t="s">
        <v>153</v>
      </c>
    </row>
    <row r="278" spans="1:65" s="2" customFormat="1" ht="21.75" customHeight="1">
      <c r="A278" s="36"/>
      <c r="B278" s="37"/>
      <c r="C278" s="194" t="s">
        <v>343</v>
      </c>
      <c r="D278" s="194" t="s">
        <v>156</v>
      </c>
      <c r="E278" s="195" t="s">
        <v>344</v>
      </c>
      <c r="F278" s="196" t="s">
        <v>345</v>
      </c>
      <c r="G278" s="197" t="s">
        <v>172</v>
      </c>
      <c r="H278" s="198">
        <v>446.069</v>
      </c>
      <c r="I278" s="199"/>
      <c r="J278" s="200">
        <f>ROUND(I278*H278,2)</f>
        <v>0</v>
      </c>
      <c r="K278" s="196" t="s">
        <v>160</v>
      </c>
      <c r="L278" s="41"/>
      <c r="M278" s="201" t="s">
        <v>21</v>
      </c>
      <c r="N278" s="202" t="s">
        <v>44</v>
      </c>
      <c r="O278" s="66"/>
      <c r="P278" s="203">
        <f>O278*H278</f>
        <v>0</v>
      </c>
      <c r="Q278" s="203">
        <v>0.0079</v>
      </c>
      <c r="R278" s="203">
        <f>Q278*H278</f>
        <v>3.5239451000000006</v>
      </c>
      <c r="S278" s="203">
        <v>0</v>
      </c>
      <c r="T278" s="204">
        <f>S278*H278</f>
        <v>0</v>
      </c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R278" s="205" t="s">
        <v>161</v>
      </c>
      <c r="AT278" s="205" t="s">
        <v>156</v>
      </c>
      <c r="AU278" s="205" t="s">
        <v>82</v>
      </c>
      <c r="AY278" s="19" t="s">
        <v>153</v>
      </c>
      <c r="BE278" s="206">
        <f>IF(N278="základní",J278,0)</f>
        <v>0</v>
      </c>
      <c r="BF278" s="206">
        <f>IF(N278="snížená",J278,0)</f>
        <v>0</v>
      </c>
      <c r="BG278" s="206">
        <f>IF(N278="zákl. přenesená",J278,0)</f>
        <v>0</v>
      </c>
      <c r="BH278" s="206">
        <f>IF(N278="sníž. přenesená",J278,0)</f>
        <v>0</v>
      </c>
      <c r="BI278" s="206">
        <f>IF(N278="nulová",J278,0)</f>
        <v>0</v>
      </c>
      <c r="BJ278" s="19" t="s">
        <v>80</v>
      </c>
      <c r="BK278" s="206">
        <f>ROUND(I278*H278,2)</f>
        <v>0</v>
      </c>
      <c r="BL278" s="19" t="s">
        <v>161</v>
      </c>
      <c r="BM278" s="205" t="s">
        <v>346</v>
      </c>
    </row>
    <row r="279" spans="2:51" s="14" customFormat="1" ht="12">
      <c r="B279" s="218"/>
      <c r="C279" s="219"/>
      <c r="D279" s="209" t="s">
        <v>163</v>
      </c>
      <c r="E279" s="220" t="s">
        <v>21</v>
      </c>
      <c r="F279" s="221" t="s">
        <v>347</v>
      </c>
      <c r="G279" s="219"/>
      <c r="H279" s="222">
        <v>446.069</v>
      </c>
      <c r="I279" s="223"/>
      <c r="J279" s="219"/>
      <c r="K279" s="219"/>
      <c r="L279" s="224"/>
      <c r="M279" s="225"/>
      <c r="N279" s="226"/>
      <c r="O279" s="226"/>
      <c r="P279" s="226"/>
      <c r="Q279" s="226"/>
      <c r="R279" s="226"/>
      <c r="S279" s="226"/>
      <c r="T279" s="227"/>
      <c r="AT279" s="228" t="s">
        <v>163</v>
      </c>
      <c r="AU279" s="228" t="s">
        <v>82</v>
      </c>
      <c r="AV279" s="14" t="s">
        <v>82</v>
      </c>
      <c r="AW279" s="14" t="s">
        <v>34</v>
      </c>
      <c r="AX279" s="14" t="s">
        <v>80</v>
      </c>
      <c r="AY279" s="228" t="s">
        <v>153</v>
      </c>
    </row>
    <row r="280" spans="1:65" s="2" customFormat="1" ht="16.5" customHeight="1">
      <c r="A280" s="36"/>
      <c r="B280" s="37"/>
      <c r="C280" s="194" t="s">
        <v>348</v>
      </c>
      <c r="D280" s="194" t="s">
        <v>156</v>
      </c>
      <c r="E280" s="195" t="s">
        <v>296</v>
      </c>
      <c r="F280" s="196" t="s">
        <v>297</v>
      </c>
      <c r="G280" s="197" t="s">
        <v>172</v>
      </c>
      <c r="H280" s="198">
        <v>446.069</v>
      </c>
      <c r="I280" s="199"/>
      <c r="J280" s="200">
        <f>ROUND(I280*H280,2)</f>
        <v>0</v>
      </c>
      <c r="K280" s="196" t="s">
        <v>160</v>
      </c>
      <c r="L280" s="41"/>
      <c r="M280" s="201" t="s">
        <v>21</v>
      </c>
      <c r="N280" s="202" t="s">
        <v>44</v>
      </c>
      <c r="O280" s="66"/>
      <c r="P280" s="203">
        <f>O280*H280</f>
        <v>0</v>
      </c>
      <c r="Q280" s="203">
        <v>0.00026</v>
      </c>
      <c r="R280" s="203">
        <f>Q280*H280</f>
        <v>0.11597793999999999</v>
      </c>
      <c r="S280" s="203">
        <v>0</v>
      </c>
      <c r="T280" s="204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205" t="s">
        <v>161</v>
      </c>
      <c r="AT280" s="205" t="s">
        <v>156</v>
      </c>
      <c r="AU280" s="205" t="s">
        <v>82</v>
      </c>
      <c r="AY280" s="19" t="s">
        <v>153</v>
      </c>
      <c r="BE280" s="206">
        <f>IF(N280="základní",J280,0)</f>
        <v>0</v>
      </c>
      <c r="BF280" s="206">
        <f>IF(N280="snížená",J280,0)</f>
        <v>0</v>
      </c>
      <c r="BG280" s="206">
        <f>IF(N280="zákl. přenesená",J280,0)</f>
        <v>0</v>
      </c>
      <c r="BH280" s="206">
        <f>IF(N280="sníž. přenesená",J280,0)</f>
        <v>0</v>
      </c>
      <c r="BI280" s="206">
        <f>IF(N280="nulová",J280,0)</f>
        <v>0</v>
      </c>
      <c r="BJ280" s="19" t="s">
        <v>80</v>
      </c>
      <c r="BK280" s="206">
        <f>ROUND(I280*H280,2)</f>
        <v>0</v>
      </c>
      <c r="BL280" s="19" t="s">
        <v>161</v>
      </c>
      <c r="BM280" s="205" t="s">
        <v>349</v>
      </c>
    </row>
    <row r="281" spans="2:63" s="12" customFormat="1" ht="22.9" customHeight="1">
      <c r="B281" s="178"/>
      <c r="C281" s="179"/>
      <c r="D281" s="180" t="s">
        <v>72</v>
      </c>
      <c r="E281" s="192" t="s">
        <v>350</v>
      </c>
      <c r="F281" s="192" t="s">
        <v>351</v>
      </c>
      <c r="G281" s="179"/>
      <c r="H281" s="179"/>
      <c r="I281" s="182"/>
      <c r="J281" s="193">
        <f>BK281</f>
        <v>0</v>
      </c>
      <c r="K281" s="179"/>
      <c r="L281" s="184"/>
      <c r="M281" s="185"/>
      <c r="N281" s="186"/>
      <c r="O281" s="186"/>
      <c r="P281" s="187">
        <f>SUM(P282:P300)</f>
        <v>0</v>
      </c>
      <c r="Q281" s="186"/>
      <c r="R281" s="187">
        <f>SUM(R282:R300)</f>
        <v>0.133504</v>
      </c>
      <c r="S281" s="186"/>
      <c r="T281" s="188">
        <f>SUM(T282:T300)</f>
        <v>0</v>
      </c>
      <c r="AR281" s="189" t="s">
        <v>80</v>
      </c>
      <c r="AT281" s="190" t="s">
        <v>72</v>
      </c>
      <c r="AU281" s="190" t="s">
        <v>80</v>
      </c>
      <c r="AY281" s="189" t="s">
        <v>153</v>
      </c>
      <c r="BK281" s="191">
        <f>SUM(BK282:BK300)</f>
        <v>0</v>
      </c>
    </row>
    <row r="282" spans="1:65" s="2" customFormat="1" ht="21.75" customHeight="1">
      <c r="A282" s="36"/>
      <c r="B282" s="37"/>
      <c r="C282" s="194" t="s">
        <v>7</v>
      </c>
      <c r="D282" s="194" t="s">
        <v>156</v>
      </c>
      <c r="E282" s="195" t="s">
        <v>352</v>
      </c>
      <c r="F282" s="196" t="s">
        <v>353</v>
      </c>
      <c r="G282" s="197" t="s">
        <v>159</v>
      </c>
      <c r="H282" s="198">
        <v>64</v>
      </c>
      <c r="I282" s="199"/>
      <c r="J282" s="200">
        <f>ROUND(I282*H282,2)</f>
        <v>0</v>
      </c>
      <c r="K282" s="196" t="s">
        <v>160</v>
      </c>
      <c r="L282" s="41"/>
      <c r="M282" s="201" t="s">
        <v>21</v>
      </c>
      <c r="N282" s="202" t="s">
        <v>44</v>
      </c>
      <c r="O282" s="66"/>
      <c r="P282" s="203">
        <f>O282*H282</f>
        <v>0</v>
      </c>
      <c r="Q282" s="203">
        <v>0.0015</v>
      </c>
      <c r="R282" s="203">
        <f>Q282*H282</f>
        <v>0.096</v>
      </c>
      <c r="S282" s="203">
        <v>0</v>
      </c>
      <c r="T282" s="204">
        <f>S282*H282</f>
        <v>0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205" t="s">
        <v>161</v>
      </c>
      <c r="AT282" s="205" t="s">
        <v>156</v>
      </c>
      <c r="AU282" s="205" t="s">
        <v>82</v>
      </c>
      <c r="AY282" s="19" t="s">
        <v>153</v>
      </c>
      <c r="BE282" s="206">
        <f>IF(N282="základní",J282,0)</f>
        <v>0</v>
      </c>
      <c r="BF282" s="206">
        <f>IF(N282="snížená",J282,0)</f>
        <v>0</v>
      </c>
      <c r="BG282" s="206">
        <f>IF(N282="zákl. přenesená",J282,0)</f>
        <v>0</v>
      </c>
      <c r="BH282" s="206">
        <f>IF(N282="sníž. přenesená",J282,0)</f>
        <v>0</v>
      </c>
      <c r="BI282" s="206">
        <f>IF(N282="nulová",J282,0)</f>
        <v>0</v>
      </c>
      <c r="BJ282" s="19" t="s">
        <v>80</v>
      </c>
      <c r="BK282" s="206">
        <f>ROUND(I282*H282,2)</f>
        <v>0</v>
      </c>
      <c r="BL282" s="19" t="s">
        <v>161</v>
      </c>
      <c r="BM282" s="205" t="s">
        <v>354</v>
      </c>
    </row>
    <row r="283" spans="2:51" s="13" customFormat="1" ht="12">
      <c r="B283" s="207"/>
      <c r="C283" s="208"/>
      <c r="D283" s="209" t="s">
        <v>163</v>
      </c>
      <c r="E283" s="210" t="s">
        <v>21</v>
      </c>
      <c r="F283" s="211" t="s">
        <v>355</v>
      </c>
      <c r="G283" s="208"/>
      <c r="H283" s="210" t="s">
        <v>21</v>
      </c>
      <c r="I283" s="212"/>
      <c r="J283" s="208"/>
      <c r="K283" s="208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163</v>
      </c>
      <c r="AU283" s="217" t="s">
        <v>82</v>
      </c>
      <c r="AV283" s="13" t="s">
        <v>80</v>
      </c>
      <c r="AW283" s="13" t="s">
        <v>34</v>
      </c>
      <c r="AX283" s="13" t="s">
        <v>73</v>
      </c>
      <c r="AY283" s="217" t="s">
        <v>153</v>
      </c>
    </row>
    <row r="284" spans="2:51" s="13" customFormat="1" ht="12">
      <c r="B284" s="207"/>
      <c r="C284" s="208"/>
      <c r="D284" s="209" t="s">
        <v>163</v>
      </c>
      <c r="E284" s="210" t="s">
        <v>21</v>
      </c>
      <c r="F284" s="211" t="s">
        <v>356</v>
      </c>
      <c r="G284" s="208"/>
      <c r="H284" s="210" t="s">
        <v>21</v>
      </c>
      <c r="I284" s="212"/>
      <c r="J284" s="208"/>
      <c r="K284" s="208"/>
      <c r="L284" s="213"/>
      <c r="M284" s="214"/>
      <c r="N284" s="215"/>
      <c r="O284" s="215"/>
      <c r="P284" s="215"/>
      <c r="Q284" s="215"/>
      <c r="R284" s="215"/>
      <c r="S284" s="215"/>
      <c r="T284" s="216"/>
      <c r="AT284" s="217" t="s">
        <v>163</v>
      </c>
      <c r="AU284" s="217" t="s">
        <v>82</v>
      </c>
      <c r="AV284" s="13" t="s">
        <v>80</v>
      </c>
      <c r="AW284" s="13" t="s">
        <v>34</v>
      </c>
      <c r="AX284" s="13" t="s">
        <v>73</v>
      </c>
      <c r="AY284" s="217" t="s">
        <v>153</v>
      </c>
    </row>
    <row r="285" spans="2:51" s="13" customFormat="1" ht="12">
      <c r="B285" s="207"/>
      <c r="C285" s="208"/>
      <c r="D285" s="209" t="s">
        <v>163</v>
      </c>
      <c r="E285" s="210" t="s">
        <v>21</v>
      </c>
      <c r="F285" s="211" t="s">
        <v>357</v>
      </c>
      <c r="G285" s="208"/>
      <c r="H285" s="210" t="s">
        <v>21</v>
      </c>
      <c r="I285" s="212"/>
      <c r="J285" s="208"/>
      <c r="K285" s="208"/>
      <c r="L285" s="213"/>
      <c r="M285" s="214"/>
      <c r="N285" s="215"/>
      <c r="O285" s="215"/>
      <c r="P285" s="215"/>
      <c r="Q285" s="215"/>
      <c r="R285" s="215"/>
      <c r="S285" s="215"/>
      <c r="T285" s="216"/>
      <c r="AT285" s="217" t="s">
        <v>163</v>
      </c>
      <c r="AU285" s="217" t="s">
        <v>82</v>
      </c>
      <c r="AV285" s="13" t="s">
        <v>80</v>
      </c>
      <c r="AW285" s="13" t="s">
        <v>34</v>
      </c>
      <c r="AX285" s="13" t="s">
        <v>73</v>
      </c>
      <c r="AY285" s="217" t="s">
        <v>153</v>
      </c>
    </row>
    <row r="286" spans="2:51" s="14" customFormat="1" ht="12">
      <c r="B286" s="218"/>
      <c r="C286" s="219"/>
      <c r="D286" s="209" t="s">
        <v>163</v>
      </c>
      <c r="E286" s="220" t="s">
        <v>21</v>
      </c>
      <c r="F286" s="221" t="s">
        <v>358</v>
      </c>
      <c r="G286" s="219"/>
      <c r="H286" s="222">
        <v>30</v>
      </c>
      <c r="I286" s="223"/>
      <c r="J286" s="219"/>
      <c r="K286" s="219"/>
      <c r="L286" s="224"/>
      <c r="M286" s="225"/>
      <c r="N286" s="226"/>
      <c r="O286" s="226"/>
      <c r="P286" s="226"/>
      <c r="Q286" s="226"/>
      <c r="R286" s="226"/>
      <c r="S286" s="226"/>
      <c r="T286" s="227"/>
      <c r="AT286" s="228" t="s">
        <v>163</v>
      </c>
      <c r="AU286" s="228" t="s">
        <v>82</v>
      </c>
      <c r="AV286" s="14" t="s">
        <v>82</v>
      </c>
      <c r="AW286" s="14" t="s">
        <v>34</v>
      </c>
      <c r="AX286" s="14" t="s">
        <v>73</v>
      </c>
      <c r="AY286" s="228" t="s">
        <v>153</v>
      </c>
    </row>
    <row r="287" spans="2:51" s="13" customFormat="1" ht="12">
      <c r="B287" s="207"/>
      <c r="C287" s="208"/>
      <c r="D287" s="209" t="s">
        <v>163</v>
      </c>
      <c r="E287" s="210" t="s">
        <v>21</v>
      </c>
      <c r="F287" s="211" t="s">
        <v>359</v>
      </c>
      <c r="G287" s="208"/>
      <c r="H287" s="210" t="s">
        <v>21</v>
      </c>
      <c r="I287" s="212"/>
      <c r="J287" s="208"/>
      <c r="K287" s="208"/>
      <c r="L287" s="213"/>
      <c r="M287" s="214"/>
      <c r="N287" s="215"/>
      <c r="O287" s="215"/>
      <c r="P287" s="215"/>
      <c r="Q287" s="215"/>
      <c r="R287" s="215"/>
      <c r="S287" s="215"/>
      <c r="T287" s="216"/>
      <c r="AT287" s="217" t="s">
        <v>163</v>
      </c>
      <c r="AU287" s="217" t="s">
        <v>82</v>
      </c>
      <c r="AV287" s="13" t="s">
        <v>80</v>
      </c>
      <c r="AW287" s="13" t="s">
        <v>34</v>
      </c>
      <c r="AX287" s="13" t="s">
        <v>73</v>
      </c>
      <c r="AY287" s="217" t="s">
        <v>153</v>
      </c>
    </row>
    <row r="288" spans="2:51" s="14" customFormat="1" ht="12">
      <c r="B288" s="218"/>
      <c r="C288" s="219"/>
      <c r="D288" s="209" t="s">
        <v>163</v>
      </c>
      <c r="E288" s="220" t="s">
        <v>21</v>
      </c>
      <c r="F288" s="221" t="s">
        <v>360</v>
      </c>
      <c r="G288" s="219"/>
      <c r="H288" s="222">
        <v>8</v>
      </c>
      <c r="I288" s="223"/>
      <c r="J288" s="219"/>
      <c r="K288" s="219"/>
      <c r="L288" s="224"/>
      <c r="M288" s="225"/>
      <c r="N288" s="226"/>
      <c r="O288" s="226"/>
      <c r="P288" s="226"/>
      <c r="Q288" s="226"/>
      <c r="R288" s="226"/>
      <c r="S288" s="226"/>
      <c r="T288" s="227"/>
      <c r="AT288" s="228" t="s">
        <v>163</v>
      </c>
      <c r="AU288" s="228" t="s">
        <v>82</v>
      </c>
      <c r="AV288" s="14" t="s">
        <v>82</v>
      </c>
      <c r="AW288" s="14" t="s">
        <v>34</v>
      </c>
      <c r="AX288" s="14" t="s">
        <v>73</v>
      </c>
      <c r="AY288" s="228" t="s">
        <v>153</v>
      </c>
    </row>
    <row r="289" spans="2:51" s="13" customFormat="1" ht="12">
      <c r="B289" s="207"/>
      <c r="C289" s="208"/>
      <c r="D289" s="209" t="s">
        <v>163</v>
      </c>
      <c r="E289" s="210" t="s">
        <v>21</v>
      </c>
      <c r="F289" s="211" t="s">
        <v>361</v>
      </c>
      <c r="G289" s="208"/>
      <c r="H289" s="210" t="s">
        <v>21</v>
      </c>
      <c r="I289" s="212"/>
      <c r="J289" s="208"/>
      <c r="K289" s="208"/>
      <c r="L289" s="213"/>
      <c r="M289" s="214"/>
      <c r="N289" s="215"/>
      <c r="O289" s="215"/>
      <c r="P289" s="215"/>
      <c r="Q289" s="215"/>
      <c r="R289" s="215"/>
      <c r="S289" s="215"/>
      <c r="T289" s="216"/>
      <c r="AT289" s="217" t="s">
        <v>163</v>
      </c>
      <c r="AU289" s="217" t="s">
        <v>82</v>
      </c>
      <c r="AV289" s="13" t="s">
        <v>80</v>
      </c>
      <c r="AW289" s="13" t="s">
        <v>34</v>
      </c>
      <c r="AX289" s="13" t="s">
        <v>73</v>
      </c>
      <c r="AY289" s="217" t="s">
        <v>153</v>
      </c>
    </row>
    <row r="290" spans="2:51" s="14" customFormat="1" ht="12">
      <c r="B290" s="218"/>
      <c r="C290" s="219"/>
      <c r="D290" s="209" t="s">
        <v>163</v>
      </c>
      <c r="E290" s="220" t="s">
        <v>21</v>
      </c>
      <c r="F290" s="221" t="s">
        <v>362</v>
      </c>
      <c r="G290" s="219"/>
      <c r="H290" s="222">
        <v>8</v>
      </c>
      <c r="I290" s="223"/>
      <c r="J290" s="219"/>
      <c r="K290" s="219"/>
      <c r="L290" s="224"/>
      <c r="M290" s="225"/>
      <c r="N290" s="226"/>
      <c r="O290" s="226"/>
      <c r="P290" s="226"/>
      <c r="Q290" s="226"/>
      <c r="R290" s="226"/>
      <c r="S290" s="226"/>
      <c r="T290" s="227"/>
      <c r="AT290" s="228" t="s">
        <v>163</v>
      </c>
      <c r="AU290" s="228" t="s">
        <v>82</v>
      </c>
      <c r="AV290" s="14" t="s">
        <v>82</v>
      </c>
      <c r="AW290" s="14" t="s">
        <v>34</v>
      </c>
      <c r="AX290" s="14" t="s">
        <v>73</v>
      </c>
      <c r="AY290" s="228" t="s">
        <v>153</v>
      </c>
    </row>
    <row r="291" spans="2:51" s="13" customFormat="1" ht="12">
      <c r="B291" s="207"/>
      <c r="C291" s="208"/>
      <c r="D291" s="209" t="s">
        <v>163</v>
      </c>
      <c r="E291" s="210" t="s">
        <v>21</v>
      </c>
      <c r="F291" s="211" t="s">
        <v>363</v>
      </c>
      <c r="G291" s="208"/>
      <c r="H291" s="210" t="s">
        <v>21</v>
      </c>
      <c r="I291" s="212"/>
      <c r="J291" s="208"/>
      <c r="K291" s="208"/>
      <c r="L291" s="213"/>
      <c r="M291" s="214"/>
      <c r="N291" s="215"/>
      <c r="O291" s="215"/>
      <c r="P291" s="215"/>
      <c r="Q291" s="215"/>
      <c r="R291" s="215"/>
      <c r="S291" s="215"/>
      <c r="T291" s="216"/>
      <c r="AT291" s="217" t="s">
        <v>163</v>
      </c>
      <c r="AU291" s="217" t="s">
        <v>82</v>
      </c>
      <c r="AV291" s="13" t="s">
        <v>80</v>
      </c>
      <c r="AW291" s="13" t="s">
        <v>34</v>
      </c>
      <c r="AX291" s="13" t="s">
        <v>73</v>
      </c>
      <c r="AY291" s="217" t="s">
        <v>153</v>
      </c>
    </row>
    <row r="292" spans="2:51" s="14" customFormat="1" ht="12">
      <c r="B292" s="218"/>
      <c r="C292" s="219"/>
      <c r="D292" s="209" t="s">
        <v>163</v>
      </c>
      <c r="E292" s="220" t="s">
        <v>21</v>
      </c>
      <c r="F292" s="221" t="s">
        <v>364</v>
      </c>
      <c r="G292" s="219"/>
      <c r="H292" s="222">
        <v>6</v>
      </c>
      <c r="I292" s="223"/>
      <c r="J292" s="219"/>
      <c r="K292" s="219"/>
      <c r="L292" s="224"/>
      <c r="M292" s="225"/>
      <c r="N292" s="226"/>
      <c r="O292" s="226"/>
      <c r="P292" s="226"/>
      <c r="Q292" s="226"/>
      <c r="R292" s="226"/>
      <c r="S292" s="226"/>
      <c r="T292" s="227"/>
      <c r="AT292" s="228" t="s">
        <v>163</v>
      </c>
      <c r="AU292" s="228" t="s">
        <v>82</v>
      </c>
      <c r="AV292" s="14" t="s">
        <v>82</v>
      </c>
      <c r="AW292" s="14" t="s">
        <v>34</v>
      </c>
      <c r="AX292" s="14" t="s">
        <v>73</v>
      </c>
      <c r="AY292" s="228" t="s">
        <v>153</v>
      </c>
    </row>
    <row r="293" spans="2:51" s="13" customFormat="1" ht="12">
      <c r="B293" s="207"/>
      <c r="C293" s="208"/>
      <c r="D293" s="209" t="s">
        <v>163</v>
      </c>
      <c r="E293" s="210" t="s">
        <v>21</v>
      </c>
      <c r="F293" s="211" t="s">
        <v>365</v>
      </c>
      <c r="G293" s="208"/>
      <c r="H293" s="210" t="s">
        <v>21</v>
      </c>
      <c r="I293" s="212"/>
      <c r="J293" s="208"/>
      <c r="K293" s="208"/>
      <c r="L293" s="213"/>
      <c r="M293" s="214"/>
      <c r="N293" s="215"/>
      <c r="O293" s="215"/>
      <c r="P293" s="215"/>
      <c r="Q293" s="215"/>
      <c r="R293" s="215"/>
      <c r="S293" s="215"/>
      <c r="T293" s="216"/>
      <c r="AT293" s="217" t="s">
        <v>163</v>
      </c>
      <c r="AU293" s="217" t="s">
        <v>82</v>
      </c>
      <c r="AV293" s="13" t="s">
        <v>80</v>
      </c>
      <c r="AW293" s="13" t="s">
        <v>34</v>
      </c>
      <c r="AX293" s="13" t="s">
        <v>73</v>
      </c>
      <c r="AY293" s="217" t="s">
        <v>153</v>
      </c>
    </row>
    <row r="294" spans="2:51" s="14" customFormat="1" ht="12">
      <c r="B294" s="218"/>
      <c r="C294" s="219"/>
      <c r="D294" s="209" t="s">
        <v>163</v>
      </c>
      <c r="E294" s="220" t="s">
        <v>21</v>
      </c>
      <c r="F294" s="221" t="s">
        <v>366</v>
      </c>
      <c r="G294" s="219"/>
      <c r="H294" s="222">
        <v>12</v>
      </c>
      <c r="I294" s="223"/>
      <c r="J294" s="219"/>
      <c r="K294" s="219"/>
      <c r="L294" s="224"/>
      <c r="M294" s="225"/>
      <c r="N294" s="226"/>
      <c r="O294" s="226"/>
      <c r="P294" s="226"/>
      <c r="Q294" s="226"/>
      <c r="R294" s="226"/>
      <c r="S294" s="226"/>
      <c r="T294" s="227"/>
      <c r="AT294" s="228" t="s">
        <v>163</v>
      </c>
      <c r="AU294" s="228" t="s">
        <v>82</v>
      </c>
      <c r="AV294" s="14" t="s">
        <v>82</v>
      </c>
      <c r="AW294" s="14" t="s">
        <v>34</v>
      </c>
      <c r="AX294" s="14" t="s">
        <v>73</v>
      </c>
      <c r="AY294" s="228" t="s">
        <v>153</v>
      </c>
    </row>
    <row r="295" spans="2:51" s="15" customFormat="1" ht="12">
      <c r="B295" s="229"/>
      <c r="C295" s="230"/>
      <c r="D295" s="209" t="s">
        <v>163</v>
      </c>
      <c r="E295" s="231" t="s">
        <v>21</v>
      </c>
      <c r="F295" s="232" t="s">
        <v>169</v>
      </c>
      <c r="G295" s="230"/>
      <c r="H295" s="233">
        <v>64</v>
      </c>
      <c r="I295" s="234"/>
      <c r="J295" s="230"/>
      <c r="K295" s="230"/>
      <c r="L295" s="235"/>
      <c r="M295" s="236"/>
      <c r="N295" s="237"/>
      <c r="O295" s="237"/>
      <c r="P295" s="237"/>
      <c r="Q295" s="237"/>
      <c r="R295" s="237"/>
      <c r="S295" s="237"/>
      <c r="T295" s="238"/>
      <c r="AT295" s="239" t="s">
        <v>163</v>
      </c>
      <c r="AU295" s="239" t="s">
        <v>82</v>
      </c>
      <c r="AV295" s="15" t="s">
        <v>161</v>
      </c>
      <c r="AW295" s="15" t="s">
        <v>34</v>
      </c>
      <c r="AX295" s="15" t="s">
        <v>80</v>
      </c>
      <c r="AY295" s="239" t="s">
        <v>153</v>
      </c>
    </row>
    <row r="296" spans="1:65" s="2" customFormat="1" ht="21.75" customHeight="1">
      <c r="A296" s="36"/>
      <c r="B296" s="37"/>
      <c r="C296" s="194" t="s">
        <v>367</v>
      </c>
      <c r="D296" s="194" t="s">
        <v>156</v>
      </c>
      <c r="E296" s="195" t="s">
        <v>368</v>
      </c>
      <c r="F296" s="196" t="s">
        <v>369</v>
      </c>
      <c r="G296" s="197" t="s">
        <v>159</v>
      </c>
      <c r="H296" s="198">
        <v>64</v>
      </c>
      <c r="I296" s="199"/>
      <c r="J296" s="200">
        <f>ROUND(I296*H296,2)</f>
        <v>0</v>
      </c>
      <c r="K296" s="196" t="s">
        <v>160</v>
      </c>
      <c r="L296" s="41"/>
      <c r="M296" s="201" t="s">
        <v>21</v>
      </c>
      <c r="N296" s="202" t="s">
        <v>44</v>
      </c>
      <c r="O296" s="66"/>
      <c r="P296" s="203">
        <f>O296*H296</f>
        <v>0</v>
      </c>
      <c r="Q296" s="203">
        <v>0.00056</v>
      </c>
      <c r="R296" s="203">
        <f>Q296*H296</f>
        <v>0.03584</v>
      </c>
      <c r="S296" s="203">
        <v>0</v>
      </c>
      <c r="T296" s="204">
        <f>S296*H296</f>
        <v>0</v>
      </c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R296" s="205" t="s">
        <v>161</v>
      </c>
      <c r="AT296" s="205" t="s">
        <v>156</v>
      </c>
      <c r="AU296" s="205" t="s">
        <v>82</v>
      </c>
      <c r="AY296" s="19" t="s">
        <v>153</v>
      </c>
      <c r="BE296" s="206">
        <f>IF(N296="základní",J296,0)</f>
        <v>0</v>
      </c>
      <c r="BF296" s="206">
        <f>IF(N296="snížená",J296,0)</f>
        <v>0</v>
      </c>
      <c r="BG296" s="206">
        <f>IF(N296="zákl. přenesená",J296,0)</f>
        <v>0</v>
      </c>
      <c r="BH296" s="206">
        <f>IF(N296="sníž. přenesená",J296,0)</f>
        <v>0</v>
      </c>
      <c r="BI296" s="206">
        <f>IF(N296="nulová",J296,0)</f>
        <v>0</v>
      </c>
      <c r="BJ296" s="19" t="s">
        <v>80</v>
      </c>
      <c r="BK296" s="206">
        <f>ROUND(I296*H296,2)</f>
        <v>0</v>
      </c>
      <c r="BL296" s="19" t="s">
        <v>161</v>
      </c>
      <c r="BM296" s="205" t="s">
        <v>370</v>
      </c>
    </row>
    <row r="297" spans="2:51" s="13" customFormat="1" ht="12">
      <c r="B297" s="207"/>
      <c r="C297" s="208"/>
      <c r="D297" s="209" t="s">
        <v>163</v>
      </c>
      <c r="E297" s="210" t="s">
        <v>21</v>
      </c>
      <c r="F297" s="211" t="s">
        <v>371</v>
      </c>
      <c r="G297" s="208"/>
      <c r="H297" s="210" t="s">
        <v>21</v>
      </c>
      <c r="I297" s="212"/>
      <c r="J297" s="208"/>
      <c r="K297" s="208"/>
      <c r="L297" s="213"/>
      <c r="M297" s="214"/>
      <c r="N297" s="215"/>
      <c r="O297" s="215"/>
      <c r="P297" s="215"/>
      <c r="Q297" s="215"/>
      <c r="R297" s="215"/>
      <c r="S297" s="215"/>
      <c r="T297" s="216"/>
      <c r="AT297" s="217" t="s">
        <v>163</v>
      </c>
      <c r="AU297" s="217" t="s">
        <v>82</v>
      </c>
      <c r="AV297" s="13" t="s">
        <v>80</v>
      </c>
      <c r="AW297" s="13" t="s">
        <v>34</v>
      </c>
      <c r="AX297" s="13" t="s">
        <v>73</v>
      </c>
      <c r="AY297" s="217" t="s">
        <v>153</v>
      </c>
    </row>
    <row r="298" spans="2:51" s="14" customFormat="1" ht="12">
      <c r="B298" s="218"/>
      <c r="C298" s="219"/>
      <c r="D298" s="209" t="s">
        <v>163</v>
      </c>
      <c r="E298" s="220" t="s">
        <v>21</v>
      </c>
      <c r="F298" s="221" t="s">
        <v>372</v>
      </c>
      <c r="G298" s="219"/>
      <c r="H298" s="222">
        <v>64</v>
      </c>
      <c r="I298" s="223"/>
      <c r="J298" s="219"/>
      <c r="K298" s="219"/>
      <c r="L298" s="224"/>
      <c r="M298" s="225"/>
      <c r="N298" s="226"/>
      <c r="O298" s="226"/>
      <c r="P298" s="226"/>
      <c r="Q298" s="226"/>
      <c r="R298" s="226"/>
      <c r="S298" s="226"/>
      <c r="T298" s="227"/>
      <c r="AT298" s="228" t="s">
        <v>163</v>
      </c>
      <c r="AU298" s="228" t="s">
        <v>82</v>
      </c>
      <c r="AV298" s="14" t="s">
        <v>82</v>
      </c>
      <c r="AW298" s="14" t="s">
        <v>34</v>
      </c>
      <c r="AX298" s="14" t="s">
        <v>80</v>
      </c>
      <c r="AY298" s="228" t="s">
        <v>153</v>
      </c>
    </row>
    <row r="299" spans="1:65" s="2" customFormat="1" ht="16.5" customHeight="1">
      <c r="A299" s="36"/>
      <c r="B299" s="37"/>
      <c r="C299" s="194" t="s">
        <v>373</v>
      </c>
      <c r="D299" s="194" t="s">
        <v>156</v>
      </c>
      <c r="E299" s="195" t="s">
        <v>374</v>
      </c>
      <c r="F299" s="196" t="s">
        <v>375</v>
      </c>
      <c r="G299" s="197" t="s">
        <v>172</v>
      </c>
      <c r="H299" s="198">
        <v>6.4</v>
      </c>
      <c r="I299" s="199"/>
      <c r="J299" s="200">
        <f>ROUND(I299*H299,2)</f>
        <v>0</v>
      </c>
      <c r="K299" s="196" t="s">
        <v>160</v>
      </c>
      <c r="L299" s="41"/>
      <c r="M299" s="201" t="s">
        <v>21</v>
      </c>
      <c r="N299" s="202" t="s">
        <v>44</v>
      </c>
      <c r="O299" s="66"/>
      <c r="P299" s="203">
        <f>O299*H299</f>
        <v>0</v>
      </c>
      <c r="Q299" s="203">
        <v>0.00026</v>
      </c>
      <c r="R299" s="203">
        <f>Q299*H299</f>
        <v>0.001664</v>
      </c>
      <c r="S299" s="203">
        <v>0</v>
      </c>
      <c r="T299" s="204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205" t="s">
        <v>161</v>
      </c>
      <c r="AT299" s="205" t="s">
        <v>156</v>
      </c>
      <c r="AU299" s="205" t="s">
        <v>82</v>
      </c>
      <c r="AY299" s="19" t="s">
        <v>153</v>
      </c>
      <c r="BE299" s="206">
        <f>IF(N299="základní",J299,0)</f>
        <v>0</v>
      </c>
      <c r="BF299" s="206">
        <f>IF(N299="snížená",J299,0)</f>
        <v>0</v>
      </c>
      <c r="BG299" s="206">
        <f>IF(N299="zákl. přenesená",J299,0)</f>
        <v>0</v>
      </c>
      <c r="BH299" s="206">
        <f>IF(N299="sníž. přenesená",J299,0)</f>
        <v>0</v>
      </c>
      <c r="BI299" s="206">
        <f>IF(N299="nulová",J299,0)</f>
        <v>0</v>
      </c>
      <c r="BJ299" s="19" t="s">
        <v>80</v>
      </c>
      <c r="BK299" s="206">
        <f>ROUND(I299*H299,2)</f>
        <v>0</v>
      </c>
      <c r="BL299" s="19" t="s">
        <v>161</v>
      </c>
      <c r="BM299" s="205" t="s">
        <v>376</v>
      </c>
    </row>
    <row r="300" spans="2:51" s="14" customFormat="1" ht="12">
      <c r="B300" s="218"/>
      <c r="C300" s="219"/>
      <c r="D300" s="209" t="s">
        <v>163</v>
      </c>
      <c r="E300" s="220" t="s">
        <v>21</v>
      </c>
      <c r="F300" s="221" t="s">
        <v>377</v>
      </c>
      <c r="G300" s="219"/>
      <c r="H300" s="222">
        <v>6.4</v>
      </c>
      <c r="I300" s="223"/>
      <c r="J300" s="219"/>
      <c r="K300" s="219"/>
      <c r="L300" s="224"/>
      <c r="M300" s="225"/>
      <c r="N300" s="226"/>
      <c r="O300" s="226"/>
      <c r="P300" s="226"/>
      <c r="Q300" s="226"/>
      <c r="R300" s="226"/>
      <c r="S300" s="226"/>
      <c r="T300" s="227"/>
      <c r="AT300" s="228" t="s">
        <v>163</v>
      </c>
      <c r="AU300" s="228" t="s">
        <v>82</v>
      </c>
      <c r="AV300" s="14" t="s">
        <v>82</v>
      </c>
      <c r="AW300" s="14" t="s">
        <v>34</v>
      </c>
      <c r="AX300" s="14" t="s">
        <v>80</v>
      </c>
      <c r="AY300" s="228" t="s">
        <v>153</v>
      </c>
    </row>
    <row r="301" spans="2:63" s="12" customFormat="1" ht="22.9" customHeight="1">
      <c r="B301" s="178"/>
      <c r="C301" s="179"/>
      <c r="D301" s="180" t="s">
        <v>72</v>
      </c>
      <c r="E301" s="192" t="s">
        <v>378</v>
      </c>
      <c r="F301" s="192" t="s">
        <v>379</v>
      </c>
      <c r="G301" s="179"/>
      <c r="H301" s="179"/>
      <c r="I301" s="182"/>
      <c r="J301" s="193">
        <f>BK301</f>
        <v>0</v>
      </c>
      <c r="K301" s="179"/>
      <c r="L301" s="184"/>
      <c r="M301" s="185"/>
      <c r="N301" s="186"/>
      <c r="O301" s="186"/>
      <c r="P301" s="187">
        <f>SUM(P302:P323)</f>
        <v>0</v>
      </c>
      <c r="Q301" s="186"/>
      <c r="R301" s="187">
        <f>SUM(R302:R323)</f>
        <v>0.58316018</v>
      </c>
      <c r="S301" s="186"/>
      <c r="T301" s="188">
        <f>SUM(T302:T323)</f>
        <v>0</v>
      </c>
      <c r="AR301" s="189" t="s">
        <v>80</v>
      </c>
      <c r="AT301" s="190" t="s">
        <v>72</v>
      </c>
      <c r="AU301" s="190" t="s">
        <v>80</v>
      </c>
      <c r="AY301" s="189" t="s">
        <v>153</v>
      </c>
      <c r="BK301" s="191">
        <f>SUM(BK302:BK323)</f>
        <v>0</v>
      </c>
    </row>
    <row r="302" spans="1:65" s="2" customFormat="1" ht="21.75" customHeight="1">
      <c r="A302" s="36"/>
      <c r="B302" s="37"/>
      <c r="C302" s="194" t="s">
        <v>380</v>
      </c>
      <c r="D302" s="194" t="s">
        <v>156</v>
      </c>
      <c r="E302" s="195" t="s">
        <v>381</v>
      </c>
      <c r="F302" s="196" t="s">
        <v>382</v>
      </c>
      <c r="G302" s="197" t="s">
        <v>180</v>
      </c>
      <c r="H302" s="198">
        <v>0.252</v>
      </c>
      <c r="I302" s="199"/>
      <c r="J302" s="200">
        <f>ROUND(I302*H302,2)</f>
        <v>0</v>
      </c>
      <c r="K302" s="196" t="s">
        <v>160</v>
      </c>
      <c r="L302" s="41"/>
      <c r="M302" s="201" t="s">
        <v>21</v>
      </c>
      <c r="N302" s="202" t="s">
        <v>44</v>
      </c>
      <c r="O302" s="66"/>
      <c r="P302" s="203">
        <f>O302*H302</f>
        <v>0</v>
      </c>
      <c r="Q302" s="203">
        <v>2.25634</v>
      </c>
      <c r="R302" s="203">
        <f>Q302*H302</f>
        <v>0.56859768</v>
      </c>
      <c r="S302" s="203">
        <v>0</v>
      </c>
      <c r="T302" s="204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205" t="s">
        <v>161</v>
      </c>
      <c r="AT302" s="205" t="s">
        <v>156</v>
      </c>
      <c r="AU302" s="205" t="s">
        <v>82</v>
      </c>
      <c r="AY302" s="19" t="s">
        <v>153</v>
      </c>
      <c r="BE302" s="206">
        <f>IF(N302="základní",J302,0)</f>
        <v>0</v>
      </c>
      <c r="BF302" s="206">
        <f>IF(N302="snížená",J302,0)</f>
        <v>0</v>
      </c>
      <c r="BG302" s="206">
        <f>IF(N302="zákl. přenesená",J302,0)</f>
        <v>0</v>
      </c>
      <c r="BH302" s="206">
        <f>IF(N302="sníž. přenesená",J302,0)</f>
        <v>0</v>
      </c>
      <c r="BI302" s="206">
        <f>IF(N302="nulová",J302,0)</f>
        <v>0</v>
      </c>
      <c r="BJ302" s="19" t="s">
        <v>80</v>
      </c>
      <c r="BK302" s="206">
        <f>ROUND(I302*H302,2)</f>
        <v>0</v>
      </c>
      <c r="BL302" s="19" t="s">
        <v>161</v>
      </c>
      <c r="BM302" s="205" t="s">
        <v>383</v>
      </c>
    </row>
    <row r="303" spans="2:51" s="13" customFormat="1" ht="12">
      <c r="B303" s="207"/>
      <c r="C303" s="208"/>
      <c r="D303" s="209" t="s">
        <v>163</v>
      </c>
      <c r="E303" s="210" t="s">
        <v>21</v>
      </c>
      <c r="F303" s="211" t="s">
        <v>384</v>
      </c>
      <c r="G303" s="208"/>
      <c r="H303" s="210" t="s">
        <v>21</v>
      </c>
      <c r="I303" s="212"/>
      <c r="J303" s="208"/>
      <c r="K303" s="208"/>
      <c r="L303" s="213"/>
      <c r="M303" s="214"/>
      <c r="N303" s="215"/>
      <c r="O303" s="215"/>
      <c r="P303" s="215"/>
      <c r="Q303" s="215"/>
      <c r="R303" s="215"/>
      <c r="S303" s="215"/>
      <c r="T303" s="216"/>
      <c r="AT303" s="217" t="s">
        <v>163</v>
      </c>
      <c r="AU303" s="217" t="s">
        <v>82</v>
      </c>
      <c r="AV303" s="13" t="s">
        <v>80</v>
      </c>
      <c r="AW303" s="13" t="s">
        <v>34</v>
      </c>
      <c r="AX303" s="13" t="s">
        <v>73</v>
      </c>
      <c r="AY303" s="217" t="s">
        <v>153</v>
      </c>
    </row>
    <row r="304" spans="2:51" s="13" customFormat="1" ht="12">
      <c r="B304" s="207"/>
      <c r="C304" s="208"/>
      <c r="D304" s="209" t="s">
        <v>163</v>
      </c>
      <c r="E304" s="210" t="s">
        <v>21</v>
      </c>
      <c r="F304" s="211" t="s">
        <v>241</v>
      </c>
      <c r="G304" s="208"/>
      <c r="H304" s="210" t="s">
        <v>21</v>
      </c>
      <c r="I304" s="212"/>
      <c r="J304" s="208"/>
      <c r="K304" s="208"/>
      <c r="L304" s="213"/>
      <c r="M304" s="214"/>
      <c r="N304" s="215"/>
      <c r="O304" s="215"/>
      <c r="P304" s="215"/>
      <c r="Q304" s="215"/>
      <c r="R304" s="215"/>
      <c r="S304" s="215"/>
      <c r="T304" s="216"/>
      <c r="AT304" s="217" t="s">
        <v>163</v>
      </c>
      <c r="AU304" s="217" t="s">
        <v>82</v>
      </c>
      <c r="AV304" s="13" t="s">
        <v>80</v>
      </c>
      <c r="AW304" s="13" t="s">
        <v>34</v>
      </c>
      <c r="AX304" s="13" t="s">
        <v>73</v>
      </c>
      <c r="AY304" s="217" t="s">
        <v>153</v>
      </c>
    </row>
    <row r="305" spans="2:51" s="14" customFormat="1" ht="12">
      <c r="B305" s="218"/>
      <c r="C305" s="219"/>
      <c r="D305" s="209" t="s">
        <v>163</v>
      </c>
      <c r="E305" s="220" t="s">
        <v>21</v>
      </c>
      <c r="F305" s="221" t="s">
        <v>385</v>
      </c>
      <c r="G305" s="219"/>
      <c r="H305" s="222">
        <v>0.252</v>
      </c>
      <c r="I305" s="223"/>
      <c r="J305" s="219"/>
      <c r="K305" s="219"/>
      <c r="L305" s="224"/>
      <c r="M305" s="225"/>
      <c r="N305" s="226"/>
      <c r="O305" s="226"/>
      <c r="P305" s="226"/>
      <c r="Q305" s="226"/>
      <c r="R305" s="226"/>
      <c r="S305" s="226"/>
      <c r="T305" s="227"/>
      <c r="AT305" s="228" t="s">
        <v>163</v>
      </c>
      <c r="AU305" s="228" t="s">
        <v>82</v>
      </c>
      <c r="AV305" s="14" t="s">
        <v>82</v>
      </c>
      <c r="AW305" s="14" t="s">
        <v>34</v>
      </c>
      <c r="AX305" s="14" t="s">
        <v>80</v>
      </c>
      <c r="AY305" s="228" t="s">
        <v>153</v>
      </c>
    </row>
    <row r="306" spans="1:65" s="2" customFormat="1" ht="21.75" customHeight="1">
      <c r="A306" s="36"/>
      <c r="B306" s="37"/>
      <c r="C306" s="194" t="s">
        <v>386</v>
      </c>
      <c r="D306" s="194" t="s">
        <v>156</v>
      </c>
      <c r="E306" s="195" t="s">
        <v>387</v>
      </c>
      <c r="F306" s="196" t="s">
        <v>388</v>
      </c>
      <c r="G306" s="197" t="s">
        <v>180</v>
      </c>
      <c r="H306" s="198">
        <v>0.252</v>
      </c>
      <c r="I306" s="199"/>
      <c r="J306" s="200">
        <f>ROUND(I306*H306,2)</f>
        <v>0</v>
      </c>
      <c r="K306" s="196" t="s">
        <v>160</v>
      </c>
      <c r="L306" s="41"/>
      <c r="M306" s="201" t="s">
        <v>21</v>
      </c>
      <c r="N306" s="202" t="s">
        <v>44</v>
      </c>
      <c r="O306" s="66"/>
      <c r="P306" s="203">
        <f>O306*H306</f>
        <v>0</v>
      </c>
      <c r="Q306" s="203">
        <v>0</v>
      </c>
      <c r="R306" s="203">
        <f>Q306*H306</f>
        <v>0</v>
      </c>
      <c r="S306" s="203">
        <v>0</v>
      </c>
      <c r="T306" s="204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205" t="s">
        <v>161</v>
      </c>
      <c r="AT306" s="205" t="s">
        <v>156</v>
      </c>
      <c r="AU306" s="205" t="s">
        <v>82</v>
      </c>
      <c r="AY306" s="19" t="s">
        <v>153</v>
      </c>
      <c r="BE306" s="206">
        <f>IF(N306="základní",J306,0)</f>
        <v>0</v>
      </c>
      <c r="BF306" s="206">
        <f>IF(N306="snížená",J306,0)</f>
        <v>0</v>
      </c>
      <c r="BG306" s="206">
        <f>IF(N306="zákl. přenesená",J306,0)</f>
        <v>0</v>
      </c>
      <c r="BH306" s="206">
        <f>IF(N306="sníž. přenesená",J306,0)</f>
        <v>0</v>
      </c>
      <c r="BI306" s="206">
        <f>IF(N306="nulová",J306,0)</f>
        <v>0</v>
      </c>
      <c r="BJ306" s="19" t="s">
        <v>80</v>
      </c>
      <c r="BK306" s="206">
        <f>ROUND(I306*H306,2)</f>
        <v>0</v>
      </c>
      <c r="BL306" s="19" t="s">
        <v>161</v>
      </c>
      <c r="BM306" s="205" t="s">
        <v>389</v>
      </c>
    </row>
    <row r="307" spans="1:65" s="2" customFormat="1" ht="16.5" customHeight="1">
      <c r="A307" s="36"/>
      <c r="B307" s="37"/>
      <c r="C307" s="194" t="s">
        <v>390</v>
      </c>
      <c r="D307" s="194" t="s">
        <v>156</v>
      </c>
      <c r="E307" s="195" t="s">
        <v>391</v>
      </c>
      <c r="F307" s="196" t="s">
        <v>392</v>
      </c>
      <c r="G307" s="197" t="s">
        <v>229</v>
      </c>
      <c r="H307" s="198">
        <v>0.01</v>
      </c>
      <c r="I307" s="199"/>
      <c r="J307" s="200">
        <f>ROUND(I307*H307,2)</f>
        <v>0</v>
      </c>
      <c r="K307" s="196" t="s">
        <v>160</v>
      </c>
      <c r="L307" s="41"/>
      <c r="M307" s="201" t="s">
        <v>21</v>
      </c>
      <c r="N307" s="202" t="s">
        <v>44</v>
      </c>
      <c r="O307" s="66"/>
      <c r="P307" s="203">
        <f>O307*H307</f>
        <v>0</v>
      </c>
      <c r="Q307" s="203">
        <v>1.06277</v>
      </c>
      <c r="R307" s="203">
        <f>Q307*H307</f>
        <v>0.0106277</v>
      </c>
      <c r="S307" s="203">
        <v>0</v>
      </c>
      <c r="T307" s="204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205" t="s">
        <v>161</v>
      </c>
      <c r="AT307" s="205" t="s">
        <v>156</v>
      </c>
      <c r="AU307" s="205" t="s">
        <v>82</v>
      </c>
      <c r="AY307" s="19" t="s">
        <v>153</v>
      </c>
      <c r="BE307" s="206">
        <f>IF(N307="základní",J307,0)</f>
        <v>0</v>
      </c>
      <c r="BF307" s="206">
        <f>IF(N307="snížená",J307,0)</f>
        <v>0</v>
      </c>
      <c r="BG307" s="206">
        <f>IF(N307="zákl. přenesená",J307,0)</f>
        <v>0</v>
      </c>
      <c r="BH307" s="206">
        <f>IF(N307="sníž. přenesená",J307,0)</f>
        <v>0</v>
      </c>
      <c r="BI307" s="206">
        <f>IF(N307="nulová",J307,0)</f>
        <v>0</v>
      </c>
      <c r="BJ307" s="19" t="s">
        <v>80</v>
      </c>
      <c r="BK307" s="206">
        <f>ROUND(I307*H307,2)</f>
        <v>0</v>
      </c>
      <c r="BL307" s="19" t="s">
        <v>161</v>
      </c>
      <c r="BM307" s="205" t="s">
        <v>393</v>
      </c>
    </row>
    <row r="308" spans="2:51" s="14" customFormat="1" ht="12">
      <c r="B308" s="218"/>
      <c r="C308" s="219"/>
      <c r="D308" s="209" t="s">
        <v>163</v>
      </c>
      <c r="E308" s="220" t="s">
        <v>21</v>
      </c>
      <c r="F308" s="221" t="s">
        <v>394</v>
      </c>
      <c r="G308" s="219"/>
      <c r="H308" s="222">
        <v>0.01</v>
      </c>
      <c r="I308" s="223"/>
      <c r="J308" s="219"/>
      <c r="K308" s="219"/>
      <c r="L308" s="224"/>
      <c r="M308" s="225"/>
      <c r="N308" s="226"/>
      <c r="O308" s="226"/>
      <c r="P308" s="226"/>
      <c r="Q308" s="226"/>
      <c r="R308" s="226"/>
      <c r="S308" s="226"/>
      <c r="T308" s="227"/>
      <c r="AT308" s="228" t="s">
        <v>163</v>
      </c>
      <c r="AU308" s="228" t="s">
        <v>82</v>
      </c>
      <c r="AV308" s="14" t="s">
        <v>82</v>
      </c>
      <c r="AW308" s="14" t="s">
        <v>34</v>
      </c>
      <c r="AX308" s="14" t="s">
        <v>80</v>
      </c>
      <c r="AY308" s="228" t="s">
        <v>153</v>
      </c>
    </row>
    <row r="309" spans="1:65" s="2" customFormat="1" ht="16.5" customHeight="1">
      <c r="A309" s="36"/>
      <c r="B309" s="37"/>
      <c r="C309" s="194" t="s">
        <v>395</v>
      </c>
      <c r="D309" s="194" t="s">
        <v>156</v>
      </c>
      <c r="E309" s="195" t="s">
        <v>396</v>
      </c>
      <c r="F309" s="196" t="s">
        <v>397</v>
      </c>
      <c r="G309" s="197" t="s">
        <v>172</v>
      </c>
      <c r="H309" s="198">
        <v>98.37</v>
      </c>
      <c r="I309" s="199"/>
      <c r="J309" s="200">
        <f>ROUND(I309*H309,2)</f>
        <v>0</v>
      </c>
      <c r="K309" s="196" t="s">
        <v>160</v>
      </c>
      <c r="L309" s="41"/>
      <c r="M309" s="201" t="s">
        <v>21</v>
      </c>
      <c r="N309" s="202" t="s">
        <v>44</v>
      </c>
      <c r="O309" s="66"/>
      <c r="P309" s="203">
        <f>O309*H309</f>
        <v>0</v>
      </c>
      <c r="Q309" s="203">
        <v>0</v>
      </c>
      <c r="R309" s="203">
        <f>Q309*H309</f>
        <v>0</v>
      </c>
      <c r="S309" s="203">
        <v>0</v>
      </c>
      <c r="T309" s="204">
        <f>S309*H309</f>
        <v>0</v>
      </c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R309" s="205" t="s">
        <v>161</v>
      </c>
      <c r="AT309" s="205" t="s">
        <v>156</v>
      </c>
      <c r="AU309" s="205" t="s">
        <v>82</v>
      </c>
      <c r="AY309" s="19" t="s">
        <v>153</v>
      </c>
      <c r="BE309" s="206">
        <f>IF(N309="základní",J309,0)</f>
        <v>0</v>
      </c>
      <c r="BF309" s="206">
        <f>IF(N309="snížená",J309,0)</f>
        <v>0</v>
      </c>
      <c r="BG309" s="206">
        <f>IF(N309="zákl. přenesená",J309,0)</f>
        <v>0</v>
      </c>
      <c r="BH309" s="206">
        <f>IF(N309="sníž. přenesená",J309,0)</f>
        <v>0</v>
      </c>
      <c r="BI309" s="206">
        <f>IF(N309="nulová",J309,0)</f>
        <v>0</v>
      </c>
      <c r="BJ309" s="19" t="s">
        <v>80</v>
      </c>
      <c r="BK309" s="206">
        <f>ROUND(I309*H309,2)</f>
        <v>0</v>
      </c>
      <c r="BL309" s="19" t="s">
        <v>161</v>
      </c>
      <c r="BM309" s="205" t="s">
        <v>398</v>
      </c>
    </row>
    <row r="310" spans="2:51" s="13" customFormat="1" ht="12">
      <c r="B310" s="207"/>
      <c r="C310" s="208"/>
      <c r="D310" s="209" t="s">
        <v>163</v>
      </c>
      <c r="E310" s="210" t="s">
        <v>21</v>
      </c>
      <c r="F310" s="211" t="s">
        <v>399</v>
      </c>
      <c r="G310" s="208"/>
      <c r="H310" s="210" t="s">
        <v>21</v>
      </c>
      <c r="I310" s="212"/>
      <c r="J310" s="208"/>
      <c r="K310" s="208"/>
      <c r="L310" s="213"/>
      <c r="M310" s="214"/>
      <c r="N310" s="215"/>
      <c r="O310" s="215"/>
      <c r="P310" s="215"/>
      <c r="Q310" s="215"/>
      <c r="R310" s="215"/>
      <c r="S310" s="215"/>
      <c r="T310" s="216"/>
      <c r="AT310" s="217" t="s">
        <v>163</v>
      </c>
      <c r="AU310" s="217" t="s">
        <v>82</v>
      </c>
      <c r="AV310" s="13" t="s">
        <v>80</v>
      </c>
      <c r="AW310" s="13" t="s">
        <v>34</v>
      </c>
      <c r="AX310" s="13" t="s">
        <v>73</v>
      </c>
      <c r="AY310" s="217" t="s">
        <v>153</v>
      </c>
    </row>
    <row r="311" spans="2:51" s="13" customFormat="1" ht="12">
      <c r="B311" s="207"/>
      <c r="C311" s="208"/>
      <c r="D311" s="209" t="s">
        <v>163</v>
      </c>
      <c r="E311" s="210" t="s">
        <v>21</v>
      </c>
      <c r="F311" s="211" t="s">
        <v>305</v>
      </c>
      <c r="G311" s="208"/>
      <c r="H311" s="210" t="s">
        <v>21</v>
      </c>
      <c r="I311" s="212"/>
      <c r="J311" s="208"/>
      <c r="K311" s="208"/>
      <c r="L311" s="213"/>
      <c r="M311" s="214"/>
      <c r="N311" s="215"/>
      <c r="O311" s="215"/>
      <c r="P311" s="215"/>
      <c r="Q311" s="215"/>
      <c r="R311" s="215"/>
      <c r="S311" s="215"/>
      <c r="T311" s="216"/>
      <c r="AT311" s="217" t="s">
        <v>163</v>
      </c>
      <c r="AU311" s="217" t="s">
        <v>82</v>
      </c>
      <c r="AV311" s="13" t="s">
        <v>80</v>
      </c>
      <c r="AW311" s="13" t="s">
        <v>34</v>
      </c>
      <c r="AX311" s="13" t="s">
        <v>73</v>
      </c>
      <c r="AY311" s="217" t="s">
        <v>153</v>
      </c>
    </row>
    <row r="312" spans="2:51" s="13" customFormat="1" ht="12">
      <c r="B312" s="207"/>
      <c r="C312" s="208"/>
      <c r="D312" s="209" t="s">
        <v>163</v>
      </c>
      <c r="E312" s="210" t="s">
        <v>21</v>
      </c>
      <c r="F312" s="211" t="s">
        <v>321</v>
      </c>
      <c r="G312" s="208"/>
      <c r="H312" s="210" t="s">
        <v>21</v>
      </c>
      <c r="I312" s="212"/>
      <c r="J312" s="208"/>
      <c r="K312" s="208"/>
      <c r="L312" s="213"/>
      <c r="M312" s="214"/>
      <c r="N312" s="215"/>
      <c r="O312" s="215"/>
      <c r="P312" s="215"/>
      <c r="Q312" s="215"/>
      <c r="R312" s="215"/>
      <c r="S312" s="215"/>
      <c r="T312" s="216"/>
      <c r="AT312" s="217" t="s">
        <v>163</v>
      </c>
      <c r="AU312" s="217" t="s">
        <v>82</v>
      </c>
      <c r="AV312" s="13" t="s">
        <v>80</v>
      </c>
      <c r="AW312" s="13" t="s">
        <v>34</v>
      </c>
      <c r="AX312" s="13" t="s">
        <v>73</v>
      </c>
      <c r="AY312" s="217" t="s">
        <v>153</v>
      </c>
    </row>
    <row r="313" spans="2:51" s="14" customFormat="1" ht="12">
      <c r="B313" s="218"/>
      <c r="C313" s="219"/>
      <c r="D313" s="209" t="s">
        <v>163</v>
      </c>
      <c r="E313" s="220" t="s">
        <v>21</v>
      </c>
      <c r="F313" s="221" t="s">
        <v>400</v>
      </c>
      <c r="G313" s="219"/>
      <c r="H313" s="222">
        <v>32.98</v>
      </c>
      <c r="I313" s="223"/>
      <c r="J313" s="219"/>
      <c r="K313" s="219"/>
      <c r="L313" s="224"/>
      <c r="M313" s="225"/>
      <c r="N313" s="226"/>
      <c r="O313" s="226"/>
      <c r="P313" s="226"/>
      <c r="Q313" s="226"/>
      <c r="R313" s="226"/>
      <c r="S313" s="226"/>
      <c r="T313" s="227"/>
      <c r="AT313" s="228" t="s">
        <v>163</v>
      </c>
      <c r="AU313" s="228" t="s">
        <v>82</v>
      </c>
      <c r="AV313" s="14" t="s">
        <v>82</v>
      </c>
      <c r="AW313" s="14" t="s">
        <v>34</v>
      </c>
      <c r="AX313" s="14" t="s">
        <v>73</v>
      </c>
      <c r="AY313" s="228" t="s">
        <v>153</v>
      </c>
    </row>
    <row r="314" spans="2:51" s="14" customFormat="1" ht="12">
      <c r="B314" s="218"/>
      <c r="C314" s="219"/>
      <c r="D314" s="209" t="s">
        <v>163</v>
      </c>
      <c r="E314" s="220" t="s">
        <v>21</v>
      </c>
      <c r="F314" s="221" t="s">
        <v>401</v>
      </c>
      <c r="G314" s="219"/>
      <c r="H314" s="222">
        <v>37.96</v>
      </c>
      <c r="I314" s="223"/>
      <c r="J314" s="219"/>
      <c r="K314" s="219"/>
      <c r="L314" s="224"/>
      <c r="M314" s="225"/>
      <c r="N314" s="226"/>
      <c r="O314" s="226"/>
      <c r="P314" s="226"/>
      <c r="Q314" s="226"/>
      <c r="R314" s="226"/>
      <c r="S314" s="226"/>
      <c r="T314" s="227"/>
      <c r="AT314" s="228" t="s">
        <v>163</v>
      </c>
      <c r="AU314" s="228" t="s">
        <v>82</v>
      </c>
      <c r="AV314" s="14" t="s">
        <v>82</v>
      </c>
      <c r="AW314" s="14" t="s">
        <v>34</v>
      </c>
      <c r="AX314" s="14" t="s">
        <v>73</v>
      </c>
      <c r="AY314" s="228" t="s">
        <v>153</v>
      </c>
    </row>
    <row r="315" spans="2:51" s="14" customFormat="1" ht="12">
      <c r="B315" s="218"/>
      <c r="C315" s="219"/>
      <c r="D315" s="209" t="s">
        <v>163</v>
      </c>
      <c r="E315" s="220" t="s">
        <v>21</v>
      </c>
      <c r="F315" s="221" t="s">
        <v>402</v>
      </c>
      <c r="G315" s="219"/>
      <c r="H315" s="222">
        <v>27.43</v>
      </c>
      <c r="I315" s="223"/>
      <c r="J315" s="219"/>
      <c r="K315" s="219"/>
      <c r="L315" s="224"/>
      <c r="M315" s="225"/>
      <c r="N315" s="226"/>
      <c r="O315" s="226"/>
      <c r="P315" s="226"/>
      <c r="Q315" s="226"/>
      <c r="R315" s="226"/>
      <c r="S315" s="226"/>
      <c r="T315" s="227"/>
      <c r="AT315" s="228" t="s">
        <v>163</v>
      </c>
      <c r="AU315" s="228" t="s">
        <v>82</v>
      </c>
      <c r="AV315" s="14" t="s">
        <v>82</v>
      </c>
      <c r="AW315" s="14" t="s">
        <v>34</v>
      </c>
      <c r="AX315" s="14" t="s">
        <v>73</v>
      </c>
      <c r="AY315" s="228" t="s">
        <v>153</v>
      </c>
    </row>
    <row r="316" spans="2:51" s="16" customFormat="1" ht="12">
      <c r="B316" s="240"/>
      <c r="C316" s="241"/>
      <c r="D316" s="209" t="s">
        <v>163</v>
      </c>
      <c r="E316" s="242" t="s">
        <v>21</v>
      </c>
      <c r="F316" s="243" t="s">
        <v>403</v>
      </c>
      <c r="G316" s="241"/>
      <c r="H316" s="244">
        <v>98.37</v>
      </c>
      <c r="I316" s="245"/>
      <c r="J316" s="241"/>
      <c r="K316" s="241"/>
      <c r="L316" s="246"/>
      <c r="M316" s="247"/>
      <c r="N316" s="248"/>
      <c r="O316" s="248"/>
      <c r="P316" s="248"/>
      <c r="Q316" s="248"/>
      <c r="R316" s="248"/>
      <c r="S316" s="248"/>
      <c r="T316" s="249"/>
      <c r="AT316" s="250" t="s">
        <v>163</v>
      </c>
      <c r="AU316" s="250" t="s">
        <v>82</v>
      </c>
      <c r="AV316" s="16" t="s">
        <v>154</v>
      </c>
      <c r="AW316" s="16" t="s">
        <v>34</v>
      </c>
      <c r="AX316" s="16" t="s">
        <v>73</v>
      </c>
      <c r="AY316" s="250" t="s">
        <v>153</v>
      </c>
    </row>
    <row r="317" spans="2:51" s="15" customFormat="1" ht="12">
      <c r="B317" s="229"/>
      <c r="C317" s="230"/>
      <c r="D317" s="209" t="s">
        <v>163</v>
      </c>
      <c r="E317" s="231" t="s">
        <v>21</v>
      </c>
      <c r="F317" s="232" t="s">
        <v>169</v>
      </c>
      <c r="G317" s="230"/>
      <c r="H317" s="233">
        <v>98.37</v>
      </c>
      <c r="I317" s="234"/>
      <c r="J317" s="230"/>
      <c r="K317" s="230"/>
      <c r="L317" s="235"/>
      <c r="M317" s="236"/>
      <c r="N317" s="237"/>
      <c r="O317" s="237"/>
      <c r="P317" s="237"/>
      <c r="Q317" s="237"/>
      <c r="R317" s="237"/>
      <c r="S317" s="237"/>
      <c r="T317" s="238"/>
      <c r="AT317" s="239" t="s">
        <v>163</v>
      </c>
      <c r="AU317" s="239" t="s">
        <v>82</v>
      </c>
      <c r="AV317" s="15" t="s">
        <v>161</v>
      </c>
      <c r="AW317" s="15" t="s">
        <v>34</v>
      </c>
      <c r="AX317" s="15" t="s">
        <v>80</v>
      </c>
      <c r="AY317" s="239" t="s">
        <v>153</v>
      </c>
    </row>
    <row r="318" spans="1:65" s="2" customFormat="1" ht="16.5" customHeight="1">
      <c r="A318" s="36"/>
      <c r="B318" s="37"/>
      <c r="C318" s="194" t="s">
        <v>404</v>
      </c>
      <c r="D318" s="194" t="s">
        <v>156</v>
      </c>
      <c r="E318" s="195" t="s">
        <v>405</v>
      </c>
      <c r="F318" s="196" t="s">
        <v>406</v>
      </c>
      <c r="G318" s="197" t="s">
        <v>172</v>
      </c>
      <c r="H318" s="198">
        <v>295.11</v>
      </c>
      <c r="I318" s="199"/>
      <c r="J318" s="200">
        <f>ROUND(I318*H318,2)</f>
        <v>0</v>
      </c>
      <c r="K318" s="196" t="s">
        <v>160</v>
      </c>
      <c r="L318" s="41"/>
      <c r="M318" s="201" t="s">
        <v>21</v>
      </c>
      <c r="N318" s="202" t="s">
        <v>44</v>
      </c>
      <c r="O318" s="66"/>
      <c r="P318" s="203">
        <f>O318*H318</f>
        <v>0</v>
      </c>
      <c r="Q318" s="203">
        <v>0</v>
      </c>
      <c r="R318" s="203">
        <f>Q318*H318</f>
        <v>0</v>
      </c>
      <c r="S318" s="203">
        <v>0</v>
      </c>
      <c r="T318" s="204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205" t="s">
        <v>161</v>
      </c>
      <c r="AT318" s="205" t="s">
        <v>156</v>
      </c>
      <c r="AU318" s="205" t="s">
        <v>82</v>
      </c>
      <c r="AY318" s="19" t="s">
        <v>153</v>
      </c>
      <c r="BE318" s="206">
        <f>IF(N318="základní",J318,0)</f>
        <v>0</v>
      </c>
      <c r="BF318" s="206">
        <f>IF(N318="snížená",J318,0)</f>
        <v>0</v>
      </c>
      <c r="BG318" s="206">
        <f>IF(N318="zákl. přenesená",J318,0)</f>
        <v>0</v>
      </c>
      <c r="BH318" s="206">
        <f>IF(N318="sníž. přenesená",J318,0)</f>
        <v>0</v>
      </c>
      <c r="BI318" s="206">
        <f>IF(N318="nulová",J318,0)</f>
        <v>0</v>
      </c>
      <c r="BJ318" s="19" t="s">
        <v>80</v>
      </c>
      <c r="BK318" s="206">
        <f>ROUND(I318*H318,2)</f>
        <v>0</v>
      </c>
      <c r="BL318" s="19" t="s">
        <v>161</v>
      </c>
      <c r="BM318" s="205" t="s">
        <v>407</v>
      </c>
    </row>
    <row r="319" spans="2:51" s="13" customFormat="1" ht="12">
      <c r="B319" s="207"/>
      <c r="C319" s="208"/>
      <c r="D319" s="209" t="s">
        <v>163</v>
      </c>
      <c r="E319" s="210" t="s">
        <v>21</v>
      </c>
      <c r="F319" s="211" t="s">
        <v>399</v>
      </c>
      <c r="G319" s="208"/>
      <c r="H319" s="210" t="s">
        <v>21</v>
      </c>
      <c r="I319" s="212"/>
      <c r="J319" s="208"/>
      <c r="K319" s="208"/>
      <c r="L319" s="213"/>
      <c r="M319" s="214"/>
      <c r="N319" s="215"/>
      <c r="O319" s="215"/>
      <c r="P319" s="215"/>
      <c r="Q319" s="215"/>
      <c r="R319" s="215"/>
      <c r="S319" s="215"/>
      <c r="T319" s="216"/>
      <c r="AT319" s="217" t="s">
        <v>163</v>
      </c>
      <c r="AU319" s="217" t="s">
        <v>82</v>
      </c>
      <c r="AV319" s="13" t="s">
        <v>80</v>
      </c>
      <c r="AW319" s="13" t="s">
        <v>34</v>
      </c>
      <c r="AX319" s="13" t="s">
        <v>73</v>
      </c>
      <c r="AY319" s="217" t="s">
        <v>153</v>
      </c>
    </row>
    <row r="320" spans="2:51" s="14" customFormat="1" ht="12">
      <c r="B320" s="218"/>
      <c r="C320" s="219"/>
      <c r="D320" s="209" t="s">
        <v>163</v>
      </c>
      <c r="E320" s="220" t="s">
        <v>21</v>
      </c>
      <c r="F320" s="221" t="s">
        <v>408</v>
      </c>
      <c r="G320" s="219"/>
      <c r="H320" s="222">
        <v>295.11</v>
      </c>
      <c r="I320" s="223"/>
      <c r="J320" s="219"/>
      <c r="K320" s="219"/>
      <c r="L320" s="224"/>
      <c r="M320" s="225"/>
      <c r="N320" s="226"/>
      <c r="O320" s="226"/>
      <c r="P320" s="226"/>
      <c r="Q320" s="226"/>
      <c r="R320" s="226"/>
      <c r="S320" s="226"/>
      <c r="T320" s="227"/>
      <c r="AT320" s="228" t="s">
        <v>163</v>
      </c>
      <c r="AU320" s="228" t="s">
        <v>82</v>
      </c>
      <c r="AV320" s="14" t="s">
        <v>82</v>
      </c>
      <c r="AW320" s="14" t="s">
        <v>34</v>
      </c>
      <c r="AX320" s="14" t="s">
        <v>80</v>
      </c>
      <c r="AY320" s="228" t="s">
        <v>153</v>
      </c>
    </row>
    <row r="321" spans="1:65" s="2" customFormat="1" ht="16.5" customHeight="1">
      <c r="A321" s="36"/>
      <c r="B321" s="37"/>
      <c r="C321" s="194" t="s">
        <v>409</v>
      </c>
      <c r="D321" s="194" t="s">
        <v>156</v>
      </c>
      <c r="E321" s="195" t="s">
        <v>410</v>
      </c>
      <c r="F321" s="196" t="s">
        <v>411</v>
      </c>
      <c r="G321" s="197" t="s">
        <v>172</v>
      </c>
      <c r="H321" s="198">
        <v>98.37</v>
      </c>
      <c r="I321" s="199"/>
      <c r="J321" s="200">
        <f>ROUND(I321*H321,2)</f>
        <v>0</v>
      </c>
      <c r="K321" s="196" t="s">
        <v>160</v>
      </c>
      <c r="L321" s="41"/>
      <c r="M321" s="201" t="s">
        <v>21</v>
      </c>
      <c r="N321" s="202" t="s">
        <v>44</v>
      </c>
      <c r="O321" s="66"/>
      <c r="P321" s="203">
        <f>O321*H321</f>
        <v>0</v>
      </c>
      <c r="Q321" s="203">
        <v>4E-05</v>
      </c>
      <c r="R321" s="203">
        <f>Q321*H321</f>
        <v>0.0039348000000000005</v>
      </c>
      <c r="S321" s="203">
        <v>0</v>
      </c>
      <c r="T321" s="204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205" t="s">
        <v>161</v>
      </c>
      <c r="AT321" s="205" t="s">
        <v>156</v>
      </c>
      <c r="AU321" s="205" t="s">
        <v>82</v>
      </c>
      <c r="AY321" s="19" t="s">
        <v>153</v>
      </c>
      <c r="BE321" s="206">
        <f>IF(N321="základní",J321,0)</f>
        <v>0</v>
      </c>
      <c r="BF321" s="206">
        <f>IF(N321="snížená",J321,0)</f>
        <v>0</v>
      </c>
      <c r="BG321" s="206">
        <f>IF(N321="zákl. přenesená",J321,0)</f>
        <v>0</v>
      </c>
      <c r="BH321" s="206">
        <f>IF(N321="sníž. přenesená",J321,0)</f>
        <v>0</v>
      </c>
      <c r="BI321" s="206">
        <f>IF(N321="nulová",J321,0)</f>
        <v>0</v>
      </c>
      <c r="BJ321" s="19" t="s">
        <v>80</v>
      </c>
      <c r="BK321" s="206">
        <f>ROUND(I321*H321,2)</f>
        <v>0</v>
      </c>
      <c r="BL321" s="19" t="s">
        <v>161</v>
      </c>
      <c r="BM321" s="205" t="s">
        <v>412</v>
      </c>
    </row>
    <row r="322" spans="2:51" s="13" customFormat="1" ht="12">
      <c r="B322" s="207"/>
      <c r="C322" s="208"/>
      <c r="D322" s="209" t="s">
        <v>163</v>
      </c>
      <c r="E322" s="210" t="s">
        <v>21</v>
      </c>
      <c r="F322" s="211" t="s">
        <v>413</v>
      </c>
      <c r="G322" s="208"/>
      <c r="H322" s="210" t="s">
        <v>21</v>
      </c>
      <c r="I322" s="212"/>
      <c r="J322" s="208"/>
      <c r="K322" s="208"/>
      <c r="L322" s="213"/>
      <c r="M322" s="214"/>
      <c r="N322" s="215"/>
      <c r="O322" s="215"/>
      <c r="P322" s="215"/>
      <c r="Q322" s="215"/>
      <c r="R322" s="215"/>
      <c r="S322" s="215"/>
      <c r="T322" s="216"/>
      <c r="AT322" s="217" t="s">
        <v>163</v>
      </c>
      <c r="AU322" s="217" t="s">
        <v>82</v>
      </c>
      <c r="AV322" s="13" t="s">
        <v>80</v>
      </c>
      <c r="AW322" s="13" t="s">
        <v>34</v>
      </c>
      <c r="AX322" s="13" t="s">
        <v>73</v>
      </c>
      <c r="AY322" s="217" t="s">
        <v>153</v>
      </c>
    </row>
    <row r="323" spans="2:51" s="14" customFormat="1" ht="12">
      <c r="B323" s="218"/>
      <c r="C323" s="219"/>
      <c r="D323" s="209" t="s">
        <v>163</v>
      </c>
      <c r="E323" s="220" t="s">
        <v>21</v>
      </c>
      <c r="F323" s="221" t="s">
        <v>414</v>
      </c>
      <c r="G323" s="219"/>
      <c r="H323" s="222">
        <v>98.37</v>
      </c>
      <c r="I323" s="223"/>
      <c r="J323" s="219"/>
      <c r="K323" s="219"/>
      <c r="L323" s="224"/>
      <c r="M323" s="225"/>
      <c r="N323" s="226"/>
      <c r="O323" s="226"/>
      <c r="P323" s="226"/>
      <c r="Q323" s="226"/>
      <c r="R323" s="226"/>
      <c r="S323" s="226"/>
      <c r="T323" s="227"/>
      <c r="AT323" s="228" t="s">
        <v>163</v>
      </c>
      <c r="AU323" s="228" t="s">
        <v>82</v>
      </c>
      <c r="AV323" s="14" t="s">
        <v>82</v>
      </c>
      <c r="AW323" s="14" t="s">
        <v>34</v>
      </c>
      <c r="AX323" s="14" t="s">
        <v>80</v>
      </c>
      <c r="AY323" s="228" t="s">
        <v>153</v>
      </c>
    </row>
    <row r="324" spans="2:63" s="12" customFormat="1" ht="22.9" customHeight="1">
      <c r="B324" s="178"/>
      <c r="C324" s="179"/>
      <c r="D324" s="180" t="s">
        <v>72</v>
      </c>
      <c r="E324" s="192" t="s">
        <v>219</v>
      </c>
      <c r="F324" s="192" t="s">
        <v>415</v>
      </c>
      <c r="G324" s="179"/>
      <c r="H324" s="179"/>
      <c r="I324" s="182"/>
      <c r="J324" s="193">
        <f>BK324</f>
        <v>0</v>
      </c>
      <c r="K324" s="179"/>
      <c r="L324" s="184"/>
      <c r="M324" s="185"/>
      <c r="N324" s="186"/>
      <c r="O324" s="186"/>
      <c r="P324" s="187">
        <f>SUM(P325:P349)</f>
        <v>0</v>
      </c>
      <c r="Q324" s="186"/>
      <c r="R324" s="187">
        <f>SUM(R325:R349)</f>
        <v>0.019934800000000003</v>
      </c>
      <c r="S324" s="186"/>
      <c r="T324" s="188">
        <f>SUM(T325:T349)</f>
        <v>0</v>
      </c>
      <c r="AR324" s="189" t="s">
        <v>80</v>
      </c>
      <c r="AT324" s="190" t="s">
        <v>72</v>
      </c>
      <c r="AU324" s="190" t="s">
        <v>80</v>
      </c>
      <c r="AY324" s="189" t="s">
        <v>153</v>
      </c>
      <c r="BK324" s="191">
        <f>SUM(BK325:BK349)</f>
        <v>0</v>
      </c>
    </row>
    <row r="325" spans="1:65" s="2" customFormat="1" ht="21.75" customHeight="1">
      <c r="A325" s="36"/>
      <c r="B325" s="37"/>
      <c r="C325" s="194" t="s">
        <v>416</v>
      </c>
      <c r="D325" s="194" t="s">
        <v>156</v>
      </c>
      <c r="E325" s="195" t="s">
        <v>417</v>
      </c>
      <c r="F325" s="196" t="s">
        <v>418</v>
      </c>
      <c r="G325" s="197" t="s">
        <v>172</v>
      </c>
      <c r="H325" s="198">
        <v>98.37</v>
      </c>
      <c r="I325" s="199"/>
      <c r="J325" s="200">
        <f>ROUND(I325*H325,2)</f>
        <v>0</v>
      </c>
      <c r="K325" s="196" t="s">
        <v>160</v>
      </c>
      <c r="L325" s="41"/>
      <c r="M325" s="201" t="s">
        <v>21</v>
      </c>
      <c r="N325" s="202" t="s">
        <v>44</v>
      </c>
      <c r="O325" s="66"/>
      <c r="P325" s="203">
        <f>O325*H325</f>
        <v>0</v>
      </c>
      <c r="Q325" s="203">
        <v>4E-05</v>
      </c>
      <c r="R325" s="203">
        <f>Q325*H325</f>
        <v>0.0039348000000000005</v>
      </c>
      <c r="S325" s="203">
        <v>0</v>
      </c>
      <c r="T325" s="204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205" t="s">
        <v>161</v>
      </c>
      <c r="AT325" s="205" t="s">
        <v>156</v>
      </c>
      <c r="AU325" s="205" t="s">
        <v>82</v>
      </c>
      <c r="AY325" s="19" t="s">
        <v>153</v>
      </c>
      <c r="BE325" s="206">
        <f>IF(N325="základní",J325,0)</f>
        <v>0</v>
      </c>
      <c r="BF325" s="206">
        <f>IF(N325="snížená",J325,0)</f>
        <v>0</v>
      </c>
      <c r="BG325" s="206">
        <f>IF(N325="zákl. přenesená",J325,0)</f>
        <v>0</v>
      </c>
      <c r="BH325" s="206">
        <f>IF(N325="sníž. přenesená",J325,0)</f>
        <v>0</v>
      </c>
      <c r="BI325" s="206">
        <f>IF(N325="nulová",J325,0)</f>
        <v>0</v>
      </c>
      <c r="BJ325" s="19" t="s">
        <v>80</v>
      </c>
      <c r="BK325" s="206">
        <f>ROUND(I325*H325,2)</f>
        <v>0</v>
      </c>
      <c r="BL325" s="19" t="s">
        <v>161</v>
      </c>
      <c r="BM325" s="205" t="s">
        <v>419</v>
      </c>
    </row>
    <row r="326" spans="2:51" s="13" customFormat="1" ht="12">
      <c r="B326" s="207"/>
      <c r="C326" s="208"/>
      <c r="D326" s="209" t="s">
        <v>163</v>
      </c>
      <c r="E326" s="210" t="s">
        <v>21</v>
      </c>
      <c r="F326" s="211" t="s">
        <v>420</v>
      </c>
      <c r="G326" s="208"/>
      <c r="H326" s="210" t="s">
        <v>21</v>
      </c>
      <c r="I326" s="212"/>
      <c r="J326" s="208"/>
      <c r="K326" s="208"/>
      <c r="L326" s="213"/>
      <c r="M326" s="214"/>
      <c r="N326" s="215"/>
      <c r="O326" s="215"/>
      <c r="P326" s="215"/>
      <c r="Q326" s="215"/>
      <c r="R326" s="215"/>
      <c r="S326" s="215"/>
      <c r="T326" s="216"/>
      <c r="AT326" s="217" t="s">
        <v>163</v>
      </c>
      <c r="AU326" s="217" t="s">
        <v>82</v>
      </c>
      <c r="AV326" s="13" t="s">
        <v>80</v>
      </c>
      <c r="AW326" s="13" t="s">
        <v>34</v>
      </c>
      <c r="AX326" s="13" t="s">
        <v>73</v>
      </c>
      <c r="AY326" s="217" t="s">
        <v>153</v>
      </c>
    </row>
    <row r="327" spans="2:51" s="13" customFormat="1" ht="12">
      <c r="B327" s="207"/>
      <c r="C327" s="208"/>
      <c r="D327" s="209" t="s">
        <v>163</v>
      </c>
      <c r="E327" s="210" t="s">
        <v>21</v>
      </c>
      <c r="F327" s="211" t="s">
        <v>175</v>
      </c>
      <c r="G327" s="208"/>
      <c r="H327" s="210" t="s">
        <v>21</v>
      </c>
      <c r="I327" s="212"/>
      <c r="J327" s="208"/>
      <c r="K327" s="208"/>
      <c r="L327" s="213"/>
      <c r="M327" s="214"/>
      <c r="N327" s="215"/>
      <c r="O327" s="215"/>
      <c r="P327" s="215"/>
      <c r="Q327" s="215"/>
      <c r="R327" s="215"/>
      <c r="S327" s="215"/>
      <c r="T327" s="216"/>
      <c r="AT327" s="217" t="s">
        <v>163</v>
      </c>
      <c r="AU327" s="217" t="s">
        <v>82</v>
      </c>
      <c r="AV327" s="13" t="s">
        <v>80</v>
      </c>
      <c r="AW327" s="13" t="s">
        <v>34</v>
      </c>
      <c r="AX327" s="13" t="s">
        <v>73</v>
      </c>
      <c r="AY327" s="217" t="s">
        <v>153</v>
      </c>
    </row>
    <row r="328" spans="2:51" s="13" customFormat="1" ht="12">
      <c r="B328" s="207"/>
      <c r="C328" s="208"/>
      <c r="D328" s="209" t="s">
        <v>163</v>
      </c>
      <c r="E328" s="210" t="s">
        <v>21</v>
      </c>
      <c r="F328" s="211" t="s">
        <v>421</v>
      </c>
      <c r="G328" s="208"/>
      <c r="H328" s="210" t="s">
        <v>21</v>
      </c>
      <c r="I328" s="212"/>
      <c r="J328" s="208"/>
      <c r="K328" s="208"/>
      <c r="L328" s="213"/>
      <c r="M328" s="214"/>
      <c r="N328" s="215"/>
      <c r="O328" s="215"/>
      <c r="P328" s="215"/>
      <c r="Q328" s="215"/>
      <c r="R328" s="215"/>
      <c r="S328" s="215"/>
      <c r="T328" s="216"/>
      <c r="AT328" s="217" t="s">
        <v>163</v>
      </c>
      <c r="AU328" s="217" t="s">
        <v>82</v>
      </c>
      <c r="AV328" s="13" t="s">
        <v>80</v>
      </c>
      <c r="AW328" s="13" t="s">
        <v>34</v>
      </c>
      <c r="AX328" s="13" t="s">
        <v>73</v>
      </c>
      <c r="AY328" s="217" t="s">
        <v>153</v>
      </c>
    </row>
    <row r="329" spans="2:51" s="14" customFormat="1" ht="12">
      <c r="B329" s="218"/>
      <c r="C329" s="219"/>
      <c r="D329" s="209" t="s">
        <v>163</v>
      </c>
      <c r="E329" s="220" t="s">
        <v>21</v>
      </c>
      <c r="F329" s="221" t="s">
        <v>422</v>
      </c>
      <c r="G329" s="219"/>
      <c r="H329" s="222">
        <v>43.37</v>
      </c>
      <c r="I329" s="223"/>
      <c r="J329" s="219"/>
      <c r="K329" s="219"/>
      <c r="L329" s="224"/>
      <c r="M329" s="225"/>
      <c r="N329" s="226"/>
      <c r="O329" s="226"/>
      <c r="P329" s="226"/>
      <c r="Q329" s="226"/>
      <c r="R329" s="226"/>
      <c r="S329" s="226"/>
      <c r="T329" s="227"/>
      <c r="AT329" s="228" t="s">
        <v>163</v>
      </c>
      <c r="AU329" s="228" t="s">
        <v>82</v>
      </c>
      <c r="AV329" s="14" t="s">
        <v>82</v>
      </c>
      <c r="AW329" s="14" t="s">
        <v>34</v>
      </c>
      <c r="AX329" s="14" t="s">
        <v>73</v>
      </c>
      <c r="AY329" s="228" t="s">
        <v>153</v>
      </c>
    </row>
    <row r="330" spans="2:51" s="14" customFormat="1" ht="12">
      <c r="B330" s="218"/>
      <c r="C330" s="219"/>
      <c r="D330" s="209" t="s">
        <v>163</v>
      </c>
      <c r="E330" s="220" t="s">
        <v>21</v>
      </c>
      <c r="F330" s="221" t="s">
        <v>423</v>
      </c>
      <c r="G330" s="219"/>
      <c r="H330" s="222">
        <v>37.54</v>
      </c>
      <c r="I330" s="223"/>
      <c r="J330" s="219"/>
      <c r="K330" s="219"/>
      <c r="L330" s="224"/>
      <c r="M330" s="225"/>
      <c r="N330" s="226"/>
      <c r="O330" s="226"/>
      <c r="P330" s="226"/>
      <c r="Q330" s="226"/>
      <c r="R330" s="226"/>
      <c r="S330" s="226"/>
      <c r="T330" s="227"/>
      <c r="AT330" s="228" t="s">
        <v>163</v>
      </c>
      <c r="AU330" s="228" t="s">
        <v>82</v>
      </c>
      <c r="AV330" s="14" t="s">
        <v>82</v>
      </c>
      <c r="AW330" s="14" t="s">
        <v>34</v>
      </c>
      <c r="AX330" s="14" t="s">
        <v>73</v>
      </c>
      <c r="AY330" s="228" t="s">
        <v>153</v>
      </c>
    </row>
    <row r="331" spans="2:51" s="14" customFormat="1" ht="12">
      <c r="B331" s="218"/>
      <c r="C331" s="219"/>
      <c r="D331" s="209" t="s">
        <v>163</v>
      </c>
      <c r="E331" s="220" t="s">
        <v>21</v>
      </c>
      <c r="F331" s="221" t="s">
        <v>424</v>
      </c>
      <c r="G331" s="219"/>
      <c r="H331" s="222">
        <v>17.46</v>
      </c>
      <c r="I331" s="223"/>
      <c r="J331" s="219"/>
      <c r="K331" s="219"/>
      <c r="L331" s="224"/>
      <c r="M331" s="225"/>
      <c r="N331" s="226"/>
      <c r="O331" s="226"/>
      <c r="P331" s="226"/>
      <c r="Q331" s="226"/>
      <c r="R331" s="226"/>
      <c r="S331" s="226"/>
      <c r="T331" s="227"/>
      <c r="AT331" s="228" t="s">
        <v>163</v>
      </c>
      <c r="AU331" s="228" t="s">
        <v>82</v>
      </c>
      <c r="AV331" s="14" t="s">
        <v>82</v>
      </c>
      <c r="AW331" s="14" t="s">
        <v>34</v>
      </c>
      <c r="AX331" s="14" t="s">
        <v>73</v>
      </c>
      <c r="AY331" s="228" t="s">
        <v>153</v>
      </c>
    </row>
    <row r="332" spans="2:51" s="15" customFormat="1" ht="12">
      <c r="B332" s="229"/>
      <c r="C332" s="230"/>
      <c r="D332" s="209" t="s">
        <v>163</v>
      </c>
      <c r="E332" s="231" t="s">
        <v>21</v>
      </c>
      <c r="F332" s="232" t="s">
        <v>169</v>
      </c>
      <c r="G332" s="230"/>
      <c r="H332" s="233">
        <v>98.37</v>
      </c>
      <c r="I332" s="234"/>
      <c r="J332" s="230"/>
      <c r="K332" s="230"/>
      <c r="L332" s="235"/>
      <c r="M332" s="236"/>
      <c r="N332" s="237"/>
      <c r="O332" s="237"/>
      <c r="P332" s="237"/>
      <c r="Q332" s="237"/>
      <c r="R332" s="237"/>
      <c r="S332" s="237"/>
      <c r="T332" s="238"/>
      <c r="AT332" s="239" t="s">
        <v>163</v>
      </c>
      <c r="AU332" s="239" t="s">
        <v>82</v>
      </c>
      <c r="AV332" s="15" t="s">
        <v>161</v>
      </c>
      <c r="AW332" s="15" t="s">
        <v>34</v>
      </c>
      <c r="AX332" s="15" t="s">
        <v>80</v>
      </c>
      <c r="AY332" s="239" t="s">
        <v>153</v>
      </c>
    </row>
    <row r="333" spans="1:65" s="2" customFormat="1" ht="21.75" customHeight="1">
      <c r="A333" s="36"/>
      <c r="B333" s="37"/>
      <c r="C333" s="194" t="s">
        <v>425</v>
      </c>
      <c r="D333" s="194" t="s">
        <v>156</v>
      </c>
      <c r="E333" s="195" t="s">
        <v>426</v>
      </c>
      <c r="F333" s="196" t="s">
        <v>427</v>
      </c>
      <c r="G333" s="197" t="s">
        <v>172</v>
      </c>
      <c r="H333" s="198">
        <v>85</v>
      </c>
      <c r="I333" s="199"/>
      <c r="J333" s="200">
        <f>ROUND(I333*H333,2)</f>
        <v>0</v>
      </c>
      <c r="K333" s="196" t="s">
        <v>160</v>
      </c>
      <c r="L333" s="41"/>
      <c r="M333" s="201" t="s">
        <v>21</v>
      </c>
      <c r="N333" s="202" t="s">
        <v>44</v>
      </c>
      <c r="O333" s="66"/>
      <c r="P333" s="203">
        <f>O333*H333</f>
        <v>0</v>
      </c>
      <c r="Q333" s="203">
        <v>0</v>
      </c>
      <c r="R333" s="203">
        <f>Q333*H333</f>
        <v>0</v>
      </c>
      <c r="S333" s="203">
        <v>0</v>
      </c>
      <c r="T333" s="204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205" t="s">
        <v>161</v>
      </c>
      <c r="AT333" s="205" t="s">
        <v>156</v>
      </c>
      <c r="AU333" s="205" t="s">
        <v>82</v>
      </c>
      <c r="AY333" s="19" t="s">
        <v>153</v>
      </c>
      <c r="BE333" s="206">
        <f>IF(N333="základní",J333,0)</f>
        <v>0</v>
      </c>
      <c r="BF333" s="206">
        <f>IF(N333="snížená",J333,0)</f>
        <v>0</v>
      </c>
      <c r="BG333" s="206">
        <f>IF(N333="zákl. přenesená",J333,0)</f>
        <v>0</v>
      </c>
      <c r="BH333" s="206">
        <f>IF(N333="sníž. přenesená",J333,0)</f>
        <v>0</v>
      </c>
      <c r="BI333" s="206">
        <f>IF(N333="nulová",J333,0)</f>
        <v>0</v>
      </c>
      <c r="BJ333" s="19" t="s">
        <v>80</v>
      </c>
      <c r="BK333" s="206">
        <f>ROUND(I333*H333,2)</f>
        <v>0</v>
      </c>
      <c r="BL333" s="19" t="s">
        <v>161</v>
      </c>
      <c r="BM333" s="205" t="s">
        <v>428</v>
      </c>
    </row>
    <row r="334" spans="2:51" s="13" customFormat="1" ht="12">
      <c r="B334" s="207"/>
      <c r="C334" s="208"/>
      <c r="D334" s="209" t="s">
        <v>163</v>
      </c>
      <c r="E334" s="210" t="s">
        <v>21</v>
      </c>
      <c r="F334" s="211" t="s">
        <v>429</v>
      </c>
      <c r="G334" s="208"/>
      <c r="H334" s="210" t="s">
        <v>21</v>
      </c>
      <c r="I334" s="212"/>
      <c r="J334" s="208"/>
      <c r="K334" s="208"/>
      <c r="L334" s="213"/>
      <c r="M334" s="214"/>
      <c r="N334" s="215"/>
      <c r="O334" s="215"/>
      <c r="P334" s="215"/>
      <c r="Q334" s="215"/>
      <c r="R334" s="215"/>
      <c r="S334" s="215"/>
      <c r="T334" s="216"/>
      <c r="AT334" s="217" t="s">
        <v>163</v>
      </c>
      <c r="AU334" s="217" t="s">
        <v>82</v>
      </c>
      <c r="AV334" s="13" t="s">
        <v>80</v>
      </c>
      <c r="AW334" s="13" t="s">
        <v>34</v>
      </c>
      <c r="AX334" s="13" t="s">
        <v>73</v>
      </c>
      <c r="AY334" s="217" t="s">
        <v>153</v>
      </c>
    </row>
    <row r="335" spans="2:51" s="14" customFormat="1" ht="12">
      <c r="B335" s="218"/>
      <c r="C335" s="219"/>
      <c r="D335" s="209" t="s">
        <v>163</v>
      </c>
      <c r="E335" s="220" t="s">
        <v>21</v>
      </c>
      <c r="F335" s="221" t="s">
        <v>430</v>
      </c>
      <c r="G335" s="219"/>
      <c r="H335" s="222">
        <v>85</v>
      </c>
      <c r="I335" s="223"/>
      <c r="J335" s="219"/>
      <c r="K335" s="219"/>
      <c r="L335" s="224"/>
      <c r="M335" s="225"/>
      <c r="N335" s="226"/>
      <c r="O335" s="226"/>
      <c r="P335" s="226"/>
      <c r="Q335" s="226"/>
      <c r="R335" s="226"/>
      <c r="S335" s="226"/>
      <c r="T335" s="227"/>
      <c r="AT335" s="228" t="s">
        <v>163</v>
      </c>
      <c r="AU335" s="228" t="s">
        <v>82</v>
      </c>
      <c r="AV335" s="14" t="s">
        <v>82</v>
      </c>
      <c r="AW335" s="14" t="s">
        <v>34</v>
      </c>
      <c r="AX335" s="14" t="s">
        <v>80</v>
      </c>
      <c r="AY335" s="228" t="s">
        <v>153</v>
      </c>
    </row>
    <row r="336" spans="1:65" s="2" customFormat="1" ht="21.75" customHeight="1">
      <c r="A336" s="36"/>
      <c r="B336" s="37"/>
      <c r="C336" s="194" t="s">
        <v>431</v>
      </c>
      <c r="D336" s="194" t="s">
        <v>156</v>
      </c>
      <c r="E336" s="195" t="s">
        <v>432</v>
      </c>
      <c r="F336" s="196" t="s">
        <v>433</v>
      </c>
      <c r="G336" s="197" t="s">
        <v>159</v>
      </c>
      <c r="H336" s="198">
        <v>64</v>
      </c>
      <c r="I336" s="199"/>
      <c r="J336" s="200">
        <f>ROUND(I336*H336,2)</f>
        <v>0</v>
      </c>
      <c r="K336" s="196" t="s">
        <v>160</v>
      </c>
      <c r="L336" s="41"/>
      <c r="M336" s="201" t="s">
        <v>21</v>
      </c>
      <c r="N336" s="202" t="s">
        <v>44</v>
      </c>
      <c r="O336" s="66"/>
      <c r="P336" s="203">
        <f>O336*H336</f>
        <v>0</v>
      </c>
      <c r="Q336" s="203">
        <v>0.00025</v>
      </c>
      <c r="R336" s="203">
        <f>Q336*H336</f>
        <v>0.016</v>
      </c>
      <c r="S336" s="203">
        <v>0</v>
      </c>
      <c r="T336" s="204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205" t="s">
        <v>161</v>
      </c>
      <c r="AT336" s="205" t="s">
        <v>156</v>
      </c>
      <c r="AU336" s="205" t="s">
        <v>82</v>
      </c>
      <c r="AY336" s="19" t="s">
        <v>153</v>
      </c>
      <c r="BE336" s="206">
        <f>IF(N336="základní",J336,0)</f>
        <v>0</v>
      </c>
      <c r="BF336" s="206">
        <f>IF(N336="snížená",J336,0)</f>
        <v>0</v>
      </c>
      <c r="BG336" s="206">
        <f>IF(N336="zákl. přenesená",J336,0)</f>
        <v>0</v>
      </c>
      <c r="BH336" s="206">
        <f>IF(N336="sníž. přenesená",J336,0)</f>
        <v>0</v>
      </c>
      <c r="BI336" s="206">
        <f>IF(N336="nulová",J336,0)</f>
        <v>0</v>
      </c>
      <c r="BJ336" s="19" t="s">
        <v>80</v>
      </c>
      <c r="BK336" s="206">
        <f>ROUND(I336*H336,2)</f>
        <v>0</v>
      </c>
      <c r="BL336" s="19" t="s">
        <v>161</v>
      </c>
      <c r="BM336" s="205" t="s">
        <v>434</v>
      </c>
    </row>
    <row r="337" spans="2:51" s="13" customFormat="1" ht="12">
      <c r="B337" s="207"/>
      <c r="C337" s="208"/>
      <c r="D337" s="209" t="s">
        <v>163</v>
      </c>
      <c r="E337" s="210" t="s">
        <v>21</v>
      </c>
      <c r="F337" s="211" t="s">
        <v>435</v>
      </c>
      <c r="G337" s="208"/>
      <c r="H337" s="210" t="s">
        <v>21</v>
      </c>
      <c r="I337" s="212"/>
      <c r="J337" s="208"/>
      <c r="K337" s="208"/>
      <c r="L337" s="213"/>
      <c r="M337" s="214"/>
      <c r="N337" s="215"/>
      <c r="O337" s="215"/>
      <c r="P337" s="215"/>
      <c r="Q337" s="215"/>
      <c r="R337" s="215"/>
      <c r="S337" s="215"/>
      <c r="T337" s="216"/>
      <c r="AT337" s="217" t="s">
        <v>163</v>
      </c>
      <c r="AU337" s="217" t="s">
        <v>82</v>
      </c>
      <c r="AV337" s="13" t="s">
        <v>80</v>
      </c>
      <c r="AW337" s="13" t="s">
        <v>34</v>
      </c>
      <c r="AX337" s="13" t="s">
        <v>73</v>
      </c>
      <c r="AY337" s="217" t="s">
        <v>153</v>
      </c>
    </row>
    <row r="338" spans="2:51" s="13" customFormat="1" ht="12">
      <c r="B338" s="207"/>
      <c r="C338" s="208"/>
      <c r="D338" s="209" t="s">
        <v>163</v>
      </c>
      <c r="E338" s="210" t="s">
        <v>21</v>
      </c>
      <c r="F338" s="211" t="s">
        <v>356</v>
      </c>
      <c r="G338" s="208"/>
      <c r="H338" s="210" t="s">
        <v>21</v>
      </c>
      <c r="I338" s="212"/>
      <c r="J338" s="208"/>
      <c r="K338" s="208"/>
      <c r="L338" s="213"/>
      <c r="M338" s="214"/>
      <c r="N338" s="215"/>
      <c r="O338" s="215"/>
      <c r="P338" s="215"/>
      <c r="Q338" s="215"/>
      <c r="R338" s="215"/>
      <c r="S338" s="215"/>
      <c r="T338" s="216"/>
      <c r="AT338" s="217" t="s">
        <v>163</v>
      </c>
      <c r="AU338" s="217" t="s">
        <v>82</v>
      </c>
      <c r="AV338" s="13" t="s">
        <v>80</v>
      </c>
      <c r="AW338" s="13" t="s">
        <v>34</v>
      </c>
      <c r="AX338" s="13" t="s">
        <v>73</v>
      </c>
      <c r="AY338" s="217" t="s">
        <v>153</v>
      </c>
    </row>
    <row r="339" spans="2:51" s="13" customFormat="1" ht="12">
      <c r="B339" s="207"/>
      <c r="C339" s="208"/>
      <c r="D339" s="209" t="s">
        <v>163</v>
      </c>
      <c r="E339" s="210" t="s">
        <v>21</v>
      </c>
      <c r="F339" s="211" t="s">
        <v>357</v>
      </c>
      <c r="G339" s="208"/>
      <c r="H339" s="210" t="s">
        <v>21</v>
      </c>
      <c r="I339" s="212"/>
      <c r="J339" s="208"/>
      <c r="K339" s="208"/>
      <c r="L339" s="213"/>
      <c r="M339" s="214"/>
      <c r="N339" s="215"/>
      <c r="O339" s="215"/>
      <c r="P339" s="215"/>
      <c r="Q339" s="215"/>
      <c r="R339" s="215"/>
      <c r="S339" s="215"/>
      <c r="T339" s="216"/>
      <c r="AT339" s="217" t="s">
        <v>163</v>
      </c>
      <c r="AU339" s="217" t="s">
        <v>82</v>
      </c>
      <c r="AV339" s="13" t="s">
        <v>80</v>
      </c>
      <c r="AW339" s="13" t="s">
        <v>34</v>
      </c>
      <c r="AX339" s="13" t="s">
        <v>73</v>
      </c>
      <c r="AY339" s="217" t="s">
        <v>153</v>
      </c>
    </row>
    <row r="340" spans="2:51" s="14" customFormat="1" ht="12">
      <c r="B340" s="218"/>
      <c r="C340" s="219"/>
      <c r="D340" s="209" t="s">
        <v>163</v>
      </c>
      <c r="E340" s="220" t="s">
        <v>21</v>
      </c>
      <c r="F340" s="221" t="s">
        <v>358</v>
      </c>
      <c r="G340" s="219"/>
      <c r="H340" s="222">
        <v>30</v>
      </c>
      <c r="I340" s="223"/>
      <c r="J340" s="219"/>
      <c r="K340" s="219"/>
      <c r="L340" s="224"/>
      <c r="M340" s="225"/>
      <c r="N340" s="226"/>
      <c r="O340" s="226"/>
      <c r="P340" s="226"/>
      <c r="Q340" s="226"/>
      <c r="R340" s="226"/>
      <c r="S340" s="226"/>
      <c r="T340" s="227"/>
      <c r="AT340" s="228" t="s">
        <v>163</v>
      </c>
      <c r="AU340" s="228" t="s">
        <v>82</v>
      </c>
      <c r="AV340" s="14" t="s">
        <v>82</v>
      </c>
      <c r="AW340" s="14" t="s">
        <v>34</v>
      </c>
      <c r="AX340" s="14" t="s">
        <v>73</v>
      </c>
      <c r="AY340" s="228" t="s">
        <v>153</v>
      </c>
    </row>
    <row r="341" spans="2:51" s="13" customFormat="1" ht="12">
      <c r="B341" s="207"/>
      <c r="C341" s="208"/>
      <c r="D341" s="209" t="s">
        <v>163</v>
      </c>
      <c r="E341" s="210" t="s">
        <v>21</v>
      </c>
      <c r="F341" s="211" t="s">
        <v>359</v>
      </c>
      <c r="G341" s="208"/>
      <c r="H341" s="210" t="s">
        <v>21</v>
      </c>
      <c r="I341" s="212"/>
      <c r="J341" s="208"/>
      <c r="K341" s="208"/>
      <c r="L341" s="213"/>
      <c r="M341" s="214"/>
      <c r="N341" s="215"/>
      <c r="O341" s="215"/>
      <c r="P341" s="215"/>
      <c r="Q341" s="215"/>
      <c r="R341" s="215"/>
      <c r="S341" s="215"/>
      <c r="T341" s="216"/>
      <c r="AT341" s="217" t="s">
        <v>163</v>
      </c>
      <c r="AU341" s="217" t="s">
        <v>82</v>
      </c>
      <c r="AV341" s="13" t="s">
        <v>80</v>
      </c>
      <c r="AW341" s="13" t="s">
        <v>34</v>
      </c>
      <c r="AX341" s="13" t="s">
        <v>73</v>
      </c>
      <c r="AY341" s="217" t="s">
        <v>153</v>
      </c>
    </row>
    <row r="342" spans="2:51" s="14" customFormat="1" ht="12">
      <c r="B342" s="218"/>
      <c r="C342" s="219"/>
      <c r="D342" s="209" t="s">
        <v>163</v>
      </c>
      <c r="E342" s="220" t="s">
        <v>21</v>
      </c>
      <c r="F342" s="221" t="s">
        <v>360</v>
      </c>
      <c r="G342" s="219"/>
      <c r="H342" s="222">
        <v>8</v>
      </c>
      <c r="I342" s="223"/>
      <c r="J342" s="219"/>
      <c r="K342" s="219"/>
      <c r="L342" s="224"/>
      <c r="M342" s="225"/>
      <c r="N342" s="226"/>
      <c r="O342" s="226"/>
      <c r="P342" s="226"/>
      <c r="Q342" s="226"/>
      <c r="R342" s="226"/>
      <c r="S342" s="226"/>
      <c r="T342" s="227"/>
      <c r="AT342" s="228" t="s">
        <v>163</v>
      </c>
      <c r="AU342" s="228" t="s">
        <v>82</v>
      </c>
      <c r="AV342" s="14" t="s">
        <v>82</v>
      </c>
      <c r="AW342" s="14" t="s">
        <v>34</v>
      </c>
      <c r="AX342" s="14" t="s">
        <v>73</v>
      </c>
      <c r="AY342" s="228" t="s">
        <v>153</v>
      </c>
    </row>
    <row r="343" spans="2:51" s="13" customFormat="1" ht="12">
      <c r="B343" s="207"/>
      <c r="C343" s="208"/>
      <c r="D343" s="209" t="s">
        <v>163</v>
      </c>
      <c r="E343" s="210" t="s">
        <v>21</v>
      </c>
      <c r="F343" s="211" t="s">
        <v>361</v>
      </c>
      <c r="G343" s="208"/>
      <c r="H343" s="210" t="s">
        <v>21</v>
      </c>
      <c r="I343" s="212"/>
      <c r="J343" s="208"/>
      <c r="K343" s="208"/>
      <c r="L343" s="213"/>
      <c r="M343" s="214"/>
      <c r="N343" s="215"/>
      <c r="O343" s="215"/>
      <c r="P343" s="215"/>
      <c r="Q343" s="215"/>
      <c r="R343" s="215"/>
      <c r="S343" s="215"/>
      <c r="T343" s="216"/>
      <c r="AT343" s="217" t="s">
        <v>163</v>
      </c>
      <c r="AU343" s="217" t="s">
        <v>82</v>
      </c>
      <c r="AV343" s="13" t="s">
        <v>80</v>
      </c>
      <c r="AW343" s="13" t="s">
        <v>34</v>
      </c>
      <c r="AX343" s="13" t="s">
        <v>73</v>
      </c>
      <c r="AY343" s="217" t="s">
        <v>153</v>
      </c>
    </row>
    <row r="344" spans="2:51" s="14" customFormat="1" ht="12">
      <c r="B344" s="218"/>
      <c r="C344" s="219"/>
      <c r="D344" s="209" t="s">
        <v>163</v>
      </c>
      <c r="E344" s="220" t="s">
        <v>21</v>
      </c>
      <c r="F344" s="221" t="s">
        <v>362</v>
      </c>
      <c r="G344" s="219"/>
      <c r="H344" s="222">
        <v>8</v>
      </c>
      <c r="I344" s="223"/>
      <c r="J344" s="219"/>
      <c r="K344" s="219"/>
      <c r="L344" s="224"/>
      <c r="M344" s="225"/>
      <c r="N344" s="226"/>
      <c r="O344" s="226"/>
      <c r="P344" s="226"/>
      <c r="Q344" s="226"/>
      <c r="R344" s="226"/>
      <c r="S344" s="226"/>
      <c r="T344" s="227"/>
      <c r="AT344" s="228" t="s">
        <v>163</v>
      </c>
      <c r="AU344" s="228" t="s">
        <v>82</v>
      </c>
      <c r="AV344" s="14" t="s">
        <v>82</v>
      </c>
      <c r="AW344" s="14" t="s">
        <v>34</v>
      </c>
      <c r="AX344" s="14" t="s">
        <v>73</v>
      </c>
      <c r="AY344" s="228" t="s">
        <v>153</v>
      </c>
    </row>
    <row r="345" spans="2:51" s="13" customFormat="1" ht="12">
      <c r="B345" s="207"/>
      <c r="C345" s="208"/>
      <c r="D345" s="209" t="s">
        <v>163</v>
      </c>
      <c r="E345" s="210" t="s">
        <v>21</v>
      </c>
      <c r="F345" s="211" t="s">
        <v>363</v>
      </c>
      <c r="G345" s="208"/>
      <c r="H345" s="210" t="s">
        <v>21</v>
      </c>
      <c r="I345" s="212"/>
      <c r="J345" s="208"/>
      <c r="K345" s="208"/>
      <c r="L345" s="213"/>
      <c r="M345" s="214"/>
      <c r="N345" s="215"/>
      <c r="O345" s="215"/>
      <c r="P345" s="215"/>
      <c r="Q345" s="215"/>
      <c r="R345" s="215"/>
      <c r="S345" s="215"/>
      <c r="T345" s="216"/>
      <c r="AT345" s="217" t="s">
        <v>163</v>
      </c>
      <c r="AU345" s="217" t="s">
        <v>82</v>
      </c>
      <c r="AV345" s="13" t="s">
        <v>80</v>
      </c>
      <c r="AW345" s="13" t="s">
        <v>34</v>
      </c>
      <c r="AX345" s="13" t="s">
        <v>73</v>
      </c>
      <c r="AY345" s="217" t="s">
        <v>153</v>
      </c>
    </row>
    <row r="346" spans="2:51" s="14" customFormat="1" ht="12">
      <c r="B346" s="218"/>
      <c r="C346" s="219"/>
      <c r="D346" s="209" t="s">
        <v>163</v>
      </c>
      <c r="E346" s="220" t="s">
        <v>21</v>
      </c>
      <c r="F346" s="221" t="s">
        <v>364</v>
      </c>
      <c r="G346" s="219"/>
      <c r="H346" s="222">
        <v>6</v>
      </c>
      <c r="I346" s="223"/>
      <c r="J346" s="219"/>
      <c r="K346" s="219"/>
      <c r="L346" s="224"/>
      <c r="M346" s="225"/>
      <c r="N346" s="226"/>
      <c r="O346" s="226"/>
      <c r="P346" s="226"/>
      <c r="Q346" s="226"/>
      <c r="R346" s="226"/>
      <c r="S346" s="226"/>
      <c r="T346" s="227"/>
      <c r="AT346" s="228" t="s">
        <v>163</v>
      </c>
      <c r="AU346" s="228" t="s">
        <v>82</v>
      </c>
      <c r="AV346" s="14" t="s">
        <v>82</v>
      </c>
      <c r="AW346" s="14" t="s">
        <v>34</v>
      </c>
      <c r="AX346" s="14" t="s">
        <v>73</v>
      </c>
      <c r="AY346" s="228" t="s">
        <v>153</v>
      </c>
    </row>
    <row r="347" spans="2:51" s="13" customFormat="1" ht="12">
      <c r="B347" s="207"/>
      <c r="C347" s="208"/>
      <c r="D347" s="209" t="s">
        <v>163</v>
      </c>
      <c r="E347" s="210" t="s">
        <v>21</v>
      </c>
      <c r="F347" s="211" t="s">
        <v>365</v>
      </c>
      <c r="G347" s="208"/>
      <c r="H347" s="210" t="s">
        <v>21</v>
      </c>
      <c r="I347" s="212"/>
      <c r="J347" s="208"/>
      <c r="K347" s="208"/>
      <c r="L347" s="213"/>
      <c r="M347" s="214"/>
      <c r="N347" s="215"/>
      <c r="O347" s="215"/>
      <c r="P347" s="215"/>
      <c r="Q347" s="215"/>
      <c r="R347" s="215"/>
      <c r="S347" s="215"/>
      <c r="T347" s="216"/>
      <c r="AT347" s="217" t="s">
        <v>163</v>
      </c>
      <c r="AU347" s="217" t="s">
        <v>82</v>
      </c>
      <c r="AV347" s="13" t="s">
        <v>80</v>
      </c>
      <c r="AW347" s="13" t="s">
        <v>34</v>
      </c>
      <c r="AX347" s="13" t="s">
        <v>73</v>
      </c>
      <c r="AY347" s="217" t="s">
        <v>153</v>
      </c>
    </row>
    <row r="348" spans="2:51" s="14" customFormat="1" ht="12">
      <c r="B348" s="218"/>
      <c r="C348" s="219"/>
      <c r="D348" s="209" t="s">
        <v>163</v>
      </c>
      <c r="E348" s="220" t="s">
        <v>21</v>
      </c>
      <c r="F348" s="221" t="s">
        <v>366</v>
      </c>
      <c r="G348" s="219"/>
      <c r="H348" s="222">
        <v>12</v>
      </c>
      <c r="I348" s="223"/>
      <c r="J348" s="219"/>
      <c r="K348" s="219"/>
      <c r="L348" s="224"/>
      <c r="M348" s="225"/>
      <c r="N348" s="226"/>
      <c r="O348" s="226"/>
      <c r="P348" s="226"/>
      <c r="Q348" s="226"/>
      <c r="R348" s="226"/>
      <c r="S348" s="226"/>
      <c r="T348" s="227"/>
      <c r="AT348" s="228" t="s">
        <v>163</v>
      </c>
      <c r="AU348" s="228" t="s">
        <v>82</v>
      </c>
      <c r="AV348" s="14" t="s">
        <v>82</v>
      </c>
      <c r="AW348" s="14" t="s">
        <v>34</v>
      </c>
      <c r="AX348" s="14" t="s">
        <v>73</v>
      </c>
      <c r="AY348" s="228" t="s">
        <v>153</v>
      </c>
    </row>
    <row r="349" spans="2:51" s="15" customFormat="1" ht="12">
      <c r="B349" s="229"/>
      <c r="C349" s="230"/>
      <c r="D349" s="209" t="s">
        <v>163</v>
      </c>
      <c r="E349" s="231" t="s">
        <v>21</v>
      </c>
      <c r="F349" s="232" t="s">
        <v>169</v>
      </c>
      <c r="G349" s="230"/>
      <c r="H349" s="233">
        <v>64</v>
      </c>
      <c r="I349" s="234"/>
      <c r="J349" s="230"/>
      <c r="K349" s="230"/>
      <c r="L349" s="235"/>
      <c r="M349" s="236"/>
      <c r="N349" s="237"/>
      <c r="O349" s="237"/>
      <c r="P349" s="237"/>
      <c r="Q349" s="237"/>
      <c r="R349" s="237"/>
      <c r="S349" s="237"/>
      <c r="T349" s="238"/>
      <c r="AT349" s="239" t="s">
        <v>163</v>
      </c>
      <c r="AU349" s="239" t="s">
        <v>82</v>
      </c>
      <c r="AV349" s="15" t="s">
        <v>161</v>
      </c>
      <c r="AW349" s="15" t="s">
        <v>34</v>
      </c>
      <c r="AX349" s="15" t="s">
        <v>80</v>
      </c>
      <c r="AY349" s="239" t="s">
        <v>153</v>
      </c>
    </row>
    <row r="350" spans="2:63" s="12" customFormat="1" ht="22.9" customHeight="1">
      <c r="B350" s="178"/>
      <c r="C350" s="179"/>
      <c r="D350" s="180" t="s">
        <v>72</v>
      </c>
      <c r="E350" s="192" t="s">
        <v>436</v>
      </c>
      <c r="F350" s="192" t="s">
        <v>437</v>
      </c>
      <c r="G350" s="179"/>
      <c r="H350" s="179"/>
      <c r="I350" s="182"/>
      <c r="J350" s="193">
        <f>BK350</f>
        <v>0</v>
      </c>
      <c r="K350" s="179"/>
      <c r="L350" s="184"/>
      <c r="M350" s="185"/>
      <c r="N350" s="186"/>
      <c r="O350" s="186"/>
      <c r="P350" s="187">
        <f>SUM(P351:P354)</f>
        <v>0</v>
      </c>
      <c r="Q350" s="186"/>
      <c r="R350" s="187">
        <f>SUM(R351:R354)</f>
        <v>0.0206577</v>
      </c>
      <c r="S350" s="186"/>
      <c r="T350" s="188">
        <f>SUM(T351:T354)</f>
        <v>0</v>
      </c>
      <c r="AR350" s="189" t="s">
        <v>80</v>
      </c>
      <c r="AT350" s="190" t="s">
        <v>72</v>
      </c>
      <c r="AU350" s="190" t="s">
        <v>80</v>
      </c>
      <c r="AY350" s="189" t="s">
        <v>153</v>
      </c>
      <c r="BK350" s="191">
        <f>SUM(BK351:BK354)</f>
        <v>0</v>
      </c>
    </row>
    <row r="351" spans="1:65" s="2" customFormat="1" ht="21.75" customHeight="1">
      <c r="A351" s="36"/>
      <c r="B351" s="37"/>
      <c r="C351" s="194" t="s">
        <v>438</v>
      </c>
      <c r="D351" s="194" t="s">
        <v>156</v>
      </c>
      <c r="E351" s="195" t="s">
        <v>439</v>
      </c>
      <c r="F351" s="196" t="s">
        <v>440</v>
      </c>
      <c r="G351" s="197" t="s">
        <v>172</v>
      </c>
      <c r="H351" s="198">
        <v>98.37</v>
      </c>
      <c r="I351" s="199"/>
      <c r="J351" s="200">
        <f>ROUND(I351*H351,2)</f>
        <v>0</v>
      </c>
      <c r="K351" s="196" t="s">
        <v>160</v>
      </c>
      <c r="L351" s="41"/>
      <c r="M351" s="201" t="s">
        <v>21</v>
      </c>
      <c r="N351" s="202" t="s">
        <v>44</v>
      </c>
      <c r="O351" s="66"/>
      <c r="P351" s="203">
        <f>O351*H351</f>
        <v>0</v>
      </c>
      <c r="Q351" s="203">
        <v>0.00021</v>
      </c>
      <c r="R351" s="203">
        <f>Q351*H351</f>
        <v>0.0206577</v>
      </c>
      <c r="S351" s="203">
        <v>0</v>
      </c>
      <c r="T351" s="204">
        <f>S351*H351</f>
        <v>0</v>
      </c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R351" s="205" t="s">
        <v>161</v>
      </c>
      <c r="AT351" s="205" t="s">
        <v>156</v>
      </c>
      <c r="AU351" s="205" t="s">
        <v>82</v>
      </c>
      <c r="AY351" s="19" t="s">
        <v>153</v>
      </c>
      <c r="BE351" s="206">
        <f>IF(N351="základní",J351,0)</f>
        <v>0</v>
      </c>
      <c r="BF351" s="206">
        <f>IF(N351="snížená",J351,0)</f>
        <v>0</v>
      </c>
      <c r="BG351" s="206">
        <f>IF(N351="zákl. přenesená",J351,0)</f>
        <v>0</v>
      </c>
      <c r="BH351" s="206">
        <f>IF(N351="sníž. přenesená",J351,0)</f>
        <v>0</v>
      </c>
      <c r="BI351" s="206">
        <f>IF(N351="nulová",J351,0)</f>
        <v>0</v>
      </c>
      <c r="BJ351" s="19" t="s">
        <v>80</v>
      </c>
      <c r="BK351" s="206">
        <f>ROUND(I351*H351,2)</f>
        <v>0</v>
      </c>
      <c r="BL351" s="19" t="s">
        <v>161</v>
      </c>
      <c r="BM351" s="205" t="s">
        <v>441</v>
      </c>
    </row>
    <row r="352" spans="2:51" s="13" customFormat="1" ht="12">
      <c r="B352" s="207"/>
      <c r="C352" s="208"/>
      <c r="D352" s="209" t="s">
        <v>163</v>
      </c>
      <c r="E352" s="210" t="s">
        <v>21</v>
      </c>
      <c r="F352" s="211" t="s">
        <v>442</v>
      </c>
      <c r="G352" s="208"/>
      <c r="H352" s="210" t="s">
        <v>21</v>
      </c>
      <c r="I352" s="212"/>
      <c r="J352" s="208"/>
      <c r="K352" s="208"/>
      <c r="L352" s="213"/>
      <c r="M352" s="214"/>
      <c r="N352" s="215"/>
      <c r="O352" s="215"/>
      <c r="P352" s="215"/>
      <c r="Q352" s="215"/>
      <c r="R352" s="215"/>
      <c r="S352" s="215"/>
      <c r="T352" s="216"/>
      <c r="AT352" s="217" t="s">
        <v>163</v>
      </c>
      <c r="AU352" s="217" t="s">
        <v>82</v>
      </c>
      <c r="AV352" s="13" t="s">
        <v>80</v>
      </c>
      <c r="AW352" s="13" t="s">
        <v>34</v>
      </c>
      <c r="AX352" s="13" t="s">
        <v>73</v>
      </c>
      <c r="AY352" s="217" t="s">
        <v>153</v>
      </c>
    </row>
    <row r="353" spans="2:51" s="14" customFormat="1" ht="12">
      <c r="B353" s="218"/>
      <c r="C353" s="219"/>
      <c r="D353" s="209" t="s">
        <v>163</v>
      </c>
      <c r="E353" s="220" t="s">
        <v>21</v>
      </c>
      <c r="F353" s="221" t="s">
        <v>414</v>
      </c>
      <c r="G353" s="219"/>
      <c r="H353" s="222">
        <v>98.37</v>
      </c>
      <c r="I353" s="223"/>
      <c r="J353" s="219"/>
      <c r="K353" s="219"/>
      <c r="L353" s="224"/>
      <c r="M353" s="225"/>
      <c r="N353" s="226"/>
      <c r="O353" s="226"/>
      <c r="P353" s="226"/>
      <c r="Q353" s="226"/>
      <c r="R353" s="226"/>
      <c r="S353" s="226"/>
      <c r="T353" s="227"/>
      <c r="AT353" s="228" t="s">
        <v>163</v>
      </c>
      <c r="AU353" s="228" t="s">
        <v>82</v>
      </c>
      <c r="AV353" s="14" t="s">
        <v>82</v>
      </c>
      <c r="AW353" s="14" t="s">
        <v>34</v>
      </c>
      <c r="AX353" s="14" t="s">
        <v>73</v>
      </c>
      <c r="AY353" s="228" t="s">
        <v>153</v>
      </c>
    </row>
    <row r="354" spans="2:51" s="15" customFormat="1" ht="12">
      <c r="B354" s="229"/>
      <c r="C354" s="230"/>
      <c r="D354" s="209" t="s">
        <v>163</v>
      </c>
      <c r="E354" s="231" t="s">
        <v>21</v>
      </c>
      <c r="F354" s="232" t="s">
        <v>169</v>
      </c>
      <c r="G354" s="230"/>
      <c r="H354" s="233">
        <v>98.37</v>
      </c>
      <c r="I354" s="234"/>
      <c r="J354" s="230"/>
      <c r="K354" s="230"/>
      <c r="L354" s="235"/>
      <c r="M354" s="236"/>
      <c r="N354" s="237"/>
      <c r="O354" s="237"/>
      <c r="P354" s="237"/>
      <c r="Q354" s="237"/>
      <c r="R354" s="237"/>
      <c r="S354" s="237"/>
      <c r="T354" s="238"/>
      <c r="AT354" s="239" t="s">
        <v>163</v>
      </c>
      <c r="AU354" s="239" t="s">
        <v>82</v>
      </c>
      <c r="AV354" s="15" t="s">
        <v>161</v>
      </c>
      <c r="AW354" s="15" t="s">
        <v>34</v>
      </c>
      <c r="AX354" s="15" t="s">
        <v>80</v>
      </c>
      <c r="AY354" s="239" t="s">
        <v>153</v>
      </c>
    </row>
    <row r="355" spans="2:63" s="12" customFormat="1" ht="22.9" customHeight="1">
      <c r="B355" s="178"/>
      <c r="C355" s="179"/>
      <c r="D355" s="180" t="s">
        <v>72</v>
      </c>
      <c r="E355" s="192" t="s">
        <v>443</v>
      </c>
      <c r="F355" s="192" t="s">
        <v>444</v>
      </c>
      <c r="G355" s="179"/>
      <c r="H355" s="179"/>
      <c r="I355" s="182"/>
      <c r="J355" s="193">
        <f>BK355</f>
        <v>0</v>
      </c>
      <c r="K355" s="179"/>
      <c r="L355" s="184"/>
      <c r="M355" s="185"/>
      <c r="N355" s="186"/>
      <c r="O355" s="186"/>
      <c r="P355" s="187">
        <f>SUM(P356:P365)</f>
        <v>0</v>
      </c>
      <c r="Q355" s="186"/>
      <c r="R355" s="187">
        <f>SUM(R356:R365)</f>
        <v>0.07128000000000001</v>
      </c>
      <c r="S355" s="186"/>
      <c r="T355" s="188">
        <f>SUM(T356:T365)</f>
        <v>0</v>
      </c>
      <c r="AR355" s="189" t="s">
        <v>80</v>
      </c>
      <c r="AT355" s="190" t="s">
        <v>72</v>
      </c>
      <c r="AU355" s="190" t="s">
        <v>80</v>
      </c>
      <c r="AY355" s="189" t="s">
        <v>153</v>
      </c>
      <c r="BK355" s="191">
        <f>SUM(BK356:BK365)</f>
        <v>0</v>
      </c>
    </row>
    <row r="356" spans="1:65" s="2" customFormat="1" ht="21.75" customHeight="1">
      <c r="A356" s="36"/>
      <c r="B356" s="37"/>
      <c r="C356" s="194" t="s">
        <v>445</v>
      </c>
      <c r="D356" s="194" t="s">
        <v>156</v>
      </c>
      <c r="E356" s="195" t="s">
        <v>446</v>
      </c>
      <c r="F356" s="196" t="s">
        <v>447</v>
      </c>
      <c r="G356" s="197" t="s">
        <v>159</v>
      </c>
      <c r="H356" s="198">
        <v>1</v>
      </c>
      <c r="I356" s="199"/>
      <c r="J356" s="200">
        <f>ROUND(I356*H356,2)</f>
        <v>0</v>
      </c>
      <c r="K356" s="196" t="s">
        <v>160</v>
      </c>
      <c r="L356" s="41"/>
      <c r="M356" s="201" t="s">
        <v>21</v>
      </c>
      <c r="N356" s="202" t="s">
        <v>44</v>
      </c>
      <c r="O356" s="66"/>
      <c r="P356" s="203">
        <f>O356*H356</f>
        <v>0</v>
      </c>
      <c r="Q356" s="203">
        <v>0.0234</v>
      </c>
      <c r="R356" s="203">
        <f>Q356*H356</f>
        <v>0.0234</v>
      </c>
      <c r="S356" s="203">
        <v>0</v>
      </c>
      <c r="T356" s="204">
        <f>S356*H356</f>
        <v>0</v>
      </c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R356" s="205" t="s">
        <v>161</v>
      </c>
      <c r="AT356" s="205" t="s">
        <v>156</v>
      </c>
      <c r="AU356" s="205" t="s">
        <v>82</v>
      </c>
      <c r="AY356" s="19" t="s">
        <v>153</v>
      </c>
      <c r="BE356" s="206">
        <f>IF(N356="základní",J356,0)</f>
        <v>0</v>
      </c>
      <c r="BF356" s="206">
        <f>IF(N356="snížená",J356,0)</f>
        <v>0</v>
      </c>
      <c r="BG356" s="206">
        <f>IF(N356="zákl. přenesená",J356,0)</f>
        <v>0</v>
      </c>
      <c r="BH356" s="206">
        <f>IF(N356="sníž. přenesená",J356,0)</f>
        <v>0</v>
      </c>
      <c r="BI356" s="206">
        <f>IF(N356="nulová",J356,0)</f>
        <v>0</v>
      </c>
      <c r="BJ356" s="19" t="s">
        <v>80</v>
      </c>
      <c r="BK356" s="206">
        <f>ROUND(I356*H356,2)</f>
        <v>0</v>
      </c>
      <c r="BL356" s="19" t="s">
        <v>161</v>
      </c>
      <c r="BM356" s="205" t="s">
        <v>448</v>
      </c>
    </row>
    <row r="357" spans="2:51" s="13" customFormat="1" ht="12">
      <c r="B357" s="207"/>
      <c r="C357" s="208"/>
      <c r="D357" s="209" t="s">
        <v>163</v>
      </c>
      <c r="E357" s="210" t="s">
        <v>21</v>
      </c>
      <c r="F357" s="211" t="s">
        <v>449</v>
      </c>
      <c r="G357" s="208"/>
      <c r="H357" s="210" t="s">
        <v>21</v>
      </c>
      <c r="I357" s="212"/>
      <c r="J357" s="208"/>
      <c r="K357" s="208"/>
      <c r="L357" s="213"/>
      <c r="M357" s="214"/>
      <c r="N357" s="215"/>
      <c r="O357" s="215"/>
      <c r="P357" s="215"/>
      <c r="Q357" s="215"/>
      <c r="R357" s="215"/>
      <c r="S357" s="215"/>
      <c r="T357" s="216"/>
      <c r="AT357" s="217" t="s">
        <v>163</v>
      </c>
      <c r="AU357" s="217" t="s">
        <v>82</v>
      </c>
      <c r="AV357" s="13" t="s">
        <v>80</v>
      </c>
      <c r="AW357" s="13" t="s">
        <v>34</v>
      </c>
      <c r="AX357" s="13" t="s">
        <v>73</v>
      </c>
      <c r="AY357" s="217" t="s">
        <v>153</v>
      </c>
    </row>
    <row r="358" spans="2:51" s="13" customFormat="1" ht="12">
      <c r="B358" s="207"/>
      <c r="C358" s="208"/>
      <c r="D358" s="209" t="s">
        <v>163</v>
      </c>
      <c r="E358" s="210" t="s">
        <v>21</v>
      </c>
      <c r="F358" s="211" t="s">
        <v>450</v>
      </c>
      <c r="G358" s="208"/>
      <c r="H358" s="210" t="s">
        <v>21</v>
      </c>
      <c r="I358" s="212"/>
      <c r="J358" s="208"/>
      <c r="K358" s="208"/>
      <c r="L358" s="213"/>
      <c r="M358" s="214"/>
      <c r="N358" s="215"/>
      <c r="O358" s="215"/>
      <c r="P358" s="215"/>
      <c r="Q358" s="215"/>
      <c r="R358" s="215"/>
      <c r="S358" s="215"/>
      <c r="T358" s="216"/>
      <c r="AT358" s="217" t="s">
        <v>163</v>
      </c>
      <c r="AU358" s="217" t="s">
        <v>82</v>
      </c>
      <c r="AV358" s="13" t="s">
        <v>80</v>
      </c>
      <c r="AW358" s="13" t="s">
        <v>34</v>
      </c>
      <c r="AX358" s="13" t="s">
        <v>73</v>
      </c>
      <c r="AY358" s="217" t="s">
        <v>153</v>
      </c>
    </row>
    <row r="359" spans="2:51" s="14" customFormat="1" ht="12">
      <c r="B359" s="218"/>
      <c r="C359" s="219"/>
      <c r="D359" s="209" t="s">
        <v>163</v>
      </c>
      <c r="E359" s="220" t="s">
        <v>21</v>
      </c>
      <c r="F359" s="221" t="s">
        <v>80</v>
      </c>
      <c r="G359" s="219"/>
      <c r="H359" s="222">
        <v>1</v>
      </c>
      <c r="I359" s="223"/>
      <c r="J359" s="219"/>
      <c r="K359" s="219"/>
      <c r="L359" s="224"/>
      <c r="M359" s="225"/>
      <c r="N359" s="226"/>
      <c r="O359" s="226"/>
      <c r="P359" s="226"/>
      <c r="Q359" s="226"/>
      <c r="R359" s="226"/>
      <c r="S359" s="226"/>
      <c r="T359" s="227"/>
      <c r="AT359" s="228" t="s">
        <v>163</v>
      </c>
      <c r="AU359" s="228" t="s">
        <v>82</v>
      </c>
      <c r="AV359" s="14" t="s">
        <v>82</v>
      </c>
      <c r="AW359" s="14" t="s">
        <v>34</v>
      </c>
      <c r="AX359" s="14" t="s">
        <v>80</v>
      </c>
      <c r="AY359" s="228" t="s">
        <v>153</v>
      </c>
    </row>
    <row r="360" spans="1:65" s="2" customFormat="1" ht="16.5" customHeight="1">
      <c r="A360" s="36"/>
      <c r="B360" s="37"/>
      <c r="C360" s="251" t="s">
        <v>451</v>
      </c>
      <c r="D360" s="251" t="s">
        <v>452</v>
      </c>
      <c r="E360" s="252" t="s">
        <v>453</v>
      </c>
      <c r="F360" s="253" t="s">
        <v>454</v>
      </c>
      <c r="G360" s="254" t="s">
        <v>159</v>
      </c>
      <c r="H360" s="255">
        <v>1</v>
      </c>
      <c r="I360" s="256"/>
      <c r="J360" s="257">
        <f>ROUND(I360*H360,2)</f>
        <v>0</v>
      </c>
      <c r="K360" s="253" t="s">
        <v>21</v>
      </c>
      <c r="L360" s="258"/>
      <c r="M360" s="259" t="s">
        <v>21</v>
      </c>
      <c r="N360" s="260" t="s">
        <v>44</v>
      </c>
      <c r="O360" s="66"/>
      <c r="P360" s="203">
        <f>O360*H360</f>
        <v>0</v>
      </c>
      <c r="Q360" s="203">
        <v>0.012</v>
      </c>
      <c r="R360" s="203">
        <f>Q360*H360</f>
        <v>0.012</v>
      </c>
      <c r="S360" s="203">
        <v>0</v>
      </c>
      <c r="T360" s="204">
        <f>S360*H360</f>
        <v>0</v>
      </c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R360" s="205" t="s">
        <v>214</v>
      </c>
      <c r="AT360" s="205" t="s">
        <v>452</v>
      </c>
      <c r="AU360" s="205" t="s">
        <v>82</v>
      </c>
      <c r="AY360" s="19" t="s">
        <v>153</v>
      </c>
      <c r="BE360" s="206">
        <f>IF(N360="základní",J360,0)</f>
        <v>0</v>
      </c>
      <c r="BF360" s="206">
        <f>IF(N360="snížená",J360,0)</f>
        <v>0</v>
      </c>
      <c r="BG360" s="206">
        <f>IF(N360="zákl. přenesená",J360,0)</f>
        <v>0</v>
      </c>
      <c r="BH360" s="206">
        <f>IF(N360="sníž. přenesená",J360,0)</f>
        <v>0</v>
      </c>
      <c r="BI360" s="206">
        <f>IF(N360="nulová",J360,0)</f>
        <v>0</v>
      </c>
      <c r="BJ360" s="19" t="s">
        <v>80</v>
      </c>
      <c r="BK360" s="206">
        <f>ROUND(I360*H360,2)</f>
        <v>0</v>
      </c>
      <c r="BL360" s="19" t="s">
        <v>161</v>
      </c>
      <c r="BM360" s="205" t="s">
        <v>455</v>
      </c>
    </row>
    <row r="361" spans="1:65" s="2" customFormat="1" ht="21.75" customHeight="1">
      <c r="A361" s="36"/>
      <c r="B361" s="37"/>
      <c r="C361" s="194" t="s">
        <v>456</v>
      </c>
      <c r="D361" s="194" t="s">
        <v>156</v>
      </c>
      <c r="E361" s="195" t="s">
        <v>457</v>
      </c>
      <c r="F361" s="196" t="s">
        <v>458</v>
      </c>
      <c r="G361" s="197" t="s">
        <v>159</v>
      </c>
      <c r="H361" s="198">
        <v>3</v>
      </c>
      <c r="I361" s="199"/>
      <c r="J361" s="200">
        <f>ROUND(I361*H361,2)</f>
        <v>0</v>
      </c>
      <c r="K361" s="196" t="s">
        <v>160</v>
      </c>
      <c r="L361" s="41"/>
      <c r="M361" s="201" t="s">
        <v>21</v>
      </c>
      <c r="N361" s="202" t="s">
        <v>44</v>
      </c>
      <c r="O361" s="66"/>
      <c r="P361" s="203">
        <f>O361*H361</f>
        <v>0</v>
      </c>
      <c r="Q361" s="203">
        <v>0.0117</v>
      </c>
      <c r="R361" s="203">
        <f>Q361*H361</f>
        <v>0.0351</v>
      </c>
      <c r="S361" s="203">
        <v>0</v>
      </c>
      <c r="T361" s="204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205" t="s">
        <v>161</v>
      </c>
      <c r="AT361" s="205" t="s">
        <v>156</v>
      </c>
      <c r="AU361" s="205" t="s">
        <v>82</v>
      </c>
      <c r="AY361" s="19" t="s">
        <v>153</v>
      </c>
      <c r="BE361" s="206">
        <f>IF(N361="základní",J361,0)</f>
        <v>0</v>
      </c>
      <c r="BF361" s="206">
        <f>IF(N361="snížená",J361,0)</f>
        <v>0</v>
      </c>
      <c r="BG361" s="206">
        <f>IF(N361="zákl. přenesená",J361,0)</f>
        <v>0</v>
      </c>
      <c r="BH361" s="206">
        <f>IF(N361="sníž. přenesená",J361,0)</f>
        <v>0</v>
      </c>
      <c r="BI361" s="206">
        <f>IF(N361="nulová",J361,0)</f>
        <v>0</v>
      </c>
      <c r="BJ361" s="19" t="s">
        <v>80</v>
      </c>
      <c r="BK361" s="206">
        <f>ROUND(I361*H361,2)</f>
        <v>0</v>
      </c>
      <c r="BL361" s="19" t="s">
        <v>161</v>
      </c>
      <c r="BM361" s="205" t="s">
        <v>459</v>
      </c>
    </row>
    <row r="362" spans="2:51" s="13" customFormat="1" ht="12">
      <c r="B362" s="207"/>
      <c r="C362" s="208"/>
      <c r="D362" s="209" t="s">
        <v>163</v>
      </c>
      <c r="E362" s="210" t="s">
        <v>21</v>
      </c>
      <c r="F362" s="211" t="s">
        <v>460</v>
      </c>
      <c r="G362" s="208"/>
      <c r="H362" s="210" t="s">
        <v>21</v>
      </c>
      <c r="I362" s="212"/>
      <c r="J362" s="208"/>
      <c r="K362" s="208"/>
      <c r="L362" s="213"/>
      <c r="M362" s="214"/>
      <c r="N362" s="215"/>
      <c r="O362" s="215"/>
      <c r="P362" s="215"/>
      <c r="Q362" s="215"/>
      <c r="R362" s="215"/>
      <c r="S362" s="215"/>
      <c r="T362" s="216"/>
      <c r="AT362" s="217" t="s">
        <v>163</v>
      </c>
      <c r="AU362" s="217" t="s">
        <v>82</v>
      </c>
      <c r="AV362" s="13" t="s">
        <v>80</v>
      </c>
      <c r="AW362" s="13" t="s">
        <v>34</v>
      </c>
      <c r="AX362" s="13" t="s">
        <v>73</v>
      </c>
      <c r="AY362" s="217" t="s">
        <v>153</v>
      </c>
    </row>
    <row r="363" spans="2:51" s="13" customFormat="1" ht="12">
      <c r="B363" s="207"/>
      <c r="C363" s="208"/>
      <c r="D363" s="209" t="s">
        <v>163</v>
      </c>
      <c r="E363" s="210" t="s">
        <v>21</v>
      </c>
      <c r="F363" s="211" t="s">
        <v>450</v>
      </c>
      <c r="G363" s="208"/>
      <c r="H363" s="210" t="s">
        <v>21</v>
      </c>
      <c r="I363" s="212"/>
      <c r="J363" s="208"/>
      <c r="K363" s="208"/>
      <c r="L363" s="213"/>
      <c r="M363" s="214"/>
      <c r="N363" s="215"/>
      <c r="O363" s="215"/>
      <c r="P363" s="215"/>
      <c r="Q363" s="215"/>
      <c r="R363" s="215"/>
      <c r="S363" s="215"/>
      <c r="T363" s="216"/>
      <c r="AT363" s="217" t="s">
        <v>163</v>
      </c>
      <c r="AU363" s="217" t="s">
        <v>82</v>
      </c>
      <c r="AV363" s="13" t="s">
        <v>80</v>
      </c>
      <c r="AW363" s="13" t="s">
        <v>34</v>
      </c>
      <c r="AX363" s="13" t="s">
        <v>73</v>
      </c>
      <c r="AY363" s="217" t="s">
        <v>153</v>
      </c>
    </row>
    <row r="364" spans="2:51" s="14" customFormat="1" ht="12">
      <c r="B364" s="218"/>
      <c r="C364" s="219"/>
      <c r="D364" s="209" t="s">
        <v>163</v>
      </c>
      <c r="E364" s="220" t="s">
        <v>21</v>
      </c>
      <c r="F364" s="221" t="s">
        <v>154</v>
      </c>
      <c r="G364" s="219"/>
      <c r="H364" s="222">
        <v>3</v>
      </c>
      <c r="I364" s="223"/>
      <c r="J364" s="219"/>
      <c r="K364" s="219"/>
      <c r="L364" s="224"/>
      <c r="M364" s="225"/>
      <c r="N364" s="226"/>
      <c r="O364" s="226"/>
      <c r="P364" s="226"/>
      <c r="Q364" s="226"/>
      <c r="R364" s="226"/>
      <c r="S364" s="226"/>
      <c r="T364" s="227"/>
      <c r="AT364" s="228" t="s">
        <v>163</v>
      </c>
      <c r="AU364" s="228" t="s">
        <v>82</v>
      </c>
      <c r="AV364" s="14" t="s">
        <v>82</v>
      </c>
      <c r="AW364" s="14" t="s">
        <v>34</v>
      </c>
      <c r="AX364" s="14" t="s">
        <v>80</v>
      </c>
      <c r="AY364" s="228" t="s">
        <v>153</v>
      </c>
    </row>
    <row r="365" spans="1:65" s="2" customFormat="1" ht="16.5" customHeight="1">
      <c r="A365" s="36"/>
      <c r="B365" s="37"/>
      <c r="C365" s="251" t="s">
        <v>461</v>
      </c>
      <c r="D365" s="251" t="s">
        <v>452</v>
      </c>
      <c r="E365" s="252" t="s">
        <v>462</v>
      </c>
      <c r="F365" s="253" t="s">
        <v>463</v>
      </c>
      <c r="G365" s="254" t="s">
        <v>159</v>
      </c>
      <c r="H365" s="255">
        <v>3</v>
      </c>
      <c r="I365" s="256"/>
      <c r="J365" s="257">
        <f>ROUND(I365*H365,2)</f>
        <v>0</v>
      </c>
      <c r="K365" s="253" t="s">
        <v>21</v>
      </c>
      <c r="L365" s="258"/>
      <c r="M365" s="259" t="s">
        <v>21</v>
      </c>
      <c r="N365" s="260" t="s">
        <v>44</v>
      </c>
      <c r="O365" s="66"/>
      <c r="P365" s="203">
        <f>O365*H365</f>
        <v>0</v>
      </c>
      <c r="Q365" s="203">
        <v>0.00026</v>
      </c>
      <c r="R365" s="203">
        <f>Q365*H365</f>
        <v>0.0007799999999999999</v>
      </c>
      <c r="S365" s="203">
        <v>0</v>
      </c>
      <c r="T365" s="204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205" t="s">
        <v>214</v>
      </c>
      <c r="AT365" s="205" t="s">
        <v>452</v>
      </c>
      <c r="AU365" s="205" t="s">
        <v>82</v>
      </c>
      <c r="AY365" s="19" t="s">
        <v>153</v>
      </c>
      <c r="BE365" s="206">
        <f>IF(N365="základní",J365,0)</f>
        <v>0</v>
      </c>
      <c r="BF365" s="206">
        <f>IF(N365="snížená",J365,0)</f>
        <v>0</v>
      </c>
      <c r="BG365" s="206">
        <f>IF(N365="zákl. přenesená",J365,0)</f>
        <v>0</v>
      </c>
      <c r="BH365" s="206">
        <f>IF(N365="sníž. přenesená",J365,0)</f>
        <v>0</v>
      </c>
      <c r="BI365" s="206">
        <f>IF(N365="nulová",J365,0)</f>
        <v>0</v>
      </c>
      <c r="BJ365" s="19" t="s">
        <v>80</v>
      </c>
      <c r="BK365" s="206">
        <f>ROUND(I365*H365,2)</f>
        <v>0</v>
      </c>
      <c r="BL365" s="19" t="s">
        <v>161</v>
      </c>
      <c r="BM365" s="205" t="s">
        <v>464</v>
      </c>
    </row>
    <row r="366" spans="2:63" s="12" customFormat="1" ht="22.9" customHeight="1">
      <c r="B366" s="178"/>
      <c r="C366" s="179"/>
      <c r="D366" s="180" t="s">
        <v>72</v>
      </c>
      <c r="E366" s="192" t="s">
        <v>465</v>
      </c>
      <c r="F366" s="192" t="s">
        <v>466</v>
      </c>
      <c r="G366" s="179"/>
      <c r="H366" s="179"/>
      <c r="I366" s="182"/>
      <c r="J366" s="193">
        <f>BK366</f>
        <v>0</v>
      </c>
      <c r="K366" s="179"/>
      <c r="L366" s="184"/>
      <c r="M366" s="185"/>
      <c r="N366" s="186"/>
      <c r="O366" s="186"/>
      <c r="P366" s="187">
        <f>SUM(P367:P449)</f>
        <v>0</v>
      </c>
      <c r="Q366" s="186"/>
      <c r="R366" s="187">
        <f>SUM(R367:R449)</f>
        <v>0</v>
      </c>
      <c r="S366" s="186"/>
      <c r="T366" s="188">
        <f>SUM(T367:T449)</f>
        <v>18.555245</v>
      </c>
      <c r="AR366" s="189" t="s">
        <v>80</v>
      </c>
      <c r="AT366" s="190" t="s">
        <v>72</v>
      </c>
      <c r="AU366" s="190" t="s">
        <v>80</v>
      </c>
      <c r="AY366" s="189" t="s">
        <v>153</v>
      </c>
      <c r="BK366" s="191">
        <f>SUM(BK367:BK449)</f>
        <v>0</v>
      </c>
    </row>
    <row r="367" spans="1:65" s="2" customFormat="1" ht="21.75" customHeight="1">
      <c r="A367" s="36"/>
      <c r="B367" s="37"/>
      <c r="C367" s="194" t="s">
        <v>467</v>
      </c>
      <c r="D367" s="194" t="s">
        <v>156</v>
      </c>
      <c r="E367" s="195" t="s">
        <v>468</v>
      </c>
      <c r="F367" s="196" t="s">
        <v>469</v>
      </c>
      <c r="G367" s="197" t="s">
        <v>172</v>
      </c>
      <c r="H367" s="198">
        <v>9.062</v>
      </c>
      <c r="I367" s="199"/>
      <c r="J367" s="200">
        <f>ROUND(I367*H367,2)</f>
        <v>0</v>
      </c>
      <c r="K367" s="196" t="s">
        <v>160</v>
      </c>
      <c r="L367" s="41"/>
      <c r="M367" s="201" t="s">
        <v>21</v>
      </c>
      <c r="N367" s="202" t="s">
        <v>44</v>
      </c>
      <c r="O367" s="66"/>
      <c r="P367" s="203">
        <f>O367*H367</f>
        <v>0</v>
      </c>
      <c r="Q367" s="203">
        <v>0</v>
      </c>
      <c r="R367" s="203">
        <f>Q367*H367</f>
        <v>0</v>
      </c>
      <c r="S367" s="203">
        <v>0.076</v>
      </c>
      <c r="T367" s="204">
        <f>S367*H367</f>
        <v>0.688712</v>
      </c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R367" s="205" t="s">
        <v>161</v>
      </c>
      <c r="AT367" s="205" t="s">
        <v>156</v>
      </c>
      <c r="AU367" s="205" t="s">
        <v>82</v>
      </c>
      <c r="AY367" s="19" t="s">
        <v>153</v>
      </c>
      <c r="BE367" s="206">
        <f>IF(N367="základní",J367,0)</f>
        <v>0</v>
      </c>
      <c r="BF367" s="206">
        <f>IF(N367="snížená",J367,0)</f>
        <v>0</v>
      </c>
      <c r="BG367" s="206">
        <f>IF(N367="zákl. přenesená",J367,0)</f>
        <v>0</v>
      </c>
      <c r="BH367" s="206">
        <f>IF(N367="sníž. přenesená",J367,0)</f>
        <v>0</v>
      </c>
      <c r="BI367" s="206">
        <f>IF(N367="nulová",J367,0)</f>
        <v>0</v>
      </c>
      <c r="BJ367" s="19" t="s">
        <v>80</v>
      </c>
      <c r="BK367" s="206">
        <f>ROUND(I367*H367,2)</f>
        <v>0</v>
      </c>
      <c r="BL367" s="19" t="s">
        <v>161</v>
      </c>
      <c r="BM367" s="205" t="s">
        <v>470</v>
      </c>
    </row>
    <row r="368" spans="2:51" s="13" customFormat="1" ht="12">
      <c r="B368" s="207"/>
      <c r="C368" s="208"/>
      <c r="D368" s="209" t="s">
        <v>163</v>
      </c>
      <c r="E368" s="210" t="s">
        <v>21</v>
      </c>
      <c r="F368" s="211" t="s">
        <v>471</v>
      </c>
      <c r="G368" s="208"/>
      <c r="H368" s="210" t="s">
        <v>21</v>
      </c>
      <c r="I368" s="212"/>
      <c r="J368" s="208"/>
      <c r="K368" s="208"/>
      <c r="L368" s="213"/>
      <c r="M368" s="214"/>
      <c r="N368" s="215"/>
      <c r="O368" s="215"/>
      <c r="P368" s="215"/>
      <c r="Q368" s="215"/>
      <c r="R368" s="215"/>
      <c r="S368" s="215"/>
      <c r="T368" s="216"/>
      <c r="AT368" s="217" t="s">
        <v>163</v>
      </c>
      <c r="AU368" s="217" t="s">
        <v>82</v>
      </c>
      <c r="AV368" s="13" t="s">
        <v>80</v>
      </c>
      <c r="AW368" s="13" t="s">
        <v>34</v>
      </c>
      <c r="AX368" s="13" t="s">
        <v>73</v>
      </c>
      <c r="AY368" s="217" t="s">
        <v>153</v>
      </c>
    </row>
    <row r="369" spans="2:51" s="13" customFormat="1" ht="12">
      <c r="B369" s="207"/>
      <c r="C369" s="208"/>
      <c r="D369" s="209" t="s">
        <v>163</v>
      </c>
      <c r="E369" s="210" t="s">
        <v>21</v>
      </c>
      <c r="F369" s="211" t="s">
        <v>472</v>
      </c>
      <c r="G369" s="208"/>
      <c r="H369" s="210" t="s">
        <v>21</v>
      </c>
      <c r="I369" s="212"/>
      <c r="J369" s="208"/>
      <c r="K369" s="208"/>
      <c r="L369" s="213"/>
      <c r="M369" s="214"/>
      <c r="N369" s="215"/>
      <c r="O369" s="215"/>
      <c r="P369" s="215"/>
      <c r="Q369" s="215"/>
      <c r="R369" s="215"/>
      <c r="S369" s="215"/>
      <c r="T369" s="216"/>
      <c r="AT369" s="217" t="s">
        <v>163</v>
      </c>
      <c r="AU369" s="217" t="s">
        <v>82</v>
      </c>
      <c r="AV369" s="13" t="s">
        <v>80</v>
      </c>
      <c r="AW369" s="13" t="s">
        <v>34</v>
      </c>
      <c r="AX369" s="13" t="s">
        <v>73</v>
      </c>
      <c r="AY369" s="217" t="s">
        <v>153</v>
      </c>
    </row>
    <row r="370" spans="2:51" s="13" customFormat="1" ht="12">
      <c r="B370" s="207"/>
      <c r="C370" s="208"/>
      <c r="D370" s="209" t="s">
        <v>163</v>
      </c>
      <c r="E370" s="210" t="s">
        <v>21</v>
      </c>
      <c r="F370" s="211" t="s">
        <v>473</v>
      </c>
      <c r="G370" s="208"/>
      <c r="H370" s="210" t="s">
        <v>21</v>
      </c>
      <c r="I370" s="212"/>
      <c r="J370" s="208"/>
      <c r="K370" s="208"/>
      <c r="L370" s="213"/>
      <c r="M370" s="214"/>
      <c r="N370" s="215"/>
      <c r="O370" s="215"/>
      <c r="P370" s="215"/>
      <c r="Q370" s="215"/>
      <c r="R370" s="215"/>
      <c r="S370" s="215"/>
      <c r="T370" s="216"/>
      <c r="AT370" s="217" t="s">
        <v>163</v>
      </c>
      <c r="AU370" s="217" t="s">
        <v>82</v>
      </c>
      <c r="AV370" s="13" t="s">
        <v>80</v>
      </c>
      <c r="AW370" s="13" t="s">
        <v>34</v>
      </c>
      <c r="AX370" s="13" t="s">
        <v>73</v>
      </c>
      <c r="AY370" s="217" t="s">
        <v>153</v>
      </c>
    </row>
    <row r="371" spans="2:51" s="13" customFormat="1" ht="12">
      <c r="B371" s="207"/>
      <c r="C371" s="208"/>
      <c r="D371" s="209" t="s">
        <v>163</v>
      </c>
      <c r="E371" s="210" t="s">
        <v>21</v>
      </c>
      <c r="F371" s="211" t="s">
        <v>474</v>
      </c>
      <c r="G371" s="208"/>
      <c r="H371" s="210" t="s">
        <v>21</v>
      </c>
      <c r="I371" s="212"/>
      <c r="J371" s="208"/>
      <c r="K371" s="208"/>
      <c r="L371" s="213"/>
      <c r="M371" s="214"/>
      <c r="N371" s="215"/>
      <c r="O371" s="215"/>
      <c r="P371" s="215"/>
      <c r="Q371" s="215"/>
      <c r="R371" s="215"/>
      <c r="S371" s="215"/>
      <c r="T371" s="216"/>
      <c r="AT371" s="217" t="s">
        <v>163</v>
      </c>
      <c r="AU371" s="217" t="s">
        <v>82</v>
      </c>
      <c r="AV371" s="13" t="s">
        <v>80</v>
      </c>
      <c r="AW371" s="13" t="s">
        <v>34</v>
      </c>
      <c r="AX371" s="13" t="s">
        <v>73</v>
      </c>
      <c r="AY371" s="217" t="s">
        <v>153</v>
      </c>
    </row>
    <row r="372" spans="2:51" s="14" customFormat="1" ht="12">
      <c r="B372" s="218"/>
      <c r="C372" s="219"/>
      <c r="D372" s="209" t="s">
        <v>163</v>
      </c>
      <c r="E372" s="220" t="s">
        <v>21</v>
      </c>
      <c r="F372" s="221" t="s">
        <v>475</v>
      </c>
      <c r="G372" s="219"/>
      <c r="H372" s="222">
        <v>5.91</v>
      </c>
      <c r="I372" s="223"/>
      <c r="J372" s="219"/>
      <c r="K372" s="219"/>
      <c r="L372" s="224"/>
      <c r="M372" s="225"/>
      <c r="N372" s="226"/>
      <c r="O372" s="226"/>
      <c r="P372" s="226"/>
      <c r="Q372" s="226"/>
      <c r="R372" s="226"/>
      <c r="S372" s="226"/>
      <c r="T372" s="227"/>
      <c r="AT372" s="228" t="s">
        <v>163</v>
      </c>
      <c r="AU372" s="228" t="s">
        <v>82</v>
      </c>
      <c r="AV372" s="14" t="s">
        <v>82</v>
      </c>
      <c r="AW372" s="14" t="s">
        <v>34</v>
      </c>
      <c r="AX372" s="14" t="s">
        <v>73</v>
      </c>
      <c r="AY372" s="228" t="s">
        <v>153</v>
      </c>
    </row>
    <row r="373" spans="2:51" s="14" customFormat="1" ht="12">
      <c r="B373" s="218"/>
      <c r="C373" s="219"/>
      <c r="D373" s="209" t="s">
        <v>163</v>
      </c>
      <c r="E373" s="220" t="s">
        <v>21</v>
      </c>
      <c r="F373" s="221" t="s">
        <v>476</v>
      </c>
      <c r="G373" s="219"/>
      <c r="H373" s="222">
        <v>3.152</v>
      </c>
      <c r="I373" s="223"/>
      <c r="J373" s="219"/>
      <c r="K373" s="219"/>
      <c r="L373" s="224"/>
      <c r="M373" s="225"/>
      <c r="N373" s="226"/>
      <c r="O373" s="226"/>
      <c r="P373" s="226"/>
      <c r="Q373" s="226"/>
      <c r="R373" s="226"/>
      <c r="S373" s="226"/>
      <c r="T373" s="227"/>
      <c r="AT373" s="228" t="s">
        <v>163</v>
      </c>
      <c r="AU373" s="228" t="s">
        <v>82</v>
      </c>
      <c r="AV373" s="14" t="s">
        <v>82</v>
      </c>
      <c r="AW373" s="14" t="s">
        <v>34</v>
      </c>
      <c r="AX373" s="14" t="s">
        <v>73</v>
      </c>
      <c r="AY373" s="228" t="s">
        <v>153</v>
      </c>
    </row>
    <row r="374" spans="2:51" s="15" customFormat="1" ht="12">
      <c r="B374" s="229"/>
      <c r="C374" s="230"/>
      <c r="D374" s="209" t="s">
        <v>163</v>
      </c>
      <c r="E374" s="231" t="s">
        <v>21</v>
      </c>
      <c r="F374" s="232" t="s">
        <v>169</v>
      </c>
      <c r="G374" s="230"/>
      <c r="H374" s="233">
        <v>9.062</v>
      </c>
      <c r="I374" s="234"/>
      <c r="J374" s="230"/>
      <c r="K374" s="230"/>
      <c r="L374" s="235"/>
      <c r="M374" s="236"/>
      <c r="N374" s="237"/>
      <c r="O374" s="237"/>
      <c r="P374" s="237"/>
      <c r="Q374" s="237"/>
      <c r="R374" s="237"/>
      <c r="S374" s="237"/>
      <c r="T374" s="238"/>
      <c r="AT374" s="239" t="s">
        <v>163</v>
      </c>
      <c r="AU374" s="239" t="s">
        <v>82</v>
      </c>
      <c r="AV374" s="15" t="s">
        <v>161</v>
      </c>
      <c r="AW374" s="15" t="s">
        <v>34</v>
      </c>
      <c r="AX374" s="15" t="s">
        <v>80</v>
      </c>
      <c r="AY374" s="239" t="s">
        <v>153</v>
      </c>
    </row>
    <row r="375" spans="1:65" s="2" customFormat="1" ht="21.75" customHeight="1">
      <c r="A375" s="36"/>
      <c r="B375" s="37"/>
      <c r="C375" s="194" t="s">
        <v>477</v>
      </c>
      <c r="D375" s="194" t="s">
        <v>156</v>
      </c>
      <c r="E375" s="195" t="s">
        <v>478</v>
      </c>
      <c r="F375" s="196" t="s">
        <v>479</v>
      </c>
      <c r="G375" s="197" t="s">
        <v>172</v>
      </c>
      <c r="H375" s="198">
        <v>286.944</v>
      </c>
      <c r="I375" s="199"/>
      <c r="J375" s="200">
        <f>ROUND(I375*H375,2)</f>
        <v>0</v>
      </c>
      <c r="K375" s="196" t="s">
        <v>160</v>
      </c>
      <c r="L375" s="41"/>
      <c r="M375" s="201" t="s">
        <v>21</v>
      </c>
      <c r="N375" s="202" t="s">
        <v>44</v>
      </c>
      <c r="O375" s="66"/>
      <c r="P375" s="203">
        <f>O375*H375</f>
        <v>0</v>
      </c>
      <c r="Q375" s="203">
        <v>0</v>
      </c>
      <c r="R375" s="203">
        <f>Q375*H375</f>
        <v>0</v>
      </c>
      <c r="S375" s="203">
        <v>0.046</v>
      </c>
      <c r="T375" s="204">
        <f>S375*H375</f>
        <v>13.199424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205" t="s">
        <v>161</v>
      </c>
      <c r="AT375" s="205" t="s">
        <v>156</v>
      </c>
      <c r="AU375" s="205" t="s">
        <v>82</v>
      </c>
      <c r="AY375" s="19" t="s">
        <v>153</v>
      </c>
      <c r="BE375" s="206">
        <f>IF(N375="základní",J375,0)</f>
        <v>0</v>
      </c>
      <c r="BF375" s="206">
        <f>IF(N375="snížená",J375,0)</f>
        <v>0</v>
      </c>
      <c r="BG375" s="206">
        <f>IF(N375="zákl. přenesená",J375,0)</f>
        <v>0</v>
      </c>
      <c r="BH375" s="206">
        <f>IF(N375="sníž. přenesená",J375,0)</f>
        <v>0</v>
      </c>
      <c r="BI375" s="206">
        <f>IF(N375="nulová",J375,0)</f>
        <v>0</v>
      </c>
      <c r="BJ375" s="19" t="s">
        <v>80</v>
      </c>
      <c r="BK375" s="206">
        <f>ROUND(I375*H375,2)</f>
        <v>0</v>
      </c>
      <c r="BL375" s="19" t="s">
        <v>161</v>
      </c>
      <c r="BM375" s="205" t="s">
        <v>480</v>
      </c>
    </row>
    <row r="376" spans="2:51" s="13" customFormat="1" ht="12">
      <c r="B376" s="207"/>
      <c r="C376" s="208"/>
      <c r="D376" s="209" t="s">
        <v>163</v>
      </c>
      <c r="E376" s="210" t="s">
        <v>21</v>
      </c>
      <c r="F376" s="211" t="s">
        <v>481</v>
      </c>
      <c r="G376" s="208"/>
      <c r="H376" s="210" t="s">
        <v>21</v>
      </c>
      <c r="I376" s="212"/>
      <c r="J376" s="208"/>
      <c r="K376" s="208"/>
      <c r="L376" s="213"/>
      <c r="M376" s="214"/>
      <c r="N376" s="215"/>
      <c r="O376" s="215"/>
      <c r="P376" s="215"/>
      <c r="Q376" s="215"/>
      <c r="R376" s="215"/>
      <c r="S376" s="215"/>
      <c r="T376" s="216"/>
      <c r="AT376" s="217" t="s">
        <v>163</v>
      </c>
      <c r="AU376" s="217" t="s">
        <v>82</v>
      </c>
      <c r="AV376" s="13" t="s">
        <v>80</v>
      </c>
      <c r="AW376" s="13" t="s">
        <v>34</v>
      </c>
      <c r="AX376" s="13" t="s">
        <v>73</v>
      </c>
      <c r="AY376" s="217" t="s">
        <v>153</v>
      </c>
    </row>
    <row r="377" spans="2:51" s="13" customFormat="1" ht="12">
      <c r="B377" s="207"/>
      <c r="C377" s="208"/>
      <c r="D377" s="209" t="s">
        <v>163</v>
      </c>
      <c r="E377" s="210" t="s">
        <v>21</v>
      </c>
      <c r="F377" s="211" t="s">
        <v>482</v>
      </c>
      <c r="G377" s="208"/>
      <c r="H377" s="210" t="s">
        <v>21</v>
      </c>
      <c r="I377" s="212"/>
      <c r="J377" s="208"/>
      <c r="K377" s="208"/>
      <c r="L377" s="213"/>
      <c r="M377" s="214"/>
      <c r="N377" s="215"/>
      <c r="O377" s="215"/>
      <c r="P377" s="215"/>
      <c r="Q377" s="215"/>
      <c r="R377" s="215"/>
      <c r="S377" s="215"/>
      <c r="T377" s="216"/>
      <c r="AT377" s="217" t="s">
        <v>163</v>
      </c>
      <c r="AU377" s="217" t="s">
        <v>82</v>
      </c>
      <c r="AV377" s="13" t="s">
        <v>80</v>
      </c>
      <c r="AW377" s="13" t="s">
        <v>34</v>
      </c>
      <c r="AX377" s="13" t="s">
        <v>73</v>
      </c>
      <c r="AY377" s="217" t="s">
        <v>153</v>
      </c>
    </row>
    <row r="378" spans="2:51" s="13" customFormat="1" ht="12">
      <c r="B378" s="207"/>
      <c r="C378" s="208"/>
      <c r="D378" s="209" t="s">
        <v>163</v>
      </c>
      <c r="E378" s="210" t="s">
        <v>21</v>
      </c>
      <c r="F378" s="211" t="s">
        <v>483</v>
      </c>
      <c r="G378" s="208"/>
      <c r="H378" s="210" t="s">
        <v>21</v>
      </c>
      <c r="I378" s="212"/>
      <c r="J378" s="208"/>
      <c r="K378" s="208"/>
      <c r="L378" s="213"/>
      <c r="M378" s="214"/>
      <c r="N378" s="215"/>
      <c r="O378" s="215"/>
      <c r="P378" s="215"/>
      <c r="Q378" s="215"/>
      <c r="R378" s="215"/>
      <c r="S378" s="215"/>
      <c r="T378" s="216"/>
      <c r="AT378" s="217" t="s">
        <v>163</v>
      </c>
      <c r="AU378" s="217" t="s">
        <v>82</v>
      </c>
      <c r="AV378" s="13" t="s">
        <v>80</v>
      </c>
      <c r="AW378" s="13" t="s">
        <v>34</v>
      </c>
      <c r="AX378" s="13" t="s">
        <v>73</v>
      </c>
      <c r="AY378" s="217" t="s">
        <v>153</v>
      </c>
    </row>
    <row r="379" spans="2:51" s="13" customFormat="1" ht="12">
      <c r="B379" s="207"/>
      <c r="C379" s="208"/>
      <c r="D379" s="209" t="s">
        <v>163</v>
      </c>
      <c r="E379" s="210" t="s">
        <v>21</v>
      </c>
      <c r="F379" s="211" t="s">
        <v>484</v>
      </c>
      <c r="G379" s="208"/>
      <c r="H379" s="210" t="s">
        <v>21</v>
      </c>
      <c r="I379" s="212"/>
      <c r="J379" s="208"/>
      <c r="K379" s="208"/>
      <c r="L379" s="213"/>
      <c r="M379" s="214"/>
      <c r="N379" s="215"/>
      <c r="O379" s="215"/>
      <c r="P379" s="215"/>
      <c r="Q379" s="215"/>
      <c r="R379" s="215"/>
      <c r="S379" s="215"/>
      <c r="T379" s="216"/>
      <c r="AT379" s="217" t="s">
        <v>163</v>
      </c>
      <c r="AU379" s="217" t="s">
        <v>82</v>
      </c>
      <c r="AV379" s="13" t="s">
        <v>80</v>
      </c>
      <c r="AW379" s="13" t="s">
        <v>34</v>
      </c>
      <c r="AX379" s="13" t="s">
        <v>73</v>
      </c>
      <c r="AY379" s="217" t="s">
        <v>153</v>
      </c>
    </row>
    <row r="380" spans="2:51" s="14" customFormat="1" ht="12">
      <c r="B380" s="218"/>
      <c r="C380" s="219"/>
      <c r="D380" s="209" t="s">
        <v>163</v>
      </c>
      <c r="E380" s="220" t="s">
        <v>21</v>
      </c>
      <c r="F380" s="221" t="s">
        <v>272</v>
      </c>
      <c r="G380" s="219"/>
      <c r="H380" s="222">
        <v>76.552</v>
      </c>
      <c r="I380" s="223"/>
      <c r="J380" s="219"/>
      <c r="K380" s="219"/>
      <c r="L380" s="224"/>
      <c r="M380" s="225"/>
      <c r="N380" s="226"/>
      <c r="O380" s="226"/>
      <c r="P380" s="226"/>
      <c r="Q380" s="226"/>
      <c r="R380" s="226"/>
      <c r="S380" s="226"/>
      <c r="T380" s="227"/>
      <c r="AT380" s="228" t="s">
        <v>163</v>
      </c>
      <c r="AU380" s="228" t="s">
        <v>82</v>
      </c>
      <c r="AV380" s="14" t="s">
        <v>82</v>
      </c>
      <c r="AW380" s="14" t="s">
        <v>34</v>
      </c>
      <c r="AX380" s="14" t="s">
        <v>73</v>
      </c>
      <c r="AY380" s="228" t="s">
        <v>153</v>
      </c>
    </row>
    <row r="381" spans="2:51" s="14" customFormat="1" ht="12">
      <c r="B381" s="218"/>
      <c r="C381" s="219"/>
      <c r="D381" s="209" t="s">
        <v>163</v>
      </c>
      <c r="E381" s="220" t="s">
        <v>21</v>
      </c>
      <c r="F381" s="221" t="s">
        <v>273</v>
      </c>
      <c r="G381" s="219"/>
      <c r="H381" s="222">
        <v>4.373</v>
      </c>
      <c r="I381" s="223"/>
      <c r="J381" s="219"/>
      <c r="K381" s="219"/>
      <c r="L381" s="224"/>
      <c r="M381" s="225"/>
      <c r="N381" s="226"/>
      <c r="O381" s="226"/>
      <c r="P381" s="226"/>
      <c r="Q381" s="226"/>
      <c r="R381" s="226"/>
      <c r="S381" s="226"/>
      <c r="T381" s="227"/>
      <c r="AT381" s="228" t="s">
        <v>163</v>
      </c>
      <c r="AU381" s="228" t="s">
        <v>82</v>
      </c>
      <c r="AV381" s="14" t="s">
        <v>82</v>
      </c>
      <c r="AW381" s="14" t="s">
        <v>34</v>
      </c>
      <c r="AX381" s="14" t="s">
        <v>73</v>
      </c>
      <c r="AY381" s="228" t="s">
        <v>153</v>
      </c>
    </row>
    <row r="382" spans="2:51" s="14" customFormat="1" ht="12">
      <c r="B382" s="218"/>
      <c r="C382" s="219"/>
      <c r="D382" s="209" t="s">
        <v>163</v>
      </c>
      <c r="E382" s="220" t="s">
        <v>21</v>
      </c>
      <c r="F382" s="221" t="s">
        <v>274</v>
      </c>
      <c r="G382" s="219"/>
      <c r="H382" s="222">
        <v>11.988</v>
      </c>
      <c r="I382" s="223"/>
      <c r="J382" s="219"/>
      <c r="K382" s="219"/>
      <c r="L382" s="224"/>
      <c r="M382" s="225"/>
      <c r="N382" s="226"/>
      <c r="O382" s="226"/>
      <c r="P382" s="226"/>
      <c r="Q382" s="226"/>
      <c r="R382" s="226"/>
      <c r="S382" s="226"/>
      <c r="T382" s="227"/>
      <c r="AT382" s="228" t="s">
        <v>163</v>
      </c>
      <c r="AU382" s="228" t="s">
        <v>82</v>
      </c>
      <c r="AV382" s="14" t="s">
        <v>82</v>
      </c>
      <c r="AW382" s="14" t="s">
        <v>34</v>
      </c>
      <c r="AX382" s="14" t="s">
        <v>73</v>
      </c>
      <c r="AY382" s="228" t="s">
        <v>153</v>
      </c>
    </row>
    <row r="383" spans="2:51" s="14" customFormat="1" ht="12">
      <c r="B383" s="218"/>
      <c r="C383" s="219"/>
      <c r="D383" s="209" t="s">
        <v>163</v>
      </c>
      <c r="E383" s="220" t="s">
        <v>21</v>
      </c>
      <c r="F383" s="221" t="s">
        <v>275</v>
      </c>
      <c r="G383" s="219"/>
      <c r="H383" s="222">
        <v>4.2</v>
      </c>
      <c r="I383" s="223"/>
      <c r="J383" s="219"/>
      <c r="K383" s="219"/>
      <c r="L383" s="224"/>
      <c r="M383" s="225"/>
      <c r="N383" s="226"/>
      <c r="O383" s="226"/>
      <c r="P383" s="226"/>
      <c r="Q383" s="226"/>
      <c r="R383" s="226"/>
      <c r="S383" s="226"/>
      <c r="T383" s="227"/>
      <c r="AT383" s="228" t="s">
        <v>163</v>
      </c>
      <c r="AU383" s="228" t="s">
        <v>82</v>
      </c>
      <c r="AV383" s="14" t="s">
        <v>82</v>
      </c>
      <c r="AW383" s="14" t="s">
        <v>34</v>
      </c>
      <c r="AX383" s="14" t="s">
        <v>73</v>
      </c>
      <c r="AY383" s="228" t="s">
        <v>153</v>
      </c>
    </row>
    <row r="384" spans="2:51" s="14" customFormat="1" ht="12">
      <c r="B384" s="218"/>
      <c r="C384" s="219"/>
      <c r="D384" s="209" t="s">
        <v>163</v>
      </c>
      <c r="E384" s="220" t="s">
        <v>21</v>
      </c>
      <c r="F384" s="221" t="s">
        <v>276</v>
      </c>
      <c r="G384" s="219"/>
      <c r="H384" s="222">
        <v>14.7</v>
      </c>
      <c r="I384" s="223"/>
      <c r="J384" s="219"/>
      <c r="K384" s="219"/>
      <c r="L384" s="224"/>
      <c r="M384" s="225"/>
      <c r="N384" s="226"/>
      <c r="O384" s="226"/>
      <c r="P384" s="226"/>
      <c r="Q384" s="226"/>
      <c r="R384" s="226"/>
      <c r="S384" s="226"/>
      <c r="T384" s="227"/>
      <c r="AT384" s="228" t="s">
        <v>163</v>
      </c>
      <c r="AU384" s="228" t="s">
        <v>82</v>
      </c>
      <c r="AV384" s="14" t="s">
        <v>82</v>
      </c>
      <c r="AW384" s="14" t="s">
        <v>34</v>
      </c>
      <c r="AX384" s="14" t="s">
        <v>73</v>
      </c>
      <c r="AY384" s="228" t="s">
        <v>153</v>
      </c>
    </row>
    <row r="385" spans="2:51" s="14" customFormat="1" ht="12">
      <c r="B385" s="218"/>
      <c r="C385" s="219"/>
      <c r="D385" s="209" t="s">
        <v>163</v>
      </c>
      <c r="E385" s="220" t="s">
        <v>21</v>
      </c>
      <c r="F385" s="221" t="s">
        <v>277</v>
      </c>
      <c r="G385" s="219"/>
      <c r="H385" s="222">
        <v>19.096</v>
      </c>
      <c r="I385" s="223"/>
      <c r="J385" s="219"/>
      <c r="K385" s="219"/>
      <c r="L385" s="224"/>
      <c r="M385" s="225"/>
      <c r="N385" s="226"/>
      <c r="O385" s="226"/>
      <c r="P385" s="226"/>
      <c r="Q385" s="226"/>
      <c r="R385" s="226"/>
      <c r="S385" s="226"/>
      <c r="T385" s="227"/>
      <c r="AT385" s="228" t="s">
        <v>163</v>
      </c>
      <c r="AU385" s="228" t="s">
        <v>82</v>
      </c>
      <c r="AV385" s="14" t="s">
        <v>82</v>
      </c>
      <c r="AW385" s="14" t="s">
        <v>34</v>
      </c>
      <c r="AX385" s="14" t="s">
        <v>73</v>
      </c>
      <c r="AY385" s="228" t="s">
        <v>153</v>
      </c>
    </row>
    <row r="386" spans="2:51" s="14" customFormat="1" ht="12">
      <c r="B386" s="218"/>
      <c r="C386" s="219"/>
      <c r="D386" s="209" t="s">
        <v>163</v>
      </c>
      <c r="E386" s="220" t="s">
        <v>21</v>
      </c>
      <c r="F386" s="221" t="s">
        <v>275</v>
      </c>
      <c r="G386" s="219"/>
      <c r="H386" s="222">
        <v>4.2</v>
      </c>
      <c r="I386" s="223"/>
      <c r="J386" s="219"/>
      <c r="K386" s="219"/>
      <c r="L386" s="224"/>
      <c r="M386" s="225"/>
      <c r="N386" s="226"/>
      <c r="O386" s="226"/>
      <c r="P386" s="226"/>
      <c r="Q386" s="226"/>
      <c r="R386" s="226"/>
      <c r="S386" s="226"/>
      <c r="T386" s="227"/>
      <c r="AT386" s="228" t="s">
        <v>163</v>
      </c>
      <c r="AU386" s="228" t="s">
        <v>82</v>
      </c>
      <c r="AV386" s="14" t="s">
        <v>82</v>
      </c>
      <c r="AW386" s="14" t="s">
        <v>34</v>
      </c>
      <c r="AX386" s="14" t="s">
        <v>73</v>
      </c>
      <c r="AY386" s="228" t="s">
        <v>153</v>
      </c>
    </row>
    <row r="387" spans="2:51" s="14" customFormat="1" ht="12">
      <c r="B387" s="218"/>
      <c r="C387" s="219"/>
      <c r="D387" s="209" t="s">
        <v>163</v>
      </c>
      <c r="E387" s="220" t="s">
        <v>21</v>
      </c>
      <c r="F387" s="221" t="s">
        <v>278</v>
      </c>
      <c r="G387" s="219"/>
      <c r="H387" s="222">
        <v>40.404</v>
      </c>
      <c r="I387" s="223"/>
      <c r="J387" s="219"/>
      <c r="K387" s="219"/>
      <c r="L387" s="224"/>
      <c r="M387" s="225"/>
      <c r="N387" s="226"/>
      <c r="O387" s="226"/>
      <c r="P387" s="226"/>
      <c r="Q387" s="226"/>
      <c r="R387" s="226"/>
      <c r="S387" s="226"/>
      <c r="T387" s="227"/>
      <c r="AT387" s="228" t="s">
        <v>163</v>
      </c>
      <c r="AU387" s="228" t="s">
        <v>82</v>
      </c>
      <c r="AV387" s="14" t="s">
        <v>82</v>
      </c>
      <c r="AW387" s="14" t="s">
        <v>34</v>
      </c>
      <c r="AX387" s="14" t="s">
        <v>73</v>
      </c>
      <c r="AY387" s="228" t="s">
        <v>153</v>
      </c>
    </row>
    <row r="388" spans="2:51" s="14" customFormat="1" ht="12">
      <c r="B388" s="218"/>
      <c r="C388" s="219"/>
      <c r="D388" s="209" t="s">
        <v>163</v>
      </c>
      <c r="E388" s="220" t="s">
        <v>21</v>
      </c>
      <c r="F388" s="221" t="s">
        <v>279</v>
      </c>
      <c r="G388" s="219"/>
      <c r="H388" s="222">
        <v>40.02</v>
      </c>
      <c r="I388" s="223"/>
      <c r="J388" s="219"/>
      <c r="K388" s="219"/>
      <c r="L388" s="224"/>
      <c r="M388" s="225"/>
      <c r="N388" s="226"/>
      <c r="O388" s="226"/>
      <c r="P388" s="226"/>
      <c r="Q388" s="226"/>
      <c r="R388" s="226"/>
      <c r="S388" s="226"/>
      <c r="T388" s="227"/>
      <c r="AT388" s="228" t="s">
        <v>163</v>
      </c>
      <c r="AU388" s="228" t="s">
        <v>82</v>
      </c>
      <c r="AV388" s="14" t="s">
        <v>82</v>
      </c>
      <c r="AW388" s="14" t="s">
        <v>34</v>
      </c>
      <c r="AX388" s="14" t="s">
        <v>73</v>
      </c>
      <c r="AY388" s="228" t="s">
        <v>153</v>
      </c>
    </row>
    <row r="389" spans="2:51" s="14" customFormat="1" ht="12">
      <c r="B389" s="218"/>
      <c r="C389" s="219"/>
      <c r="D389" s="209" t="s">
        <v>163</v>
      </c>
      <c r="E389" s="220" t="s">
        <v>21</v>
      </c>
      <c r="F389" s="221" t="s">
        <v>280</v>
      </c>
      <c r="G389" s="219"/>
      <c r="H389" s="222">
        <v>9.072</v>
      </c>
      <c r="I389" s="223"/>
      <c r="J389" s="219"/>
      <c r="K389" s="219"/>
      <c r="L389" s="224"/>
      <c r="M389" s="225"/>
      <c r="N389" s="226"/>
      <c r="O389" s="226"/>
      <c r="P389" s="226"/>
      <c r="Q389" s="226"/>
      <c r="R389" s="226"/>
      <c r="S389" s="226"/>
      <c r="T389" s="227"/>
      <c r="AT389" s="228" t="s">
        <v>163</v>
      </c>
      <c r="AU389" s="228" t="s">
        <v>82</v>
      </c>
      <c r="AV389" s="14" t="s">
        <v>82</v>
      </c>
      <c r="AW389" s="14" t="s">
        <v>34</v>
      </c>
      <c r="AX389" s="14" t="s">
        <v>73</v>
      </c>
      <c r="AY389" s="228" t="s">
        <v>153</v>
      </c>
    </row>
    <row r="390" spans="2:51" s="14" customFormat="1" ht="12">
      <c r="B390" s="218"/>
      <c r="C390" s="219"/>
      <c r="D390" s="209" t="s">
        <v>163</v>
      </c>
      <c r="E390" s="220" t="s">
        <v>21</v>
      </c>
      <c r="F390" s="221" t="s">
        <v>281</v>
      </c>
      <c r="G390" s="219"/>
      <c r="H390" s="222">
        <v>33.264</v>
      </c>
      <c r="I390" s="223"/>
      <c r="J390" s="219"/>
      <c r="K390" s="219"/>
      <c r="L390" s="224"/>
      <c r="M390" s="225"/>
      <c r="N390" s="226"/>
      <c r="O390" s="226"/>
      <c r="P390" s="226"/>
      <c r="Q390" s="226"/>
      <c r="R390" s="226"/>
      <c r="S390" s="226"/>
      <c r="T390" s="227"/>
      <c r="AT390" s="228" t="s">
        <v>163</v>
      </c>
      <c r="AU390" s="228" t="s">
        <v>82</v>
      </c>
      <c r="AV390" s="14" t="s">
        <v>82</v>
      </c>
      <c r="AW390" s="14" t="s">
        <v>34</v>
      </c>
      <c r="AX390" s="14" t="s">
        <v>73</v>
      </c>
      <c r="AY390" s="228" t="s">
        <v>153</v>
      </c>
    </row>
    <row r="391" spans="2:51" s="14" customFormat="1" ht="12">
      <c r="B391" s="218"/>
      <c r="C391" s="219"/>
      <c r="D391" s="209" t="s">
        <v>163</v>
      </c>
      <c r="E391" s="220" t="s">
        <v>21</v>
      </c>
      <c r="F391" s="221" t="s">
        <v>282</v>
      </c>
      <c r="G391" s="219"/>
      <c r="H391" s="222">
        <v>27.29</v>
      </c>
      <c r="I391" s="223"/>
      <c r="J391" s="219"/>
      <c r="K391" s="219"/>
      <c r="L391" s="224"/>
      <c r="M391" s="225"/>
      <c r="N391" s="226"/>
      <c r="O391" s="226"/>
      <c r="P391" s="226"/>
      <c r="Q391" s="226"/>
      <c r="R391" s="226"/>
      <c r="S391" s="226"/>
      <c r="T391" s="227"/>
      <c r="AT391" s="228" t="s">
        <v>163</v>
      </c>
      <c r="AU391" s="228" t="s">
        <v>82</v>
      </c>
      <c r="AV391" s="14" t="s">
        <v>82</v>
      </c>
      <c r="AW391" s="14" t="s">
        <v>34</v>
      </c>
      <c r="AX391" s="14" t="s">
        <v>73</v>
      </c>
      <c r="AY391" s="228" t="s">
        <v>153</v>
      </c>
    </row>
    <row r="392" spans="2:51" s="14" customFormat="1" ht="12">
      <c r="B392" s="218"/>
      <c r="C392" s="219"/>
      <c r="D392" s="209" t="s">
        <v>163</v>
      </c>
      <c r="E392" s="220" t="s">
        <v>21</v>
      </c>
      <c r="F392" s="221" t="s">
        <v>283</v>
      </c>
      <c r="G392" s="219"/>
      <c r="H392" s="222">
        <v>29</v>
      </c>
      <c r="I392" s="223"/>
      <c r="J392" s="219"/>
      <c r="K392" s="219"/>
      <c r="L392" s="224"/>
      <c r="M392" s="225"/>
      <c r="N392" s="226"/>
      <c r="O392" s="226"/>
      <c r="P392" s="226"/>
      <c r="Q392" s="226"/>
      <c r="R392" s="226"/>
      <c r="S392" s="226"/>
      <c r="T392" s="227"/>
      <c r="AT392" s="228" t="s">
        <v>163</v>
      </c>
      <c r="AU392" s="228" t="s">
        <v>82</v>
      </c>
      <c r="AV392" s="14" t="s">
        <v>82</v>
      </c>
      <c r="AW392" s="14" t="s">
        <v>34</v>
      </c>
      <c r="AX392" s="14" t="s">
        <v>73</v>
      </c>
      <c r="AY392" s="228" t="s">
        <v>153</v>
      </c>
    </row>
    <row r="393" spans="2:51" s="13" customFormat="1" ht="12">
      <c r="B393" s="207"/>
      <c r="C393" s="208"/>
      <c r="D393" s="209" t="s">
        <v>163</v>
      </c>
      <c r="E393" s="210" t="s">
        <v>21</v>
      </c>
      <c r="F393" s="211" t="s">
        <v>284</v>
      </c>
      <c r="G393" s="208"/>
      <c r="H393" s="210" t="s">
        <v>21</v>
      </c>
      <c r="I393" s="212"/>
      <c r="J393" s="208"/>
      <c r="K393" s="208"/>
      <c r="L393" s="213"/>
      <c r="M393" s="214"/>
      <c r="N393" s="215"/>
      <c r="O393" s="215"/>
      <c r="P393" s="215"/>
      <c r="Q393" s="215"/>
      <c r="R393" s="215"/>
      <c r="S393" s="215"/>
      <c r="T393" s="216"/>
      <c r="AT393" s="217" t="s">
        <v>163</v>
      </c>
      <c r="AU393" s="217" t="s">
        <v>82</v>
      </c>
      <c r="AV393" s="13" t="s">
        <v>80</v>
      </c>
      <c r="AW393" s="13" t="s">
        <v>34</v>
      </c>
      <c r="AX393" s="13" t="s">
        <v>73</v>
      </c>
      <c r="AY393" s="217" t="s">
        <v>153</v>
      </c>
    </row>
    <row r="394" spans="2:51" s="14" customFormat="1" ht="12">
      <c r="B394" s="218"/>
      <c r="C394" s="219"/>
      <c r="D394" s="209" t="s">
        <v>163</v>
      </c>
      <c r="E394" s="220" t="s">
        <v>21</v>
      </c>
      <c r="F394" s="221" t="s">
        <v>285</v>
      </c>
      <c r="G394" s="219"/>
      <c r="H394" s="222">
        <v>-5.4</v>
      </c>
      <c r="I394" s="223"/>
      <c r="J394" s="219"/>
      <c r="K394" s="219"/>
      <c r="L394" s="224"/>
      <c r="M394" s="225"/>
      <c r="N394" s="226"/>
      <c r="O394" s="226"/>
      <c r="P394" s="226"/>
      <c r="Q394" s="226"/>
      <c r="R394" s="226"/>
      <c r="S394" s="226"/>
      <c r="T394" s="227"/>
      <c r="AT394" s="228" t="s">
        <v>163</v>
      </c>
      <c r="AU394" s="228" t="s">
        <v>82</v>
      </c>
      <c r="AV394" s="14" t="s">
        <v>82</v>
      </c>
      <c r="AW394" s="14" t="s">
        <v>34</v>
      </c>
      <c r="AX394" s="14" t="s">
        <v>73</v>
      </c>
      <c r="AY394" s="228" t="s">
        <v>153</v>
      </c>
    </row>
    <row r="395" spans="2:51" s="14" customFormat="1" ht="12">
      <c r="B395" s="218"/>
      <c r="C395" s="219"/>
      <c r="D395" s="209" t="s">
        <v>163</v>
      </c>
      <c r="E395" s="220" t="s">
        <v>21</v>
      </c>
      <c r="F395" s="221" t="s">
        <v>286</v>
      </c>
      <c r="G395" s="219"/>
      <c r="H395" s="222">
        <v>-11.2</v>
      </c>
      <c r="I395" s="223"/>
      <c r="J395" s="219"/>
      <c r="K395" s="219"/>
      <c r="L395" s="224"/>
      <c r="M395" s="225"/>
      <c r="N395" s="226"/>
      <c r="O395" s="226"/>
      <c r="P395" s="226"/>
      <c r="Q395" s="226"/>
      <c r="R395" s="226"/>
      <c r="S395" s="226"/>
      <c r="T395" s="227"/>
      <c r="AT395" s="228" t="s">
        <v>163</v>
      </c>
      <c r="AU395" s="228" t="s">
        <v>82</v>
      </c>
      <c r="AV395" s="14" t="s">
        <v>82</v>
      </c>
      <c r="AW395" s="14" t="s">
        <v>34</v>
      </c>
      <c r="AX395" s="14" t="s">
        <v>73</v>
      </c>
      <c r="AY395" s="228" t="s">
        <v>153</v>
      </c>
    </row>
    <row r="396" spans="2:51" s="14" customFormat="1" ht="12">
      <c r="B396" s="218"/>
      <c r="C396" s="219"/>
      <c r="D396" s="209" t="s">
        <v>163</v>
      </c>
      <c r="E396" s="220" t="s">
        <v>21</v>
      </c>
      <c r="F396" s="221" t="s">
        <v>287</v>
      </c>
      <c r="G396" s="219"/>
      <c r="H396" s="222">
        <v>-11.2</v>
      </c>
      <c r="I396" s="223"/>
      <c r="J396" s="219"/>
      <c r="K396" s="219"/>
      <c r="L396" s="224"/>
      <c r="M396" s="225"/>
      <c r="N396" s="226"/>
      <c r="O396" s="226"/>
      <c r="P396" s="226"/>
      <c r="Q396" s="226"/>
      <c r="R396" s="226"/>
      <c r="S396" s="226"/>
      <c r="T396" s="227"/>
      <c r="AT396" s="228" t="s">
        <v>163</v>
      </c>
      <c r="AU396" s="228" t="s">
        <v>82</v>
      </c>
      <c r="AV396" s="14" t="s">
        <v>82</v>
      </c>
      <c r="AW396" s="14" t="s">
        <v>34</v>
      </c>
      <c r="AX396" s="14" t="s">
        <v>73</v>
      </c>
      <c r="AY396" s="228" t="s">
        <v>153</v>
      </c>
    </row>
    <row r="397" spans="2:51" s="13" customFormat="1" ht="12">
      <c r="B397" s="207"/>
      <c r="C397" s="208"/>
      <c r="D397" s="209" t="s">
        <v>163</v>
      </c>
      <c r="E397" s="210" t="s">
        <v>21</v>
      </c>
      <c r="F397" s="211" t="s">
        <v>288</v>
      </c>
      <c r="G397" s="208"/>
      <c r="H397" s="210" t="s">
        <v>21</v>
      </c>
      <c r="I397" s="212"/>
      <c r="J397" s="208"/>
      <c r="K397" s="208"/>
      <c r="L397" s="213"/>
      <c r="M397" s="214"/>
      <c r="N397" s="215"/>
      <c r="O397" s="215"/>
      <c r="P397" s="215"/>
      <c r="Q397" s="215"/>
      <c r="R397" s="215"/>
      <c r="S397" s="215"/>
      <c r="T397" s="216"/>
      <c r="AT397" s="217" t="s">
        <v>163</v>
      </c>
      <c r="AU397" s="217" t="s">
        <v>82</v>
      </c>
      <c r="AV397" s="13" t="s">
        <v>80</v>
      </c>
      <c r="AW397" s="13" t="s">
        <v>34</v>
      </c>
      <c r="AX397" s="13" t="s">
        <v>73</v>
      </c>
      <c r="AY397" s="217" t="s">
        <v>153</v>
      </c>
    </row>
    <row r="398" spans="2:51" s="14" customFormat="1" ht="12">
      <c r="B398" s="218"/>
      <c r="C398" s="219"/>
      <c r="D398" s="209" t="s">
        <v>163</v>
      </c>
      <c r="E398" s="220" t="s">
        <v>21</v>
      </c>
      <c r="F398" s="221" t="s">
        <v>289</v>
      </c>
      <c r="G398" s="219"/>
      <c r="H398" s="222">
        <v>0.81</v>
      </c>
      <c r="I398" s="223"/>
      <c r="J398" s="219"/>
      <c r="K398" s="219"/>
      <c r="L398" s="224"/>
      <c r="M398" s="225"/>
      <c r="N398" s="226"/>
      <c r="O398" s="226"/>
      <c r="P398" s="226"/>
      <c r="Q398" s="226"/>
      <c r="R398" s="226"/>
      <c r="S398" s="226"/>
      <c r="T398" s="227"/>
      <c r="AT398" s="228" t="s">
        <v>163</v>
      </c>
      <c r="AU398" s="228" t="s">
        <v>82</v>
      </c>
      <c r="AV398" s="14" t="s">
        <v>82</v>
      </c>
      <c r="AW398" s="14" t="s">
        <v>34</v>
      </c>
      <c r="AX398" s="14" t="s">
        <v>73</v>
      </c>
      <c r="AY398" s="228" t="s">
        <v>153</v>
      </c>
    </row>
    <row r="399" spans="2:51" s="14" customFormat="1" ht="12">
      <c r="B399" s="218"/>
      <c r="C399" s="219"/>
      <c r="D399" s="209" t="s">
        <v>163</v>
      </c>
      <c r="E399" s="220" t="s">
        <v>21</v>
      </c>
      <c r="F399" s="221" t="s">
        <v>290</v>
      </c>
      <c r="G399" s="219"/>
      <c r="H399" s="222">
        <v>1.62</v>
      </c>
      <c r="I399" s="223"/>
      <c r="J399" s="219"/>
      <c r="K399" s="219"/>
      <c r="L399" s="224"/>
      <c r="M399" s="225"/>
      <c r="N399" s="226"/>
      <c r="O399" s="226"/>
      <c r="P399" s="226"/>
      <c r="Q399" s="226"/>
      <c r="R399" s="226"/>
      <c r="S399" s="226"/>
      <c r="T399" s="227"/>
      <c r="AT399" s="228" t="s">
        <v>163</v>
      </c>
      <c r="AU399" s="228" t="s">
        <v>82</v>
      </c>
      <c r="AV399" s="14" t="s">
        <v>82</v>
      </c>
      <c r="AW399" s="14" t="s">
        <v>34</v>
      </c>
      <c r="AX399" s="14" t="s">
        <v>73</v>
      </c>
      <c r="AY399" s="228" t="s">
        <v>153</v>
      </c>
    </row>
    <row r="400" spans="2:51" s="14" customFormat="1" ht="12">
      <c r="B400" s="218"/>
      <c r="C400" s="219"/>
      <c r="D400" s="209" t="s">
        <v>163</v>
      </c>
      <c r="E400" s="220" t="s">
        <v>21</v>
      </c>
      <c r="F400" s="221" t="s">
        <v>291</v>
      </c>
      <c r="G400" s="219"/>
      <c r="H400" s="222">
        <v>1.29</v>
      </c>
      <c r="I400" s="223"/>
      <c r="J400" s="219"/>
      <c r="K400" s="219"/>
      <c r="L400" s="224"/>
      <c r="M400" s="225"/>
      <c r="N400" s="226"/>
      <c r="O400" s="226"/>
      <c r="P400" s="226"/>
      <c r="Q400" s="226"/>
      <c r="R400" s="226"/>
      <c r="S400" s="226"/>
      <c r="T400" s="227"/>
      <c r="AT400" s="228" t="s">
        <v>163</v>
      </c>
      <c r="AU400" s="228" t="s">
        <v>82</v>
      </c>
      <c r="AV400" s="14" t="s">
        <v>82</v>
      </c>
      <c r="AW400" s="14" t="s">
        <v>34</v>
      </c>
      <c r="AX400" s="14" t="s">
        <v>73</v>
      </c>
      <c r="AY400" s="228" t="s">
        <v>153</v>
      </c>
    </row>
    <row r="401" spans="2:51" s="14" customFormat="1" ht="12">
      <c r="B401" s="218"/>
      <c r="C401" s="219"/>
      <c r="D401" s="209" t="s">
        <v>163</v>
      </c>
      <c r="E401" s="220" t="s">
        <v>21</v>
      </c>
      <c r="F401" s="221" t="s">
        <v>292</v>
      </c>
      <c r="G401" s="219"/>
      <c r="H401" s="222">
        <v>0.825</v>
      </c>
      <c r="I401" s="223"/>
      <c r="J401" s="219"/>
      <c r="K401" s="219"/>
      <c r="L401" s="224"/>
      <c r="M401" s="225"/>
      <c r="N401" s="226"/>
      <c r="O401" s="226"/>
      <c r="P401" s="226"/>
      <c r="Q401" s="226"/>
      <c r="R401" s="226"/>
      <c r="S401" s="226"/>
      <c r="T401" s="227"/>
      <c r="AT401" s="228" t="s">
        <v>163</v>
      </c>
      <c r="AU401" s="228" t="s">
        <v>82</v>
      </c>
      <c r="AV401" s="14" t="s">
        <v>82</v>
      </c>
      <c r="AW401" s="14" t="s">
        <v>34</v>
      </c>
      <c r="AX401" s="14" t="s">
        <v>73</v>
      </c>
      <c r="AY401" s="228" t="s">
        <v>153</v>
      </c>
    </row>
    <row r="402" spans="2:51" s="14" customFormat="1" ht="12">
      <c r="B402" s="218"/>
      <c r="C402" s="219"/>
      <c r="D402" s="209" t="s">
        <v>163</v>
      </c>
      <c r="E402" s="220" t="s">
        <v>21</v>
      </c>
      <c r="F402" s="221" t="s">
        <v>293</v>
      </c>
      <c r="G402" s="219"/>
      <c r="H402" s="222">
        <v>3.24</v>
      </c>
      <c r="I402" s="223"/>
      <c r="J402" s="219"/>
      <c r="K402" s="219"/>
      <c r="L402" s="224"/>
      <c r="M402" s="225"/>
      <c r="N402" s="226"/>
      <c r="O402" s="226"/>
      <c r="P402" s="226"/>
      <c r="Q402" s="226"/>
      <c r="R402" s="226"/>
      <c r="S402" s="226"/>
      <c r="T402" s="227"/>
      <c r="AT402" s="228" t="s">
        <v>163</v>
      </c>
      <c r="AU402" s="228" t="s">
        <v>82</v>
      </c>
      <c r="AV402" s="14" t="s">
        <v>82</v>
      </c>
      <c r="AW402" s="14" t="s">
        <v>34</v>
      </c>
      <c r="AX402" s="14" t="s">
        <v>73</v>
      </c>
      <c r="AY402" s="228" t="s">
        <v>153</v>
      </c>
    </row>
    <row r="403" spans="2:51" s="13" customFormat="1" ht="12">
      <c r="B403" s="207"/>
      <c r="C403" s="208"/>
      <c r="D403" s="209" t="s">
        <v>163</v>
      </c>
      <c r="E403" s="210" t="s">
        <v>21</v>
      </c>
      <c r="F403" s="211" t="s">
        <v>294</v>
      </c>
      <c r="G403" s="208"/>
      <c r="H403" s="210" t="s">
        <v>21</v>
      </c>
      <c r="I403" s="212"/>
      <c r="J403" s="208"/>
      <c r="K403" s="208"/>
      <c r="L403" s="213"/>
      <c r="M403" s="214"/>
      <c r="N403" s="215"/>
      <c r="O403" s="215"/>
      <c r="P403" s="215"/>
      <c r="Q403" s="215"/>
      <c r="R403" s="215"/>
      <c r="S403" s="215"/>
      <c r="T403" s="216"/>
      <c r="AT403" s="217" t="s">
        <v>163</v>
      </c>
      <c r="AU403" s="217" t="s">
        <v>82</v>
      </c>
      <c r="AV403" s="13" t="s">
        <v>80</v>
      </c>
      <c r="AW403" s="13" t="s">
        <v>34</v>
      </c>
      <c r="AX403" s="13" t="s">
        <v>73</v>
      </c>
      <c r="AY403" s="217" t="s">
        <v>153</v>
      </c>
    </row>
    <row r="404" spans="2:51" s="14" customFormat="1" ht="12">
      <c r="B404" s="218"/>
      <c r="C404" s="219"/>
      <c r="D404" s="209" t="s">
        <v>163</v>
      </c>
      <c r="E404" s="220" t="s">
        <v>21</v>
      </c>
      <c r="F404" s="221" t="s">
        <v>295</v>
      </c>
      <c r="G404" s="219"/>
      <c r="H404" s="222">
        <v>-7.2</v>
      </c>
      <c r="I404" s="223"/>
      <c r="J404" s="219"/>
      <c r="K404" s="219"/>
      <c r="L404" s="224"/>
      <c r="M404" s="225"/>
      <c r="N404" s="226"/>
      <c r="O404" s="226"/>
      <c r="P404" s="226"/>
      <c r="Q404" s="226"/>
      <c r="R404" s="226"/>
      <c r="S404" s="226"/>
      <c r="T404" s="227"/>
      <c r="AT404" s="228" t="s">
        <v>163</v>
      </c>
      <c r="AU404" s="228" t="s">
        <v>82</v>
      </c>
      <c r="AV404" s="14" t="s">
        <v>82</v>
      </c>
      <c r="AW404" s="14" t="s">
        <v>34</v>
      </c>
      <c r="AX404" s="14" t="s">
        <v>73</v>
      </c>
      <c r="AY404" s="228" t="s">
        <v>153</v>
      </c>
    </row>
    <row r="405" spans="2:51" s="15" customFormat="1" ht="12">
      <c r="B405" s="229"/>
      <c r="C405" s="230"/>
      <c r="D405" s="209" t="s">
        <v>163</v>
      </c>
      <c r="E405" s="231" t="s">
        <v>21</v>
      </c>
      <c r="F405" s="232" t="s">
        <v>169</v>
      </c>
      <c r="G405" s="230"/>
      <c r="H405" s="233">
        <v>286.944</v>
      </c>
      <c r="I405" s="234"/>
      <c r="J405" s="230"/>
      <c r="K405" s="230"/>
      <c r="L405" s="235"/>
      <c r="M405" s="236"/>
      <c r="N405" s="237"/>
      <c r="O405" s="237"/>
      <c r="P405" s="237"/>
      <c r="Q405" s="237"/>
      <c r="R405" s="237"/>
      <c r="S405" s="237"/>
      <c r="T405" s="238"/>
      <c r="AT405" s="239" t="s">
        <v>163</v>
      </c>
      <c r="AU405" s="239" t="s">
        <v>82</v>
      </c>
      <c r="AV405" s="15" t="s">
        <v>161</v>
      </c>
      <c r="AW405" s="15" t="s">
        <v>34</v>
      </c>
      <c r="AX405" s="15" t="s">
        <v>80</v>
      </c>
      <c r="AY405" s="239" t="s">
        <v>153</v>
      </c>
    </row>
    <row r="406" spans="1:65" s="2" customFormat="1" ht="21.75" customHeight="1">
      <c r="A406" s="36"/>
      <c r="B406" s="37"/>
      <c r="C406" s="194" t="s">
        <v>485</v>
      </c>
      <c r="D406" s="194" t="s">
        <v>156</v>
      </c>
      <c r="E406" s="195" t="s">
        <v>486</v>
      </c>
      <c r="F406" s="196" t="s">
        <v>487</v>
      </c>
      <c r="G406" s="197" t="s">
        <v>172</v>
      </c>
      <c r="H406" s="198">
        <v>12.629</v>
      </c>
      <c r="I406" s="199"/>
      <c r="J406" s="200">
        <f>ROUND(I406*H406,2)</f>
        <v>0</v>
      </c>
      <c r="K406" s="196" t="s">
        <v>160</v>
      </c>
      <c r="L406" s="41"/>
      <c r="M406" s="201" t="s">
        <v>21</v>
      </c>
      <c r="N406" s="202" t="s">
        <v>44</v>
      </c>
      <c r="O406" s="66"/>
      <c r="P406" s="203">
        <f>O406*H406</f>
        <v>0</v>
      </c>
      <c r="Q406" s="203">
        <v>0</v>
      </c>
      <c r="R406" s="203">
        <f>Q406*H406</f>
        <v>0</v>
      </c>
      <c r="S406" s="203">
        <v>0.131</v>
      </c>
      <c r="T406" s="204">
        <f>S406*H406</f>
        <v>1.654399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205" t="s">
        <v>161</v>
      </c>
      <c r="AT406" s="205" t="s">
        <v>156</v>
      </c>
      <c r="AU406" s="205" t="s">
        <v>82</v>
      </c>
      <c r="AY406" s="19" t="s">
        <v>153</v>
      </c>
      <c r="BE406" s="206">
        <f>IF(N406="základní",J406,0)</f>
        <v>0</v>
      </c>
      <c r="BF406" s="206">
        <f>IF(N406="snížená",J406,0)</f>
        <v>0</v>
      </c>
      <c r="BG406" s="206">
        <f>IF(N406="zákl. přenesená",J406,0)</f>
        <v>0</v>
      </c>
      <c r="BH406" s="206">
        <f>IF(N406="sníž. přenesená",J406,0)</f>
        <v>0</v>
      </c>
      <c r="BI406" s="206">
        <f>IF(N406="nulová",J406,0)</f>
        <v>0</v>
      </c>
      <c r="BJ406" s="19" t="s">
        <v>80</v>
      </c>
      <c r="BK406" s="206">
        <f>ROUND(I406*H406,2)</f>
        <v>0</v>
      </c>
      <c r="BL406" s="19" t="s">
        <v>161</v>
      </c>
      <c r="BM406" s="205" t="s">
        <v>488</v>
      </c>
    </row>
    <row r="407" spans="2:51" s="13" customFormat="1" ht="12">
      <c r="B407" s="207"/>
      <c r="C407" s="208"/>
      <c r="D407" s="209" t="s">
        <v>163</v>
      </c>
      <c r="E407" s="210" t="s">
        <v>21</v>
      </c>
      <c r="F407" s="211" t="s">
        <v>489</v>
      </c>
      <c r="G407" s="208"/>
      <c r="H407" s="210" t="s">
        <v>21</v>
      </c>
      <c r="I407" s="212"/>
      <c r="J407" s="208"/>
      <c r="K407" s="208"/>
      <c r="L407" s="213"/>
      <c r="M407" s="214"/>
      <c r="N407" s="215"/>
      <c r="O407" s="215"/>
      <c r="P407" s="215"/>
      <c r="Q407" s="215"/>
      <c r="R407" s="215"/>
      <c r="S407" s="215"/>
      <c r="T407" s="216"/>
      <c r="AT407" s="217" t="s">
        <v>163</v>
      </c>
      <c r="AU407" s="217" t="s">
        <v>82</v>
      </c>
      <c r="AV407" s="13" t="s">
        <v>80</v>
      </c>
      <c r="AW407" s="13" t="s">
        <v>34</v>
      </c>
      <c r="AX407" s="13" t="s">
        <v>73</v>
      </c>
      <c r="AY407" s="217" t="s">
        <v>153</v>
      </c>
    </row>
    <row r="408" spans="2:51" s="13" customFormat="1" ht="12">
      <c r="B408" s="207"/>
      <c r="C408" s="208"/>
      <c r="D408" s="209" t="s">
        <v>163</v>
      </c>
      <c r="E408" s="210" t="s">
        <v>21</v>
      </c>
      <c r="F408" s="211" t="s">
        <v>473</v>
      </c>
      <c r="G408" s="208"/>
      <c r="H408" s="210" t="s">
        <v>21</v>
      </c>
      <c r="I408" s="212"/>
      <c r="J408" s="208"/>
      <c r="K408" s="208"/>
      <c r="L408" s="213"/>
      <c r="M408" s="214"/>
      <c r="N408" s="215"/>
      <c r="O408" s="215"/>
      <c r="P408" s="215"/>
      <c r="Q408" s="215"/>
      <c r="R408" s="215"/>
      <c r="S408" s="215"/>
      <c r="T408" s="216"/>
      <c r="AT408" s="217" t="s">
        <v>163</v>
      </c>
      <c r="AU408" s="217" t="s">
        <v>82</v>
      </c>
      <c r="AV408" s="13" t="s">
        <v>80</v>
      </c>
      <c r="AW408" s="13" t="s">
        <v>34</v>
      </c>
      <c r="AX408" s="13" t="s">
        <v>73</v>
      </c>
      <c r="AY408" s="217" t="s">
        <v>153</v>
      </c>
    </row>
    <row r="409" spans="2:51" s="13" customFormat="1" ht="12">
      <c r="B409" s="207"/>
      <c r="C409" s="208"/>
      <c r="D409" s="209" t="s">
        <v>163</v>
      </c>
      <c r="E409" s="210" t="s">
        <v>21</v>
      </c>
      <c r="F409" s="211" t="s">
        <v>490</v>
      </c>
      <c r="G409" s="208"/>
      <c r="H409" s="210" t="s">
        <v>21</v>
      </c>
      <c r="I409" s="212"/>
      <c r="J409" s="208"/>
      <c r="K409" s="208"/>
      <c r="L409" s="213"/>
      <c r="M409" s="214"/>
      <c r="N409" s="215"/>
      <c r="O409" s="215"/>
      <c r="P409" s="215"/>
      <c r="Q409" s="215"/>
      <c r="R409" s="215"/>
      <c r="S409" s="215"/>
      <c r="T409" s="216"/>
      <c r="AT409" s="217" t="s">
        <v>163</v>
      </c>
      <c r="AU409" s="217" t="s">
        <v>82</v>
      </c>
      <c r="AV409" s="13" t="s">
        <v>80</v>
      </c>
      <c r="AW409" s="13" t="s">
        <v>34</v>
      </c>
      <c r="AX409" s="13" t="s">
        <v>73</v>
      </c>
      <c r="AY409" s="217" t="s">
        <v>153</v>
      </c>
    </row>
    <row r="410" spans="2:51" s="14" customFormat="1" ht="12">
      <c r="B410" s="218"/>
      <c r="C410" s="219"/>
      <c r="D410" s="209" t="s">
        <v>163</v>
      </c>
      <c r="E410" s="220" t="s">
        <v>21</v>
      </c>
      <c r="F410" s="221" t="s">
        <v>491</v>
      </c>
      <c r="G410" s="219"/>
      <c r="H410" s="222">
        <v>14.993</v>
      </c>
      <c r="I410" s="223"/>
      <c r="J410" s="219"/>
      <c r="K410" s="219"/>
      <c r="L410" s="224"/>
      <c r="M410" s="225"/>
      <c r="N410" s="226"/>
      <c r="O410" s="226"/>
      <c r="P410" s="226"/>
      <c r="Q410" s="226"/>
      <c r="R410" s="226"/>
      <c r="S410" s="226"/>
      <c r="T410" s="227"/>
      <c r="AT410" s="228" t="s">
        <v>163</v>
      </c>
      <c r="AU410" s="228" t="s">
        <v>82</v>
      </c>
      <c r="AV410" s="14" t="s">
        <v>82</v>
      </c>
      <c r="AW410" s="14" t="s">
        <v>34</v>
      </c>
      <c r="AX410" s="14" t="s">
        <v>73</v>
      </c>
      <c r="AY410" s="228" t="s">
        <v>153</v>
      </c>
    </row>
    <row r="411" spans="2:51" s="13" customFormat="1" ht="12">
      <c r="B411" s="207"/>
      <c r="C411" s="208"/>
      <c r="D411" s="209" t="s">
        <v>163</v>
      </c>
      <c r="E411" s="210" t="s">
        <v>21</v>
      </c>
      <c r="F411" s="211" t="s">
        <v>201</v>
      </c>
      <c r="G411" s="208"/>
      <c r="H411" s="210" t="s">
        <v>21</v>
      </c>
      <c r="I411" s="212"/>
      <c r="J411" s="208"/>
      <c r="K411" s="208"/>
      <c r="L411" s="213"/>
      <c r="M411" s="214"/>
      <c r="N411" s="215"/>
      <c r="O411" s="215"/>
      <c r="P411" s="215"/>
      <c r="Q411" s="215"/>
      <c r="R411" s="215"/>
      <c r="S411" s="215"/>
      <c r="T411" s="216"/>
      <c r="AT411" s="217" t="s">
        <v>163</v>
      </c>
      <c r="AU411" s="217" t="s">
        <v>82</v>
      </c>
      <c r="AV411" s="13" t="s">
        <v>80</v>
      </c>
      <c r="AW411" s="13" t="s">
        <v>34</v>
      </c>
      <c r="AX411" s="13" t="s">
        <v>73</v>
      </c>
      <c r="AY411" s="217" t="s">
        <v>153</v>
      </c>
    </row>
    <row r="412" spans="2:51" s="14" customFormat="1" ht="12">
      <c r="B412" s="218"/>
      <c r="C412" s="219"/>
      <c r="D412" s="209" t="s">
        <v>163</v>
      </c>
      <c r="E412" s="220" t="s">
        <v>21</v>
      </c>
      <c r="F412" s="221" t="s">
        <v>492</v>
      </c>
      <c r="G412" s="219"/>
      <c r="H412" s="222">
        <v>-2.364</v>
      </c>
      <c r="I412" s="223"/>
      <c r="J412" s="219"/>
      <c r="K412" s="219"/>
      <c r="L412" s="224"/>
      <c r="M412" s="225"/>
      <c r="N412" s="226"/>
      <c r="O412" s="226"/>
      <c r="P412" s="226"/>
      <c r="Q412" s="226"/>
      <c r="R412" s="226"/>
      <c r="S412" s="226"/>
      <c r="T412" s="227"/>
      <c r="AT412" s="228" t="s">
        <v>163</v>
      </c>
      <c r="AU412" s="228" t="s">
        <v>82</v>
      </c>
      <c r="AV412" s="14" t="s">
        <v>82</v>
      </c>
      <c r="AW412" s="14" t="s">
        <v>34</v>
      </c>
      <c r="AX412" s="14" t="s">
        <v>73</v>
      </c>
      <c r="AY412" s="228" t="s">
        <v>153</v>
      </c>
    </row>
    <row r="413" spans="2:51" s="15" customFormat="1" ht="12">
      <c r="B413" s="229"/>
      <c r="C413" s="230"/>
      <c r="D413" s="209" t="s">
        <v>163</v>
      </c>
      <c r="E413" s="231" t="s">
        <v>21</v>
      </c>
      <c r="F413" s="232" t="s">
        <v>169</v>
      </c>
      <c r="G413" s="230"/>
      <c r="H413" s="233">
        <v>12.629</v>
      </c>
      <c r="I413" s="234"/>
      <c r="J413" s="230"/>
      <c r="K413" s="230"/>
      <c r="L413" s="235"/>
      <c r="M413" s="236"/>
      <c r="N413" s="237"/>
      <c r="O413" s="237"/>
      <c r="P413" s="237"/>
      <c r="Q413" s="237"/>
      <c r="R413" s="237"/>
      <c r="S413" s="237"/>
      <c r="T413" s="238"/>
      <c r="AT413" s="239" t="s">
        <v>163</v>
      </c>
      <c r="AU413" s="239" t="s">
        <v>82</v>
      </c>
      <c r="AV413" s="15" t="s">
        <v>161</v>
      </c>
      <c r="AW413" s="15" t="s">
        <v>34</v>
      </c>
      <c r="AX413" s="15" t="s">
        <v>80</v>
      </c>
      <c r="AY413" s="239" t="s">
        <v>153</v>
      </c>
    </row>
    <row r="414" spans="1:65" s="2" customFormat="1" ht="21.75" customHeight="1">
      <c r="A414" s="36"/>
      <c r="B414" s="37"/>
      <c r="C414" s="194" t="s">
        <v>493</v>
      </c>
      <c r="D414" s="194" t="s">
        <v>156</v>
      </c>
      <c r="E414" s="195" t="s">
        <v>494</v>
      </c>
      <c r="F414" s="196" t="s">
        <v>495</v>
      </c>
      <c r="G414" s="197" t="s">
        <v>172</v>
      </c>
      <c r="H414" s="198">
        <v>0.87</v>
      </c>
      <c r="I414" s="199"/>
      <c r="J414" s="200">
        <f>ROUND(I414*H414,2)</f>
        <v>0</v>
      </c>
      <c r="K414" s="196" t="s">
        <v>160</v>
      </c>
      <c r="L414" s="41"/>
      <c r="M414" s="201" t="s">
        <v>21</v>
      </c>
      <c r="N414" s="202" t="s">
        <v>44</v>
      </c>
      <c r="O414" s="66"/>
      <c r="P414" s="203">
        <f>O414*H414</f>
        <v>0</v>
      </c>
      <c r="Q414" s="203">
        <v>0</v>
      </c>
      <c r="R414" s="203">
        <f>Q414*H414</f>
        <v>0</v>
      </c>
      <c r="S414" s="203">
        <v>0.183</v>
      </c>
      <c r="T414" s="204">
        <f>S414*H414</f>
        <v>0.15921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205" t="s">
        <v>161</v>
      </c>
      <c r="AT414" s="205" t="s">
        <v>156</v>
      </c>
      <c r="AU414" s="205" t="s">
        <v>82</v>
      </c>
      <c r="AY414" s="19" t="s">
        <v>153</v>
      </c>
      <c r="BE414" s="206">
        <f>IF(N414="základní",J414,0)</f>
        <v>0</v>
      </c>
      <c r="BF414" s="206">
        <f>IF(N414="snížená",J414,0)</f>
        <v>0</v>
      </c>
      <c r="BG414" s="206">
        <f>IF(N414="zákl. přenesená",J414,0)</f>
        <v>0</v>
      </c>
      <c r="BH414" s="206">
        <f>IF(N414="sníž. přenesená",J414,0)</f>
        <v>0</v>
      </c>
      <c r="BI414" s="206">
        <f>IF(N414="nulová",J414,0)</f>
        <v>0</v>
      </c>
      <c r="BJ414" s="19" t="s">
        <v>80</v>
      </c>
      <c r="BK414" s="206">
        <f>ROUND(I414*H414,2)</f>
        <v>0</v>
      </c>
      <c r="BL414" s="19" t="s">
        <v>161</v>
      </c>
      <c r="BM414" s="205" t="s">
        <v>496</v>
      </c>
    </row>
    <row r="415" spans="2:51" s="13" customFormat="1" ht="12">
      <c r="B415" s="207"/>
      <c r="C415" s="208"/>
      <c r="D415" s="209" t="s">
        <v>163</v>
      </c>
      <c r="E415" s="210" t="s">
        <v>21</v>
      </c>
      <c r="F415" s="211" t="s">
        <v>497</v>
      </c>
      <c r="G415" s="208"/>
      <c r="H415" s="210" t="s">
        <v>21</v>
      </c>
      <c r="I415" s="212"/>
      <c r="J415" s="208"/>
      <c r="K415" s="208"/>
      <c r="L415" s="213"/>
      <c r="M415" s="214"/>
      <c r="N415" s="215"/>
      <c r="O415" s="215"/>
      <c r="P415" s="215"/>
      <c r="Q415" s="215"/>
      <c r="R415" s="215"/>
      <c r="S415" s="215"/>
      <c r="T415" s="216"/>
      <c r="AT415" s="217" t="s">
        <v>163</v>
      </c>
      <c r="AU415" s="217" t="s">
        <v>82</v>
      </c>
      <c r="AV415" s="13" t="s">
        <v>80</v>
      </c>
      <c r="AW415" s="13" t="s">
        <v>34</v>
      </c>
      <c r="AX415" s="13" t="s">
        <v>73</v>
      </c>
      <c r="AY415" s="217" t="s">
        <v>153</v>
      </c>
    </row>
    <row r="416" spans="2:51" s="14" customFormat="1" ht="12">
      <c r="B416" s="218"/>
      <c r="C416" s="219"/>
      <c r="D416" s="209" t="s">
        <v>163</v>
      </c>
      <c r="E416" s="220" t="s">
        <v>21</v>
      </c>
      <c r="F416" s="221" t="s">
        <v>498</v>
      </c>
      <c r="G416" s="219"/>
      <c r="H416" s="222">
        <v>0.87</v>
      </c>
      <c r="I416" s="223"/>
      <c r="J416" s="219"/>
      <c r="K416" s="219"/>
      <c r="L416" s="224"/>
      <c r="M416" s="225"/>
      <c r="N416" s="226"/>
      <c r="O416" s="226"/>
      <c r="P416" s="226"/>
      <c r="Q416" s="226"/>
      <c r="R416" s="226"/>
      <c r="S416" s="226"/>
      <c r="T416" s="227"/>
      <c r="AT416" s="228" t="s">
        <v>163</v>
      </c>
      <c r="AU416" s="228" t="s">
        <v>82</v>
      </c>
      <c r="AV416" s="14" t="s">
        <v>82</v>
      </c>
      <c r="AW416" s="14" t="s">
        <v>34</v>
      </c>
      <c r="AX416" s="14" t="s">
        <v>80</v>
      </c>
      <c r="AY416" s="228" t="s">
        <v>153</v>
      </c>
    </row>
    <row r="417" spans="1:65" s="2" customFormat="1" ht="21.75" customHeight="1">
      <c r="A417" s="36"/>
      <c r="B417" s="37"/>
      <c r="C417" s="194" t="s">
        <v>499</v>
      </c>
      <c r="D417" s="194" t="s">
        <v>156</v>
      </c>
      <c r="E417" s="195" t="s">
        <v>500</v>
      </c>
      <c r="F417" s="196" t="s">
        <v>501</v>
      </c>
      <c r="G417" s="197" t="s">
        <v>172</v>
      </c>
      <c r="H417" s="198">
        <v>3.6</v>
      </c>
      <c r="I417" s="199"/>
      <c r="J417" s="200">
        <f>ROUND(I417*H417,2)</f>
        <v>0</v>
      </c>
      <c r="K417" s="196" t="s">
        <v>160</v>
      </c>
      <c r="L417" s="41"/>
      <c r="M417" s="201" t="s">
        <v>21</v>
      </c>
      <c r="N417" s="202" t="s">
        <v>44</v>
      </c>
      <c r="O417" s="66"/>
      <c r="P417" s="203">
        <f>O417*H417</f>
        <v>0</v>
      </c>
      <c r="Q417" s="203">
        <v>0</v>
      </c>
      <c r="R417" s="203">
        <f>Q417*H417</f>
        <v>0</v>
      </c>
      <c r="S417" s="203">
        <v>0.27</v>
      </c>
      <c r="T417" s="204">
        <f>S417*H417</f>
        <v>0.9720000000000001</v>
      </c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R417" s="205" t="s">
        <v>161</v>
      </c>
      <c r="AT417" s="205" t="s">
        <v>156</v>
      </c>
      <c r="AU417" s="205" t="s">
        <v>82</v>
      </c>
      <c r="AY417" s="19" t="s">
        <v>153</v>
      </c>
      <c r="BE417" s="206">
        <f>IF(N417="základní",J417,0)</f>
        <v>0</v>
      </c>
      <c r="BF417" s="206">
        <f>IF(N417="snížená",J417,0)</f>
        <v>0</v>
      </c>
      <c r="BG417" s="206">
        <f>IF(N417="zákl. přenesená",J417,0)</f>
        <v>0</v>
      </c>
      <c r="BH417" s="206">
        <f>IF(N417="sníž. přenesená",J417,0)</f>
        <v>0</v>
      </c>
      <c r="BI417" s="206">
        <f>IF(N417="nulová",J417,0)</f>
        <v>0</v>
      </c>
      <c r="BJ417" s="19" t="s">
        <v>80</v>
      </c>
      <c r="BK417" s="206">
        <f>ROUND(I417*H417,2)</f>
        <v>0</v>
      </c>
      <c r="BL417" s="19" t="s">
        <v>161</v>
      </c>
      <c r="BM417" s="205" t="s">
        <v>502</v>
      </c>
    </row>
    <row r="418" spans="2:51" s="13" customFormat="1" ht="12">
      <c r="B418" s="207"/>
      <c r="C418" s="208"/>
      <c r="D418" s="209" t="s">
        <v>163</v>
      </c>
      <c r="E418" s="210" t="s">
        <v>21</v>
      </c>
      <c r="F418" s="211" t="s">
        <v>503</v>
      </c>
      <c r="G418" s="208"/>
      <c r="H418" s="210" t="s">
        <v>21</v>
      </c>
      <c r="I418" s="212"/>
      <c r="J418" s="208"/>
      <c r="K418" s="208"/>
      <c r="L418" s="213"/>
      <c r="M418" s="214"/>
      <c r="N418" s="215"/>
      <c r="O418" s="215"/>
      <c r="P418" s="215"/>
      <c r="Q418" s="215"/>
      <c r="R418" s="215"/>
      <c r="S418" s="215"/>
      <c r="T418" s="216"/>
      <c r="AT418" s="217" t="s">
        <v>163</v>
      </c>
      <c r="AU418" s="217" t="s">
        <v>82</v>
      </c>
      <c r="AV418" s="13" t="s">
        <v>80</v>
      </c>
      <c r="AW418" s="13" t="s">
        <v>34</v>
      </c>
      <c r="AX418" s="13" t="s">
        <v>73</v>
      </c>
      <c r="AY418" s="217" t="s">
        <v>153</v>
      </c>
    </row>
    <row r="419" spans="2:51" s="13" customFormat="1" ht="12">
      <c r="B419" s="207"/>
      <c r="C419" s="208"/>
      <c r="D419" s="209" t="s">
        <v>163</v>
      </c>
      <c r="E419" s="210" t="s">
        <v>21</v>
      </c>
      <c r="F419" s="211" t="s">
        <v>473</v>
      </c>
      <c r="G419" s="208"/>
      <c r="H419" s="210" t="s">
        <v>21</v>
      </c>
      <c r="I419" s="212"/>
      <c r="J419" s="208"/>
      <c r="K419" s="208"/>
      <c r="L419" s="213"/>
      <c r="M419" s="214"/>
      <c r="N419" s="215"/>
      <c r="O419" s="215"/>
      <c r="P419" s="215"/>
      <c r="Q419" s="215"/>
      <c r="R419" s="215"/>
      <c r="S419" s="215"/>
      <c r="T419" s="216"/>
      <c r="AT419" s="217" t="s">
        <v>163</v>
      </c>
      <c r="AU419" s="217" t="s">
        <v>82</v>
      </c>
      <c r="AV419" s="13" t="s">
        <v>80</v>
      </c>
      <c r="AW419" s="13" t="s">
        <v>34</v>
      </c>
      <c r="AX419" s="13" t="s">
        <v>73</v>
      </c>
      <c r="AY419" s="217" t="s">
        <v>153</v>
      </c>
    </row>
    <row r="420" spans="2:51" s="13" customFormat="1" ht="12">
      <c r="B420" s="207"/>
      <c r="C420" s="208"/>
      <c r="D420" s="209" t="s">
        <v>163</v>
      </c>
      <c r="E420" s="210" t="s">
        <v>21</v>
      </c>
      <c r="F420" s="211" t="s">
        <v>490</v>
      </c>
      <c r="G420" s="208"/>
      <c r="H420" s="210" t="s">
        <v>21</v>
      </c>
      <c r="I420" s="212"/>
      <c r="J420" s="208"/>
      <c r="K420" s="208"/>
      <c r="L420" s="213"/>
      <c r="M420" s="214"/>
      <c r="N420" s="215"/>
      <c r="O420" s="215"/>
      <c r="P420" s="215"/>
      <c r="Q420" s="215"/>
      <c r="R420" s="215"/>
      <c r="S420" s="215"/>
      <c r="T420" s="216"/>
      <c r="AT420" s="217" t="s">
        <v>163</v>
      </c>
      <c r="AU420" s="217" t="s">
        <v>82</v>
      </c>
      <c r="AV420" s="13" t="s">
        <v>80</v>
      </c>
      <c r="AW420" s="13" t="s">
        <v>34</v>
      </c>
      <c r="AX420" s="13" t="s">
        <v>73</v>
      </c>
      <c r="AY420" s="217" t="s">
        <v>153</v>
      </c>
    </row>
    <row r="421" spans="2:51" s="14" customFormat="1" ht="12">
      <c r="B421" s="218"/>
      <c r="C421" s="219"/>
      <c r="D421" s="209" t="s">
        <v>163</v>
      </c>
      <c r="E421" s="220" t="s">
        <v>21</v>
      </c>
      <c r="F421" s="221" t="s">
        <v>504</v>
      </c>
      <c r="G421" s="219"/>
      <c r="H421" s="222">
        <v>3.6</v>
      </c>
      <c r="I421" s="223"/>
      <c r="J421" s="219"/>
      <c r="K421" s="219"/>
      <c r="L421" s="224"/>
      <c r="M421" s="225"/>
      <c r="N421" s="226"/>
      <c r="O421" s="226"/>
      <c r="P421" s="226"/>
      <c r="Q421" s="226"/>
      <c r="R421" s="226"/>
      <c r="S421" s="226"/>
      <c r="T421" s="227"/>
      <c r="AT421" s="228" t="s">
        <v>163</v>
      </c>
      <c r="AU421" s="228" t="s">
        <v>82</v>
      </c>
      <c r="AV421" s="14" t="s">
        <v>82</v>
      </c>
      <c r="AW421" s="14" t="s">
        <v>34</v>
      </c>
      <c r="AX421" s="14" t="s">
        <v>80</v>
      </c>
      <c r="AY421" s="228" t="s">
        <v>153</v>
      </c>
    </row>
    <row r="422" spans="1:65" s="2" customFormat="1" ht="21.75" customHeight="1">
      <c r="A422" s="36"/>
      <c r="B422" s="37"/>
      <c r="C422" s="194" t="s">
        <v>234</v>
      </c>
      <c r="D422" s="194" t="s">
        <v>156</v>
      </c>
      <c r="E422" s="195" t="s">
        <v>505</v>
      </c>
      <c r="F422" s="196" t="s">
        <v>506</v>
      </c>
      <c r="G422" s="197" t="s">
        <v>180</v>
      </c>
      <c r="H422" s="198">
        <v>0.56</v>
      </c>
      <c r="I422" s="199"/>
      <c r="J422" s="200">
        <f>ROUND(I422*H422,2)</f>
        <v>0</v>
      </c>
      <c r="K422" s="196" t="s">
        <v>160</v>
      </c>
      <c r="L422" s="41"/>
      <c r="M422" s="201" t="s">
        <v>21</v>
      </c>
      <c r="N422" s="202" t="s">
        <v>44</v>
      </c>
      <c r="O422" s="66"/>
      <c r="P422" s="203">
        <f>O422*H422</f>
        <v>0</v>
      </c>
      <c r="Q422" s="203">
        <v>0</v>
      </c>
      <c r="R422" s="203">
        <f>Q422*H422</f>
        <v>0</v>
      </c>
      <c r="S422" s="203">
        <v>1.8</v>
      </c>
      <c r="T422" s="204">
        <f>S422*H422</f>
        <v>1.0080000000000002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205" t="s">
        <v>161</v>
      </c>
      <c r="AT422" s="205" t="s">
        <v>156</v>
      </c>
      <c r="AU422" s="205" t="s">
        <v>82</v>
      </c>
      <c r="AY422" s="19" t="s">
        <v>153</v>
      </c>
      <c r="BE422" s="206">
        <f>IF(N422="základní",J422,0)</f>
        <v>0</v>
      </c>
      <c r="BF422" s="206">
        <f>IF(N422="snížená",J422,0)</f>
        <v>0</v>
      </c>
      <c r="BG422" s="206">
        <f>IF(N422="zákl. přenesená",J422,0)</f>
        <v>0</v>
      </c>
      <c r="BH422" s="206">
        <f>IF(N422="sníž. přenesená",J422,0)</f>
        <v>0</v>
      </c>
      <c r="BI422" s="206">
        <f>IF(N422="nulová",J422,0)</f>
        <v>0</v>
      </c>
      <c r="BJ422" s="19" t="s">
        <v>80</v>
      </c>
      <c r="BK422" s="206">
        <f>ROUND(I422*H422,2)</f>
        <v>0</v>
      </c>
      <c r="BL422" s="19" t="s">
        <v>161</v>
      </c>
      <c r="BM422" s="205" t="s">
        <v>507</v>
      </c>
    </row>
    <row r="423" spans="2:51" s="13" customFormat="1" ht="12">
      <c r="B423" s="207"/>
      <c r="C423" s="208"/>
      <c r="D423" s="209" t="s">
        <v>163</v>
      </c>
      <c r="E423" s="210" t="s">
        <v>21</v>
      </c>
      <c r="F423" s="211" t="s">
        <v>503</v>
      </c>
      <c r="G423" s="208"/>
      <c r="H423" s="210" t="s">
        <v>21</v>
      </c>
      <c r="I423" s="212"/>
      <c r="J423" s="208"/>
      <c r="K423" s="208"/>
      <c r="L423" s="213"/>
      <c r="M423" s="214"/>
      <c r="N423" s="215"/>
      <c r="O423" s="215"/>
      <c r="P423" s="215"/>
      <c r="Q423" s="215"/>
      <c r="R423" s="215"/>
      <c r="S423" s="215"/>
      <c r="T423" s="216"/>
      <c r="AT423" s="217" t="s">
        <v>163</v>
      </c>
      <c r="AU423" s="217" t="s">
        <v>82</v>
      </c>
      <c r="AV423" s="13" t="s">
        <v>80</v>
      </c>
      <c r="AW423" s="13" t="s">
        <v>34</v>
      </c>
      <c r="AX423" s="13" t="s">
        <v>73</v>
      </c>
      <c r="AY423" s="217" t="s">
        <v>153</v>
      </c>
    </row>
    <row r="424" spans="2:51" s="13" customFormat="1" ht="12">
      <c r="B424" s="207"/>
      <c r="C424" s="208"/>
      <c r="D424" s="209" t="s">
        <v>163</v>
      </c>
      <c r="E424" s="210" t="s">
        <v>21</v>
      </c>
      <c r="F424" s="211" t="s">
        <v>508</v>
      </c>
      <c r="G424" s="208"/>
      <c r="H424" s="210" t="s">
        <v>21</v>
      </c>
      <c r="I424" s="212"/>
      <c r="J424" s="208"/>
      <c r="K424" s="208"/>
      <c r="L424" s="213"/>
      <c r="M424" s="214"/>
      <c r="N424" s="215"/>
      <c r="O424" s="215"/>
      <c r="P424" s="215"/>
      <c r="Q424" s="215"/>
      <c r="R424" s="215"/>
      <c r="S424" s="215"/>
      <c r="T424" s="216"/>
      <c r="AT424" s="217" t="s">
        <v>163</v>
      </c>
      <c r="AU424" s="217" t="s">
        <v>82</v>
      </c>
      <c r="AV424" s="13" t="s">
        <v>80</v>
      </c>
      <c r="AW424" s="13" t="s">
        <v>34</v>
      </c>
      <c r="AX424" s="13" t="s">
        <v>73</v>
      </c>
      <c r="AY424" s="217" t="s">
        <v>153</v>
      </c>
    </row>
    <row r="425" spans="2:51" s="14" customFormat="1" ht="12">
      <c r="B425" s="218"/>
      <c r="C425" s="219"/>
      <c r="D425" s="209" t="s">
        <v>163</v>
      </c>
      <c r="E425" s="220" t="s">
        <v>21</v>
      </c>
      <c r="F425" s="221" t="s">
        <v>509</v>
      </c>
      <c r="G425" s="219"/>
      <c r="H425" s="222">
        <v>0.56</v>
      </c>
      <c r="I425" s="223"/>
      <c r="J425" s="219"/>
      <c r="K425" s="219"/>
      <c r="L425" s="224"/>
      <c r="M425" s="225"/>
      <c r="N425" s="226"/>
      <c r="O425" s="226"/>
      <c r="P425" s="226"/>
      <c r="Q425" s="226"/>
      <c r="R425" s="226"/>
      <c r="S425" s="226"/>
      <c r="T425" s="227"/>
      <c r="AT425" s="228" t="s">
        <v>163</v>
      </c>
      <c r="AU425" s="228" t="s">
        <v>82</v>
      </c>
      <c r="AV425" s="14" t="s">
        <v>82</v>
      </c>
      <c r="AW425" s="14" t="s">
        <v>34</v>
      </c>
      <c r="AX425" s="14" t="s">
        <v>80</v>
      </c>
      <c r="AY425" s="228" t="s">
        <v>153</v>
      </c>
    </row>
    <row r="426" spans="1:65" s="2" customFormat="1" ht="21.75" customHeight="1">
      <c r="A426" s="36"/>
      <c r="B426" s="37"/>
      <c r="C426" s="194" t="s">
        <v>510</v>
      </c>
      <c r="D426" s="194" t="s">
        <v>156</v>
      </c>
      <c r="E426" s="195" t="s">
        <v>511</v>
      </c>
      <c r="F426" s="196" t="s">
        <v>512</v>
      </c>
      <c r="G426" s="197" t="s">
        <v>172</v>
      </c>
      <c r="H426" s="198">
        <v>2.6</v>
      </c>
      <c r="I426" s="199"/>
      <c r="J426" s="200">
        <f>ROUND(I426*H426,2)</f>
        <v>0</v>
      </c>
      <c r="K426" s="196" t="s">
        <v>160</v>
      </c>
      <c r="L426" s="41"/>
      <c r="M426" s="201" t="s">
        <v>21</v>
      </c>
      <c r="N426" s="202" t="s">
        <v>44</v>
      </c>
      <c r="O426" s="66"/>
      <c r="P426" s="203">
        <f>O426*H426</f>
        <v>0</v>
      </c>
      <c r="Q426" s="203">
        <v>0</v>
      </c>
      <c r="R426" s="203">
        <f>Q426*H426</f>
        <v>0</v>
      </c>
      <c r="S426" s="203">
        <v>0.055</v>
      </c>
      <c r="T426" s="204">
        <f>S426*H426</f>
        <v>0.14300000000000002</v>
      </c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R426" s="205" t="s">
        <v>161</v>
      </c>
      <c r="AT426" s="205" t="s">
        <v>156</v>
      </c>
      <c r="AU426" s="205" t="s">
        <v>82</v>
      </c>
      <c r="AY426" s="19" t="s">
        <v>153</v>
      </c>
      <c r="BE426" s="206">
        <f>IF(N426="základní",J426,0)</f>
        <v>0</v>
      </c>
      <c r="BF426" s="206">
        <f>IF(N426="snížená",J426,0)</f>
        <v>0</v>
      </c>
      <c r="BG426" s="206">
        <f>IF(N426="zákl. přenesená",J426,0)</f>
        <v>0</v>
      </c>
      <c r="BH426" s="206">
        <f>IF(N426="sníž. přenesená",J426,0)</f>
        <v>0</v>
      </c>
      <c r="BI426" s="206">
        <f>IF(N426="nulová",J426,0)</f>
        <v>0</v>
      </c>
      <c r="BJ426" s="19" t="s">
        <v>80</v>
      </c>
      <c r="BK426" s="206">
        <f>ROUND(I426*H426,2)</f>
        <v>0</v>
      </c>
      <c r="BL426" s="19" t="s">
        <v>161</v>
      </c>
      <c r="BM426" s="205" t="s">
        <v>513</v>
      </c>
    </row>
    <row r="427" spans="2:51" s="14" customFormat="1" ht="12">
      <c r="B427" s="218"/>
      <c r="C427" s="219"/>
      <c r="D427" s="209" t="s">
        <v>163</v>
      </c>
      <c r="E427" s="220" t="s">
        <v>21</v>
      </c>
      <c r="F427" s="221" t="s">
        <v>514</v>
      </c>
      <c r="G427" s="219"/>
      <c r="H427" s="222">
        <v>1.2</v>
      </c>
      <c r="I427" s="223"/>
      <c r="J427" s="219"/>
      <c r="K427" s="219"/>
      <c r="L427" s="224"/>
      <c r="M427" s="225"/>
      <c r="N427" s="226"/>
      <c r="O427" s="226"/>
      <c r="P427" s="226"/>
      <c r="Q427" s="226"/>
      <c r="R427" s="226"/>
      <c r="S427" s="226"/>
      <c r="T427" s="227"/>
      <c r="AT427" s="228" t="s">
        <v>163</v>
      </c>
      <c r="AU427" s="228" t="s">
        <v>82</v>
      </c>
      <c r="AV427" s="14" t="s">
        <v>82</v>
      </c>
      <c r="AW427" s="14" t="s">
        <v>34</v>
      </c>
      <c r="AX427" s="14" t="s">
        <v>73</v>
      </c>
      <c r="AY427" s="228" t="s">
        <v>153</v>
      </c>
    </row>
    <row r="428" spans="2:51" s="14" customFormat="1" ht="12">
      <c r="B428" s="218"/>
      <c r="C428" s="219"/>
      <c r="D428" s="209" t="s">
        <v>163</v>
      </c>
      <c r="E428" s="220" t="s">
        <v>21</v>
      </c>
      <c r="F428" s="221" t="s">
        <v>515</v>
      </c>
      <c r="G428" s="219"/>
      <c r="H428" s="222">
        <v>1.4</v>
      </c>
      <c r="I428" s="223"/>
      <c r="J428" s="219"/>
      <c r="K428" s="219"/>
      <c r="L428" s="224"/>
      <c r="M428" s="225"/>
      <c r="N428" s="226"/>
      <c r="O428" s="226"/>
      <c r="P428" s="226"/>
      <c r="Q428" s="226"/>
      <c r="R428" s="226"/>
      <c r="S428" s="226"/>
      <c r="T428" s="227"/>
      <c r="AT428" s="228" t="s">
        <v>163</v>
      </c>
      <c r="AU428" s="228" t="s">
        <v>82</v>
      </c>
      <c r="AV428" s="14" t="s">
        <v>82</v>
      </c>
      <c r="AW428" s="14" t="s">
        <v>34</v>
      </c>
      <c r="AX428" s="14" t="s">
        <v>73</v>
      </c>
      <c r="AY428" s="228" t="s">
        <v>153</v>
      </c>
    </row>
    <row r="429" spans="2:51" s="15" customFormat="1" ht="12">
      <c r="B429" s="229"/>
      <c r="C429" s="230"/>
      <c r="D429" s="209" t="s">
        <v>163</v>
      </c>
      <c r="E429" s="231" t="s">
        <v>21</v>
      </c>
      <c r="F429" s="232" t="s">
        <v>169</v>
      </c>
      <c r="G429" s="230"/>
      <c r="H429" s="233">
        <v>2.6</v>
      </c>
      <c r="I429" s="234"/>
      <c r="J429" s="230"/>
      <c r="K429" s="230"/>
      <c r="L429" s="235"/>
      <c r="M429" s="236"/>
      <c r="N429" s="237"/>
      <c r="O429" s="237"/>
      <c r="P429" s="237"/>
      <c r="Q429" s="237"/>
      <c r="R429" s="237"/>
      <c r="S429" s="237"/>
      <c r="T429" s="238"/>
      <c r="AT429" s="239" t="s">
        <v>163</v>
      </c>
      <c r="AU429" s="239" t="s">
        <v>82</v>
      </c>
      <c r="AV429" s="15" t="s">
        <v>161</v>
      </c>
      <c r="AW429" s="15" t="s">
        <v>34</v>
      </c>
      <c r="AX429" s="15" t="s">
        <v>80</v>
      </c>
      <c r="AY429" s="239" t="s">
        <v>153</v>
      </c>
    </row>
    <row r="430" spans="1:65" s="2" customFormat="1" ht="21.75" customHeight="1">
      <c r="A430" s="36"/>
      <c r="B430" s="37"/>
      <c r="C430" s="194" t="s">
        <v>516</v>
      </c>
      <c r="D430" s="194" t="s">
        <v>156</v>
      </c>
      <c r="E430" s="195" t="s">
        <v>517</v>
      </c>
      <c r="F430" s="196" t="s">
        <v>518</v>
      </c>
      <c r="G430" s="197" t="s">
        <v>519</v>
      </c>
      <c r="H430" s="198">
        <v>28.7</v>
      </c>
      <c r="I430" s="199"/>
      <c r="J430" s="200">
        <f>ROUND(I430*H430,2)</f>
        <v>0</v>
      </c>
      <c r="K430" s="196" t="s">
        <v>160</v>
      </c>
      <c r="L430" s="41"/>
      <c r="M430" s="201" t="s">
        <v>21</v>
      </c>
      <c r="N430" s="202" t="s">
        <v>44</v>
      </c>
      <c r="O430" s="66"/>
      <c r="P430" s="203">
        <f>O430*H430</f>
        <v>0</v>
      </c>
      <c r="Q430" s="203">
        <v>0</v>
      </c>
      <c r="R430" s="203">
        <f>Q430*H430</f>
        <v>0</v>
      </c>
      <c r="S430" s="203">
        <v>0.009</v>
      </c>
      <c r="T430" s="204">
        <f>S430*H430</f>
        <v>0.2583</v>
      </c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R430" s="205" t="s">
        <v>161</v>
      </c>
      <c r="AT430" s="205" t="s">
        <v>156</v>
      </c>
      <c r="AU430" s="205" t="s">
        <v>82</v>
      </c>
      <c r="AY430" s="19" t="s">
        <v>153</v>
      </c>
      <c r="BE430" s="206">
        <f>IF(N430="základní",J430,0)</f>
        <v>0</v>
      </c>
      <c r="BF430" s="206">
        <f>IF(N430="snížená",J430,0)</f>
        <v>0</v>
      </c>
      <c r="BG430" s="206">
        <f>IF(N430="zákl. přenesená",J430,0)</f>
        <v>0</v>
      </c>
      <c r="BH430" s="206">
        <f>IF(N430="sníž. přenesená",J430,0)</f>
        <v>0</v>
      </c>
      <c r="BI430" s="206">
        <f>IF(N430="nulová",J430,0)</f>
        <v>0</v>
      </c>
      <c r="BJ430" s="19" t="s">
        <v>80</v>
      </c>
      <c r="BK430" s="206">
        <f>ROUND(I430*H430,2)</f>
        <v>0</v>
      </c>
      <c r="BL430" s="19" t="s">
        <v>161</v>
      </c>
      <c r="BM430" s="205" t="s">
        <v>520</v>
      </c>
    </row>
    <row r="431" spans="2:51" s="13" customFormat="1" ht="12">
      <c r="B431" s="207"/>
      <c r="C431" s="208"/>
      <c r="D431" s="209" t="s">
        <v>163</v>
      </c>
      <c r="E431" s="210" t="s">
        <v>21</v>
      </c>
      <c r="F431" s="211" t="s">
        <v>421</v>
      </c>
      <c r="G431" s="208"/>
      <c r="H431" s="210" t="s">
        <v>21</v>
      </c>
      <c r="I431" s="212"/>
      <c r="J431" s="208"/>
      <c r="K431" s="208"/>
      <c r="L431" s="213"/>
      <c r="M431" s="214"/>
      <c r="N431" s="215"/>
      <c r="O431" s="215"/>
      <c r="P431" s="215"/>
      <c r="Q431" s="215"/>
      <c r="R431" s="215"/>
      <c r="S431" s="215"/>
      <c r="T431" s="216"/>
      <c r="AT431" s="217" t="s">
        <v>163</v>
      </c>
      <c r="AU431" s="217" t="s">
        <v>82</v>
      </c>
      <c r="AV431" s="13" t="s">
        <v>80</v>
      </c>
      <c r="AW431" s="13" t="s">
        <v>34</v>
      </c>
      <c r="AX431" s="13" t="s">
        <v>73</v>
      </c>
      <c r="AY431" s="217" t="s">
        <v>153</v>
      </c>
    </row>
    <row r="432" spans="2:51" s="13" customFormat="1" ht="12">
      <c r="B432" s="207"/>
      <c r="C432" s="208"/>
      <c r="D432" s="209" t="s">
        <v>163</v>
      </c>
      <c r="E432" s="210" t="s">
        <v>21</v>
      </c>
      <c r="F432" s="211" t="s">
        <v>175</v>
      </c>
      <c r="G432" s="208"/>
      <c r="H432" s="210" t="s">
        <v>21</v>
      </c>
      <c r="I432" s="212"/>
      <c r="J432" s="208"/>
      <c r="K432" s="208"/>
      <c r="L432" s="213"/>
      <c r="M432" s="214"/>
      <c r="N432" s="215"/>
      <c r="O432" s="215"/>
      <c r="P432" s="215"/>
      <c r="Q432" s="215"/>
      <c r="R432" s="215"/>
      <c r="S432" s="215"/>
      <c r="T432" s="216"/>
      <c r="AT432" s="217" t="s">
        <v>163</v>
      </c>
      <c r="AU432" s="217" t="s">
        <v>82</v>
      </c>
      <c r="AV432" s="13" t="s">
        <v>80</v>
      </c>
      <c r="AW432" s="13" t="s">
        <v>34</v>
      </c>
      <c r="AX432" s="13" t="s">
        <v>73</v>
      </c>
      <c r="AY432" s="217" t="s">
        <v>153</v>
      </c>
    </row>
    <row r="433" spans="2:51" s="14" customFormat="1" ht="12">
      <c r="B433" s="218"/>
      <c r="C433" s="219"/>
      <c r="D433" s="209" t="s">
        <v>163</v>
      </c>
      <c r="E433" s="220" t="s">
        <v>21</v>
      </c>
      <c r="F433" s="221" t="s">
        <v>521</v>
      </c>
      <c r="G433" s="219"/>
      <c r="H433" s="222">
        <v>28.7</v>
      </c>
      <c r="I433" s="223"/>
      <c r="J433" s="219"/>
      <c r="K433" s="219"/>
      <c r="L433" s="224"/>
      <c r="M433" s="225"/>
      <c r="N433" s="226"/>
      <c r="O433" s="226"/>
      <c r="P433" s="226"/>
      <c r="Q433" s="226"/>
      <c r="R433" s="226"/>
      <c r="S433" s="226"/>
      <c r="T433" s="227"/>
      <c r="AT433" s="228" t="s">
        <v>163</v>
      </c>
      <c r="AU433" s="228" t="s">
        <v>82</v>
      </c>
      <c r="AV433" s="14" t="s">
        <v>82</v>
      </c>
      <c r="AW433" s="14" t="s">
        <v>34</v>
      </c>
      <c r="AX433" s="14" t="s">
        <v>80</v>
      </c>
      <c r="AY433" s="228" t="s">
        <v>153</v>
      </c>
    </row>
    <row r="434" spans="1:65" s="2" customFormat="1" ht="21.75" customHeight="1">
      <c r="A434" s="36"/>
      <c r="B434" s="37"/>
      <c r="C434" s="194" t="s">
        <v>522</v>
      </c>
      <c r="D434" s="194" t="s">
        <v>156</v>
      </c>
      <c r="E434" s="195" t="s">
        <v>523</v>
      </c>
      <c r="F434" s="196" t="s">
        <v>524</v>
      </c>
      <c r="G434" s="197" t="s">
        <v>519</v>
      </c>
      <c r="H434" s="198">
        <v>5.8</v>
      </c>
      <c r="I434" s="199"/>
      <c r="J434" s="200">
        <f>ROUND(I434*H434,2)</f>
        <v>0</v>
      </c>
      <c r="K434" s="196" t="s">
        <v>160</v>
      </c>
      <c r="L434" s="41"/>
      <c r="M434" s="201" t="s">
        <v>21</v>
      </c>
      <c r="N434" s="202" t="s">
        <v>44</v>
      </c>
      <c r="O434" s="66"/>
      <c r="P434" s="203">
        <f>O434*H434</f>
        <v>0</v>
      </c>
      <c r="Q434" s="203">
        <v>0</v>
      </c>
      <c r="R434" s="203">
        <f>Q434*H434</f>
        <v>0</v>
      </c>
      <c r="S434" s="203">
        <v>0.009</v>
      </c>
      <c r="T434" s="204">
        <f>S434*H434</f>
        <v>0.052199999999999996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205" t="s">
        <v>161</v>
      </c>
      <c r="AT434" s="205" t="s">
        <v>156</v>
      </c>
      <c r="AU434" s="205" t="s">
        <v>82</v>
      </c>
      <c r="AY434" s="19" t="s">
        <v>153</v>
      </c>
      <c r="BE434" s="206">
        <f>IF(N434="základní",J434,0)</f>
        <v>0</v>
      </c>
      <c r="BF434" s="206">
        <f>IF(N434="snížená",J434,0)</f>
        <v>0</v>
      </c>
      <c r="BG434" s="206">
        <f>IF(N434="zákl. přenesená",J434,0)</f>
        <v>0</v>
      </c>
      <c r="BH434" s="206">
        <f>IF(N434="sníž. přenesená",J434,0)</f>
        <v>0</v>
      </c>
      <c r="BI434" s="206">
        <f>IF(N434="nulová",J434,0)</f>
        <v>0</v>
      </c>
      <c r="BJ434" s="19" t="s">
        <v>80</v>
      </c>
      <c r="BK434" s="206">
        <f>ROUND(I434*H434,2)</f>
        <v>0</v>
      </c>
      <c r="BL434" s="19" t="s">
        <v>161</v>
      </c>
      <c r="BM434" s="205" t="s">
        <v>525</v>
      </c>
    </row>
    <row r="435" spans="2:51" s="14" customFormat="1" ht="12">
      <c r="B435" s="218"/>
      <c r="C435" s="219"/>
      <c r="D435" s="209" t="s">
        <v>163</v>
      </c>
      <c r="E435" s="220" t="s">
        <v>21</v>
      </c>
      <c r="F435" s="221" t="s">
        <v>526</v>
      </c>
      <c r="G435" s="219"/>
      <c r="H435" s="222">
        <v>5.8</v>
      </c>
      <c r="I435" s="223"/>
      <c r="J435" s="219"/>
      <c r="K435" s="219"/>
      <c r="L435" s="224"/>
      <c r="M435" s="225"/>
      <c r="N435" s="226"/>
      <c r="O435" s="226"/>
      <c r="P435" s="226"/>
      <c r="Q435" s="226"/>
      <c r="R435" s="226"/>
      <c r="S435" s="226"/>
      <c r="T435" s="227"/>
      <c r="AT435" s="228" t="s">
        <v>163</v>
      </c>
      <c r="AU435" s="228" t="s">
        <v>82</v>
      </c>
      <c r="AV435" s="14" t="s">
        <v>82</v>
      </c>
      <c r="AW435" s="14" t="s">
        <v>34</v>
      </c>
      <c r="AX435" s="14" t="s">
        <v>80</v>
      </c>
      <c r="AY435" s="228" t="s">
        <v>153</v>
      </c>
    </row>
    <row r="436" spans="1:65" s="2" customFormat="1" ht="21.75" customHeight="1">
      <c r="A436" s="36"/>
      <c r="B436" s="37"/>
      <c r="C436" s="194" t="s">
        <v>527</v>
      </c>
      <c r="D436" s="194" t="s">
        <v>156</v>
      </c>
      <c r="E436" s="195" t="s">
        <v>528</v>
      </c>
      <c r="F436" s="196" t="s">
        <v>529</v>
      </c>
      <c r="G436" s="197" t="s">
        <v>519</v>
      </c>
      <c r="H436" s="198">
        <v>10</v>
      </c>
      <c r="I436" s="199"/>
      <c r="J436" s="200">
        <f>ROUND(I436*H436,2)</f>
        <v>0</v>
      </c>
      <c r="K436" s="196" t="s">
        <v>160</v>
      </c>
      <c r="L436" s="41"/>
      <c r="M436" s="201" t="s">
        <v>21</v>
      </c>
      <c r="N436" s="202" t="s">
        <v>44</v>
      </c>
      <c r="O436" s="66"/>
      <c r="P436" s="203">
        <f>O436*H436</f>
        <v>0</v>
      </c>
      <c r="Q436" s="203">
        <v>0</v>
      </c>
      <c r="R436" s="203">
        <f>Q436*H436</f>
        <v>0</v>
      </c>
      <c r="S436" s="203">
        <v>0.042</v>
      </c>
      <c r="T436" s="204">
        <f>S436*H436</f>
        <v>0.42000000000000004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205" t="s">
        <v>161</v>
      </c>
      <c r="AT436" s="205" t="s">
        <v>156</v>
      </c>
      <c r="AU436" s="205" t="s">
        <v>82</v>
      </c>
      <c r="AY436" s="19" t="s">
        <v>153</v>
      </c>
      <c r="BE436" s="206">
        <f>IF(N436="základní",J436,0)</f>
        <v>0</v>
      </c>
      <c r="BF436" s="206">
        <f>IF(N436="snížená",J436,0)</f>
        <v>0</v>
      </c>
      <c r="BG436" s="206">
        <f>IF(N436="zákl. přenesená",J436,0)</f>
        <v>0</v>
      </c>
      <c r="BH436" s="206">
        <f>IF(N436="sníž. přenesená",J436,0)</f>
        <v>0</v>
      </c>
      <c r="BI436" s="206">
        <f>IF(N436="nulová",J436,0)</f>
        <v>0</v>
      </c>
      <c r="BJ436" s="19" t="s">
        <v>80</v>
      </c>
      <c r="BK436" s="206">
        <f>ROUND(I436*H436,2)</f>
        <v>0</v>
      </c>
      <c r="BL436" s="19" t="s">
        <v>161</v>
      </c>
      <c r="BM436" s="205" t="s">
        <v>530</v>
      </c>
    </row>
    <row r="437" spans="2:51" s="13" customFormat="1" ht="12">
      <c r="B437" s="207"/>
      <c r="C437" s="208"/>
      <c r="D437" s="209" t="s">
        <v>163</v>
      </c>
      <c r="E437" s="210" t="s">
        <v>21</v>
      </c>
      <c r="F437" s="211" t="s">
        <v>531</v>
      </c>
      <c r="G437" s="208"/>
      <c r="H437" s="210" t="s">
        <v>21</v>
      </c>
      <c r="I437" s="212"/>
      <c r="J437" s="208"/>
      <c r="K437" s="208"/>
      <c r="L437" s="213"/>
      <c r="M437" s="214"/>
      <c r="N437" s="215"/>
      <c r="O437" s="215"/>
      <c r="P437" s="215"/>
      <c r="Q437" s="215"/>
      <c r="R437" s="215"/>
      <c r="S437" s="215"/>
      <c r="T437" s="216"/>
      <c r="AT437" s="217" t="s">
        <v>163</v>
      </c>
      <c r="AU437" s="217" t="s">
        <v>82</v>
      </c>
      <c r="AV437" s="13" t="s">
        <v>80</v>
      </c>
      <c r="AW437" s="13" t="s">
        <v>34</v>
      </c>
      <c r="AX437" s="13" t="s">
        <v>73</v>
      </c>
      <c r="AY437" s="217" t="s">
        <v>153</v>
      </c>
    </row>
    <row r="438" spans="2:51" s="13" customFormat="1" ht="12">
      <c r="B438" s="207"/>
      <c r="C438" s="208"/>
      <c r="D438" s="209" t="s">
        <v>163</v>
      </c>
      <c r="E438" s="210" t="s">
        <v>21</v>
      </c>
      <c r="F438" s="211" t="s">
        <v>165</v>
      </c>
      <c r="G438" s="208"/>
      <c r="H438" s="210" t="s">
        <v>21</v>
      </c>
      <c r="I438" s="212"/>
      <c r="J438" s="208"/>
      <c r="K438" s="208"/>
      <c r="L438" s="213"/>
      <c r="M438" s="214"/>
      <c r="N438" s="215"/>
      <c r="O438" s="215"/>
      <c r="P438" s="215"/>
      <c r="Q438" s="215"/>
      <c r="R438" s="215"/>
      <c r="S438" s="215"/>
      <c r="T438" s="216"/>
      <c r="AT438" s="217" t="s">
        <v>163</v>
      </c>
      <c r="AU438" s="217" t="s">
        <v>82</v>
      </c>
      <c r="AV438" s="13" t="s">
        <v>80</v>
      </c>
      <c r="AW438" s="13" t="s">
        <v>34</v>
      </c>
      <c r="AX438" s="13" t="s">
        <v>73</v>
      </c>
      <c r="AY438" s="217" t="s">
        <v>153</v>
      </c>
    </row>
    <row r="439" spans="2:51" s="14" customFormat="1" ht="12">
      <c r="B439" s="218"/>
      <c r="C439" s="219"/>
      <c r="D439" s="209" t="s">
        <v>163</v>
      </c>
      <c r="E439" s="220" t="s">
        <v>21</v>
      </c>
      <c r="F439" s="221" t="s">
        <v>532</v>
      </c>
      <c r="G439" s="219"/>
      <c r="H439" s="222">
        <v>10</v>
      </c>
      <c r="I439" s="223"/>
      <c r="J439" s="219"/>
      <c r="K439" s="219"/>
      <c r="L439" s="224"/>
      <c r="M439" s="225"/>
      <c r="N439" s="226"/>
      <c r="O439" s="226"/>
      <c r="P439" s="226"/>
      <c r="Q439" s="226"/>
      <c r="R439" s="226"/>
      <c r="S439" s="226"/>
      <c r="T439" s="227"/>
      <c r="AT439" s="228" t="s">
        <v>163</v>
      </c>
      <c r="AU439" s="228" t="s">
        <v>82</v>
      </c>
      <c r="AV439" s="14" t="s">
        <v>82</v>
      </c>
      <c r="AW439" s="14" t="s">
        <v>34</v>
      </c>
      <c r="AX439" s="14" t="s">
        <v>80</v>
      </c>
      <c r="AY439" s="228" t="s">
        <v>153</v>
      </c>
    </row>
    <row r="440" spans="1:65" s="2" customFormat="1" ht="21.75" customHeight="1">
      <c r="A440" s="36"/>
      <c r="B440" s="37"/>
      <c r="C440" s="194" t="s">
        <v>533</v>
      </c>
      <c r="D440" s="194" t="s">
        <v>156</v>
      </c>
      <c r="E440" s="195" t="s">
        <v>534</v>
      </c>
      <c r="F440" s="196" t="s">
        <v>535</v>
      </c>
      <c r="G440" s="197" t="s">
        <v>229</v>
      </c>
      <c r="H440" s="198">
        <v>18.555</v>
      </c>
      <c r="I440" s="199"/>
      <c r="J440" s="200">
        <f>ROUND(I440*H440,2)</f>
        <v>0</v>
      </c>
      <c r="K440" s="196" t="s">
        <v>160</v>
      </c>
      <c r="L440" s="41"/>
      <c r="M440" s="201" t="s">
        <v>21</v>
      </c>
      <c r="N440" s="202" t="s">
        <v>44</v>
      </c>
      <c r="O440" s="66"/>
      <c r="P440" s="203">
        <f>O440*H440</f>
        <v>0</v>
      </c>
      <c r="Q440" s="203">
        <v>0</v>
      </c>
      <c r="R440" s="203">
        <f>Q440*H440</f>
        <v>0</v>
      </c>
      <c r="S440" s="203">
        <v>0</v>
      </c>
      <c r="T440" s="204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205" t="s">
        <v>161</v>
      </c>
      <c r="AT440" s="205" t="s">
        <v>156</v>
      </c>
      <c r="AU440" s="205" t="s">
        <v>82</v>
      </c>
      <c r="AY440" s="19" t="s">
        <v>153</v>
      </c>
      <c r="BE440" s="206">
        <f>IF(N440="základní",J440,0)</f>
        <v>0</v>
      </c>
      <c r="BF440" s="206">
        <f>IF(N440="snížená",J440,0)</f>
        <v>0</v>
      </c>
      <c r="BG440" s="206">
        <f>IF(N440="zákl. přenesená",J440,0)</f>
        <v>0</v>
      </c>
      <c r="BH440" s="206">
        <f>IF(N440="sníž. přenesená",J440,0)</f>
        <v>0</v>
      </c>
      <c r="BI440" s="206">
        <f>IF(N440="nulová",J440,0)</f>
        <v>0</v>
      </c>
      <c r="BJ440" s="19" t="s">
        <v>80</v>
      </c>
      <c r="BK440" s="206">
        <f>ROUND(I440*H440,2)</f>
        <v>0</v>
      </c>
      <c r="BL440" s="19" t="s">
        <v>161</v>
      </c>
      <c r="BM440" s="205" t="s">
        <v>536</v>
      </c>
    </row>
    <row r="441" spans="2:51" s="13" customFormat="1" ht="12">
      <c r="B441" s="207"/>
      <c r="C441" s="208"/>
      <c r="D441" s="209" t="s">
        <v>163</v>
      </c>
      <c r="E441" s="210" t="s">
        <v>21</v>
      </c>
      <c r="F441" s="211" t="s">
        <v>537</v>
      </c>
      <c r="G441" s="208"/>
      <c r="H441" s="210" t="s">
        <v>21</v>
      </c>
      <c r="I441" s="212"/>
      <c r="J441" s="208"/>
      <c r="K441" s="208"/>
      <c r="L441" s="213"/>
      <c r="M441" s="214"/>
      <c r="N441" s="215"/>
      <c r="O441" s="215"/>
      <c r="P441" s="215"/>
      <c r="Q441" s="215"/>
      <c r="R441" s="215"/>
      <c r="S441" s="215"/>
      <c r="T441" s="216"/>
      <c r="AT441" s="217" t="s">
        <v>163</v>
      </c>
      <c r="AU441" s="217" t="s">
        <v>82</v>
      </c>
      <c r="AV441" s="13" t="s">
        <v>80</v>
      </c>
      <c r="AW441" s="13" t="s">
        <v>34</v>
      </c>
      <c r="AX441" s="13" t="s">
        <v>73</v>
      </c>
      <c r="AY441" s="217" t="s">
        <v>153</v>
      </c>
    </row>
    <row r="442" spans="2:51" s="14" customFormat="1" ht="12">
      <c r="B442" s="218"/>
      <c r="C442" s="219"/>
      <c r="D442" s="209" t="s">
        <v>163</v>
      </c>
      <c r="E442" s="220" t="s">
        <v>21</v>
      </c>
      <c r="F442" s="221" t="s">
        <v>538</v>
      </c>
      <c r="G442" s="219"/>
      <c r="H442" s="222">
        <v>18.555</v>
      </c>
      <c r="I442" s="223"/>
      <c r="J442" s="219"/>
      <c r="K442" s="219"/>
      <c r="L442" s="224"/>
      <c r="M442" s="225"/>
      <c r="N442" s="226"/>
      <c r="O442" s="226"/>
      <c r="P442" s="226"/>
      <c r="Q442" s="226"/>
      <c r="R442" s="226"/>
      <c r="S442" s="226"/>
      <c r="T442" s="227"/>
      <c r="AT442" s="228" t="s">
        <v>163</v>
      </c>
      <c r="AU442" s="228" t="s">
        <v>82</v>
      </c>
      <c r="AV442" s="14" t="s">
        <v>82</v>
      </c>
      <c r="AW442" s="14" t="s">
        <v>34</v>
      </c>
      <c r="AX442" s="14" t="s">
        <v>80</v>
      </c>
      <c r="AY442" s="228" t="s">
        <v>153</v>
      </c>
    </row>
    <row r="443" spans="1:65" s="2" customFormat="1" ht="16.5" customHeight="1">
      <c r="A443" s="36"/>
      <c r="B443" s="37"/>
      <c r="C443" s="194" t="s">
        <v>539</v>
      </c>
      <c r="D443" s="194" t="s">
        <v>156</v>
      </c>
      <c r="E443" s="195" t="s">
        <v>540</v>
      </c>
      <c r="F443" s="196" t="s">
        <v>541</v>
      </c>
      <c r="G443" s="197" t="s">
        <v>229</v>
      </c>
      <c r="H443" s="198">
        <v>18.555</v>
      </c>
      <c r="I443" s="199"/>
      <c r="J443" s="200">
        <f>ROUND(I443*H443,2)</f>
        <v>0</v>
      </c>
      <c r="K443" s="196" t="s">
        <v>160</v>
      </c>
      <c r="L443" s="41"/>
      <c r="M443" s="201" t="s">
        <v>21</v>
      </c>
      <c r="N443" s="202" t="s">
        <v>44</v>
      </c>
      <c r="O443" s="66"/>
      <c r="P443" s="203">
        <f>O443*H443</f>
        <v>0</v>
      </c>
      <c r="Q443" s="203">
        <v>0</v>
      </c>
      <c r="R443" s="203">
        <f>Q443*H443</f>
        <v>0</v>
      </c>
      <c r="S443" s="203">
        <v>0</v>
      </c>
      <c r="T443" s="204">
        <f>S443*H443</f>
        <v>0</v>
      </c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R443" s="205" t="s">
        <v>161</v>
      </c>
      <c r="AT443" s="205" t="s">
        <v>156</v>
      </c>
      <c r="AU443" s="205" t="s">
        <v>82</v>
      </c>
      <c r="AY443" s="19" t="s">
        <v>153</v>
      </c>
      <c r="BE443" s="206">
        <f>IF(N443="základní",J443,0)</f>
        <v>0</v>
      </c>
      <c r="BF443" s="206">
        <f>IF(N443="snížená",J443,0)</f>
        <v>0</v>
      </c>
      <c r="BG443" s="206">
        <f>IF(N443="zákl. přenesená",J443,0)</f>
        <v>0</v>
      </c>
      <c r="BH443" s="206">
        <f>IF(N443="sníž. přenesená",J443,0)</f>
        <v>0</v>
      </c>
      <c r="BI443" s="206">
        <f>IF(N443="nulová",J443,0)</f>
        <v>0</v>
      </c>
      <c r="BJ443" s="19" t="s">
        <v>80</v>
      </c>
      <c r="BK443" s="206">
        <f>ROUND(I443*H443,2)</f>
        <v>0</v>
      </c>
      <c r="BL443" s="19" t="s">
        <v>161</v>
      </c>
      <c r="BM443" s="205" t="s">
        <v>542</v>
      </c>
    </row>
    <row r="444" spans="2:51" s="14" customFormat="1" ht="12">
      <c r="B444" s="218"/>
      <c r="C444" s="219"/>
      <c r="D444" s="209" t="s">
        <v>163</v>
      </c>
      <c r="E444" s="220" t="s">
        <v>21</v>
      </c>
      <c r="F444" s="221" t="s">
        <v>538</v>
      </c>
      <c r="G444" s="219"/>
      <c r="H444" s="222">
        <v>18.555</v>
      </c>
      <c r="I444" s="223"/>
      <c r="J444" s="219"/>
      <c r="K444" s="219"/>
      <c r="L444" s="224"/>
      <c r="M444" s="225"/>
      <c r="N444" s="226"/>
      <c r="O444" s="226"/>
      <c r="P444" s="226"/>
      <c r="Q444" s="226"/>
      <c r="R444" s="226"/>
      <c r="S444" s="226"/>
      <c r="T444" s="227"/>
      <c r="AT444" s="228" t="s">
        <v>163</v>
      </c>
      <c r="AU444" s="228" t="s">
        <v>82</v>
      </c>
      <c r="AV444" s="14" t="s">
        <v>82</v>
      </c>
      <c r="AW444" s="14" t="s">
        <v>34</v>
      </c>
      <c r="AX444" s="14" t="s">
        <v>80</v>
      </c>
      <c r="AY444" s="228" t="s">
        <v>153</v>
      </c>
    </row>
    <row r="445" spans="1:65" s="2" customFormat="1" ht="21.75" customHeight="1">
      <c r="A445" s="36"/>
      <c r="B445" s="37"/>
      <c r="C445" s="194" t="s">
        <v>543</v>
      </c>
      <c r="D445" s="194" t="s">
        <v>156</v>
      </c>
      <c r="E445" s="195" t="s">
        <v>544</v>
      </c>
      <c r="F445" s="196" t="s">
        <v>545</v>
      </c>
      <c r="G445" s="197" t="s">
        <v>229</v>
      </c>
      <c r="H445" s="198">
        <v>111.33</v>
      </c>
      <c r="I445" s="199"/>
      <c r="J445" s="200">
        <f>ROUND(I445*H445,2)</f>
        <v>0</v>
      </c>
      <c r="K445" s="196" t="s">
        <v>160</v>
      </c>
      <c r="L445" s="41"/>
      <c r="M445" s="201" t="s">
        <v>21</v>
      </c>
      <c r="N445" s="202" t="s">
        <v>44</v>
      </c>
      <c r="O445" s="66"/>
      <c r="P445" s="203">
        <f>O445*H445</f>
        <v>0</v>
      </c>
      <c r="Q445" s="203">
        <v>0</v>
      </c>
      <c r="R445" s="203">
        <f>Q445*H445</f>
        <v>0</v>
      </c>
      <c r="S445" s="203">
        <v>0</v>
      </c>
      <c r="T445" s="204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205" t="s">
        <v>161</v>
      </c>
      <c r="AT445" s="205" t="s">
        <v>156</v>
      </c>
      <c r="AU445" s="205" t="s">
        <v>82</v>
      </c>
      <c r="AY445" s="19" t="s">
        <v>153</v>
      </c>
      <c r="BE445" s="206">
        <f>IF(N445="základní",J445,0)</f>
        <v>0</v>
      </c>
      <c r="BF445" s="206">
        <f>IF(N445="snížená",J445,0)</f>
        <v>0</v>
      </c>
      <c r="BG445" s="206">
        <f>IF(N445="zákl. přenesená",J445,0)</f>
        <v>0</v>
      </c>
      <c r="BH445" s="206">
        <f>IF(N445="sníž. přenesená",J445,0)</f>
        <v>0</v>
      </c>
      <c r="BI445" s="206">
        <f>IF(N445="nulová",J445,0)</f>
        <v>0</v>
      </c>
      <c r="BJ445" s="19" t="s">
        <v>80</v>
      </c>
      <c r="BK445" s="206">
        <f>ROUND(I445*H445,2)</f>
        <v>0</v>
      </c>
      <c r="BL445" s="19" t="s">
        <v>161</v>
      </c>
      <c r="BM445" s="205" t="s">
        <v>546</v>
      </c>
    </row>
    <row r="446" spans="2:51" s="14" customFormat="1" ht="12">
      <c r="B446" s="218"/>
      <c r="C446" s="219"/>
      <c r="D446" s="209" t="s">
        <v>163</v>
      </c>
      <c r="E446" s="220" t="s">
        <v>21</v>
      </c>
      <c r="F446" s="221" t="s">
        <v>547</v>
      </c>
      <c r="G446" s="219"/>
      <c r="H446" s="222">
        <v>111.33</v>
      </c>
      <c r="I446" s="223"/>
      <c r="J446" s="219"/>
      <c r="K446" s="219"/>
      <c r="L446" s="224"/>
      <c r="M446" s="225"/>
      <c r="N446" s="226"/>
      <c r="O446" s="226"/>
      <c r="P446" s="226"/>
      <c r="Q446" s="226"/>
      <c r="R446" s="226"/>
      <c r="S446" s="226"/>
      <c r="T446" s="227"/>
      <c r="AT446" s="228" t="s">
        <v>163</v>
      </c>
      <c r="AU446" s="228" t="s">
        <v>82</v>
      </c>
      <c r="AV446" s="14" t="s">
        <v>82</v>
      </c>
      <c r="AW446" s="14" t="s">
        <v>34</v>
      </c>
      <c r="AX446" s="14" t="s">
        <v>80</v>
      </c>
      <c r="AY446" s="228" t="s">
        <v>153</v>
      </c>
    </row>
    <row r="447" spans="1:65" s="2" customFormat="1" ht="21.75" customHeight="1">
      <c r="A447" s="36"/>
      <c r="B447" s="37"/>
      <c r="C447" s="194" t="s">
        <v>548</v>
      </c>
      <c r="D447" s="194" t="s">
        <v>156</v>
      </c>
      <c r="E447" s="195" t="s">
        <v>549</v>
      </c>
      <c r="F447" s="196" t="s">
        <v>550</v>
      </c>
      <c r="G447" s="197" t="s">
        <v>229</v>
      </c>
      <c r="H447" s="198">
        <v>18.555</v>
      </c>
      <c r="I447" s="199"/>
      <c r="J447" s="200">
        <f>ROUND(I447*H447,2)</f>
        <v>0</v>
      </c>
      <c r="K447" s="196" t="s">
        <v>160</v>
      </c>
      <c r="L447" s="41"/>
      <c r="M447" s="201" t="s">
        <v>21</v>
      </c>
      <c r="N447" s="202" t="s">
        <v>44</v>
      </c>
      <c r="O447" s="66"/>
      <c r="P447" s="203">
        <f>O447*H447</f>
        <v>0</v>
      </c>
      <c r="Q447" s="203">
        <v>0</v>
      </c>
      <c r="R447" s="203">
        <f>Q447*H447</f>
        <v>0</v>
      </c>
      <c r="S447" s="203">
        <v>0</v>
      </c>
      <c r="T447" s="204">
        <f>S447*H447</f>
        <v>0</v>
      </c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R447" s="205" t="s">
        <v>161</v>
      </c>
      <c r="AT447" s="205" t="s">
        <v>156</v>
      </c>
      <c r="AU447" s="205" t="s">
        <v>82</v>
      </c>
      <c r="AY447" s="19" t="s">
        <v>153</v>
      </c>
      <c r="BE447" s="206">
        <f>IF(N447="základní",J447,0)</f>
        <v>0</v>
      </c>
      <c r="BF447" s="206">
        <f>IF(N447="snížená",J447,0)</f>
        <v>0</v>
      </c>
      <c r="BG447" s="206">
        <f>IF(N447="zákl. přenesená",J447,0)</f>
        <v>0</v>
      </c>
      <c r="BH447" s="206">
        <f>IF(N447="sníž. přenesená",J447,0)</f>
        <v>0</v>
      </c>
      <c r="BI447" s="206">
        <f>IF(N447="nulová",J447,0)</f>
        <v>0</v>
      </c>
      <c r="BJ447" s="19" t="s">
        <v>80</v>
      </c>
      <c r="BK447" s="206">
        <f>ROUND(I447*H447,2)</f>
        <v>0</v>
      </c>
      <c r="BL447" s="19" t="s">
        <v>161</v>
      </c>
      <c r="BM447" s="205" t="s">
        <v>551</v>
      </c>
    </row>
    <row r="448" spans="2:51" s="13" customFormat="1" ht="12">
      <c r="B448" s="207"/>
      <c r="C448" s="208"/>
      <c r="D448" s="209" t="s">
        <v>163</v>
      </c>
      <c r="E448" s="210" t="s">
        <v>21</v>
      </c>
      <c r="F448" s="211" t="s">
        <v>552</v>
      </c>
      <c r="G448" s="208"/>
      <c r="H448" s="210" t="s">
        <v>21</v>
      </c>
      <c r="I448" s="212"/>
      <c r="J448" s="208"/>
      <c r="K448" s="208"/>
      <c r="L448" s="213"/>
      <c r="M448" s="214"/>
      <c r="N448" s="215"/>
      <c r="O448" s="215"/>
      <c r="P448" s="215"/>
      <c r="Q448" s="215"/>
      <c r="R448" s="215"/>
      <c r="S448" s="215"/>
      <c r="T448" s="216"/>
      <c r="AT448" s="217" t="s">
        <v>163</v>
      </c>
      <c r="AU448" s="217" t="s">
        <v>82</v>
      </c>
      <c r="AV448" s="13" t="s">
        <v>80</v>
      </c>
      <c r="AW448" s="13" t="s">
        <v>34</v>
      </c>
      <c r="AX448" s="13" t="s">
        <v>73</v>
      </c>
      <c r="AY448" s="217" t="s">
        <v>153</v>
      </c>
    </row>
    <row r="449" spans="2:51" s="14" customFormat="1" ht="12">
      <c r="B449" s="218"/>
      <c r="C449" s="219"/>
      <c r="D449" s="209" t="s">
        <v>163</v>
      </c>
      <c r="E449" s="220" t="s">
        <v>21</v>
      </c>
      <c r="F449" s="221" t="s">
        <v>538</v>
      </c>
      <c r="G449" s="219"/>
      <c r="H449" s="222">
        <v>18.555</v>
      </c>
      <c r="I449" s="223"/>
      <c r="J449" s="219"/>
      <c r="K449" s="219"/>
      <c r="L449" s="224"/>
      <c r="M449" s="225"/>
      <c r="N449" s="226"/>
      <c r="O449" s="226"/>
      <c r="P449" s="226"/>
      <c r="Q449" s="226"/>
      <c r="R449" s="226"/>
      <c r="S449" s="226"/>
      <c r="T449" s="227"/>
      <c r="AT449" s="228" t="s">
        <v>163</v>
      </c>
      <c r="AU449" s="228" t="s">
        <v>82</v>
      </c>
      <c r="AV449" s="14" t="s">
        <v>82</v>
      </c>
      <c r="AW449" s="14" t="s">
        <v>34</v>
      </c>
      <c r="AX449" s="14" t="s">
        <v>80</v>
      </c>
      <c r="AY449" s="228" t="s">
        <v>153</v>
      </c>
    </row>
    <row r="450" spans="2:63" s="12" customFormat="1" ht="22.9" customHeight="1">
      <c r="B450" s="178"/>
      <c r="C450" s="179"/>
      <c r="D450" s="180" t="s">
        <v>72</v>
      </c>
      <c r="E450" s="192" t="s">
        <v>553</v>
      </c>
      <c r="F450" s="192" t="s">
        <v>554</v>
      </c>
      <c r="G450" s="179"/>
      <c r="H450" s="179"/>
      <c r="I450" s="182"/>
      <c r="J450" s="193">
        <f>BK450</f>
        <v>0</v>
      </c>
      <c r="K450" s="179"/>
      <c r="L450" s="184"/>
      <c r="M450" s="185"/>
      <c r="N450" s="186"/>
      <c r="O450" s="186"/>
      <c r="P450" s="187">
        <f>P451</f>
        <v>0</v>
      </c>
      <c r="Q450" s="186"/>
      <c r="R450" s="187">
        <f>R451</f>
        <v>0</v>
      </c>
      <c r="S450" s="186"/>
      <c r="T450" s="188">
        <f>T451</f>
        <v>0</v>
      </c>
      <c r="AR450" s="189" t="s">
        <v>80</v>
      </c>
      <c r="AT450" s="190" t="s">
        <v>72</v>
      </c>
      <c r="AU450" s="190" t="s">
        <v>80</v>
      </c>
      <c r="AY450" s="189" t="s">
        <v>153</v>
      </c>
      <c r="BK450" s="191">
        <f>BK451</f>
        <v>0</v>
      </c>
    </row>
    <row r="451" spans="1:65" s="2" customFormat="1" ht="21.75" customHeight="1">
      <c r="A451" s="36"/>
      <c r="B451" s="37"/>
      <c r="C451" s="194" t="s">
        <v>555</v>
      </c>
      <c r="D451" s="194" t="s">
        <v>156</v>
      </c>
      <c r="E451" s="195" t="s">
        <v>556</v>
      </c>
      <c r="F451" s="196" t="s">
        <v>557</v>
      </c>
      <c r="G451" s="197" t="s">
        <v>229</v>
      </c>
      <c r="H451" s="198">
        <v>32.862</v>
      </c>
      <c r="I451" s="199"/>
      <c r="J451" s="200">
        <f>ROUND(I451*H451,2)</f>
        <v>0</v>
      </c>
      <c r="K451" s="196" t="s">
        <v>160</v>
      </c>
      <c r="L451" s="41"/>
      <c r="M451" s="201" t="s">
        <v>21</v>
      </c>
      <c r="N451" s="202" t="s">
        <v>44</v>
      </c>
      <c r="O451" s="66"/>
      <c r="P451" s="203">
        <f>O451*H451</f>
        <v>0</v>
      </c>
      <c r="Q451" s="203">
        <v>0</v>
      </c>
      <c r="R451" s="203">
        <f>Q451*H451</f>
        <v>0</v>
      </c>
      <c r="S451" s="203">
        <v>0</v>
      </c>
      <c r="T451" s="204">
        <f>S451*H451</f>
        <v>0</v>
      </c>
      <c r="U451" s="36"/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R451" s="205" t="s">
        <v>161</v>
      </c>
      <c r="AT451" s="205" t="s">
        <v>156</v>
      </c>
      <c r="AU451" s="205" t="s">
        <v>82</v>
      </c>
      <c r="AY451" s="19" t="s">
        <v>153</v>
      </c>
      <c r="BE451" s="206">
        <f>IF(N451="základní",J451,0)</f>
        <v>0</v>
      </c>
      <c r="BF451" s="206">
        <f>IF(N451="snížená",J451,0)</f>
        <v>0</v>
      </c>
      <c r="BG451" s="206">
        <f>IF(N451="zákl. přenesená",J451,0)</f>
        <v>0</v>
      </c>
      <c r="BH451" s="206">
        <f>IF(N451="sníž. přenesená",J451,0)</f>
        <v>0</v>
      </c>
      <c r="BI451" s="206">
        <f>IF(N451="nulová",J451,0)</f>
        <v>0</v>
      </c>
      <c r="BJ451" s="19" t="s">
        <v>80</v>
      </c>
      <c r="BK451" s="206">
        <f>ROUND(I451*H451,2)</f>
        <v>0</v>
      </c>
      <c r="BL451" s="19" t="s">
        <v>161</v>
      </c>
      <c r="BM451" s="205" t="s">
        <v>558</v>
      </c>
    </row>
    <row r="452" spans="2:63" s="12" customFormat="1" ht="25.9" customHeight="1">
      <c r="B452" s="178"/>
      <c r="C452" s="179"/>
      <c r="D452" s="180" t="s">
        <v>72</v>
      </c>
      <c r="E452" s="181" t="s">
        <v>559</v>
      </c>
      <c r="F452" s="181" t="s">
        <v>560</v>
      </c>
      <c r="G452" s="179"/>
      <c r="H452" s="179"/>
      <c r="I452" s="182"/>
      <c r="J452" s="183">
        <f>BK452</f>
        <v>0</v>
      </c>
      <c r="K452" s="179"/>
      <c r="L452" s="184"/>
      <c r="M452" s="185"/>
      <c r="N452" s="186"/>
      <c r="O452" s="186"/>
      <c r="P452" s="187">
        <f>P453+P512+P514+P572+P590+P640+P710+P753+P768+P825+P842</f>
        <v>0</v>
      </c>
      <c r="Q452" s="186"/>
      <c r="R452" s="187">
        <f>R453+R512+R514+R572+R590+R640+R710+R753+R768+R825+R842</f>
        <v>6.9321676199999995</v>
      </c>
      <c r="S452" s="186"/>
      <c r="T452" s="188">
        <f>T453+T512+T514+T572+T590+T640+T710+T753+T768+T825+T842</f>
        <v>3.1322111999999995</v>
      </c>
      <c r="AR452" s="189" t="s">
        <v>82</v>
      </c>
      <c r="AT452" s="190" t="s">
        <v>72</v>
      </c>
      <c r="AU452" s="190" t="s">
        <v>73</v>
      </c>
      <c r="AY452" s="189" t="s">
        <v>153</v>
      </c>
      <c r="BK452" s="191">
        <f>BK453+BK512+BK514+BK572+BK590+BK640+BK710+BK753+BK768+BK825+BK842</f>
        <v>0</v>
      </c>
    </row>
    <row r="453" spans="2:63" s="12" customFormat="1" ht="22.9" customHeight="1">
      <c r="B453" s="178"/>
      <c r="C453" s="179"/>
      <c r="D453" s="180" t="s">
        <v>72</v>
      </c>
      <c r="E453" s="192" t="s">
        <v>561</v>
      </c>
      <c r="F453" s="192" t="s">
        <v>562</v>
      </c>
      <c r="G453" s="179"/>
      <c r="H453" s="179"/>
      <c r="I453" s="182"/>
      <c r="J453" s="193">
        <f>BK453</f>
        <v>0</v>
      </c>
      <c r="K453" s="179"/>
      <c r="L453" s="184"/>
      <c r="M453" s="185"/>
      <c r="N453" s="186"/>
      <c r="O453" s="186"/>
      <c r="P453" s="187">
        <f>SUM(P454:P511)</f>
        <v>0</v>
      </c>
      <c r="Q453" s="186"/>
      <c r="R453" s="187">
        <f>SUM(R454:R511)</f>
        <v>0.6611308699999999</v>
      </c>
      <c r="S453" s="186"/>
      <c r="T453" s="188">
        <f>SUM(T454:T511)</f>
        <v>0</v>
      </c>
      <c r="AR453" s="189" t="s">
        <v>82</v>
      </c>
      <c r="AT453" s="190" t="s">
        <v>72</v>
      </c>
      <c r="AU453" s="190" t="s">
        <v>80</v>
      </c>
      <c r="AY453" s="189" t="s">
        <v>153</v>
      </c>
      <c r="BK453" s="191">
        <f>SUM(BK454:BK511)</f>
        <v>0</v>
      </c>
    </row>
    <row r="454" spans="1:65" s="2" customFormat="1" ht="16.5" customHeight="1">
      <c r="A454" s="36"/>
      <c r="B454" s="37"/>
      <c r="C454" s="194" t="s">
        <v>563</v>
      </c>
      <c r="D454" s="194" t="s">
        <v>156</v>
      </c>
      <c r="E454" s="195" t="s">
        <v>564</v>
      </c>
      <c r="F454" s="196" t="s">
        <v>565</v>
      </c>
      <c r="G454" s="197" t="s">
        <v>172</v>
      </c>
      <c r="H454" s="198">
        <v>31.465</v>
      </c>
      <c r="I454" s="199"/>
      <c r="J454" s="200">
        <f>ROUND(I454*H454,2)</f>
        <v>0</v>
      </c>
      <c r="K454" s="196" t="s">
        <v>160</v>
      </c>
      <c r="L454" s="41"/>
      <c r="M454" s="201" t="s">
        <v>21</v>
      </c>
      <c r="N454" s="202" t="s">
        <v>44</v>
      </c>
      <c r="O454" s="66"/>
      <c r="P454" s="203">
        <f>O454*H454</f>
        <v>0</v>
      </c>
      <c r="Q454" s="203">
        <v>0.00451</v>
      </c>
      <c r="R454" s="203">
        <f>Q454*H454</f>
        <v>0.14190715</v>
      </c>
      <c r="S454" s="203">
        <v>0</v>
      </c>
      <c r="T454" s="204">
        <f>S454*H454</f>
        <v>0</v>
      </c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R454" s="205" t="s">
        <v>300</v>
      </c>
      <c r="AT454" s="205" t="s">
        <v>156</v>
      </c>
      <c r="AU454" s="205" t="s">
        <v>82</v>
      </c>
      <c r="AY454" s="19" t="s">
        <v>153</v>
      </c>
      <c r="BE454" s="206">
        <f>IF(N454="základní",J454,0)</f>
        <v>0</v>
      </c>
      <c r="BF454" s="206">
        <f>IF(N454="snížená",J454,0)</f>
        <v>0</v>
      </c>
      <c r="BG454" s="206">
        <f>IF(N454="zákl. přenesená",J454,0)</f>
        <v>0</v>
      </c>
      <c r="BH454" s="206">
        <f>IF(N454="sníž. přenesená",J454,0)</f>
        <v>0</v>
      </c>
      <c r="BI454" s="206">
        <f>IF(N454="nulová",J454,0)</f>
        <v>0</v>
      </c>
      <c r="BJ454" s="19" t="s">
        <v>80</v>
      </c>
      <c r="BK454" s="206">
        <f>ROUND(I454*H454,2)</f>
        <v>0</v>
      </c>
      <c r="BL454" s="19" t="s">
        <v>300</v>
      </c>
      <c r="BM454" s="205" t="s">
        <v>566</v>
      </c>
    </row>
    <row r="455" spans="2:51" s="13" customFormat="1" ht="12">
      <c r="B455" s="207"/>
      <c r="C455" s="208"/>
      <c r="D455" s="209" t="s">
        <v>163</v>
      </c>
      <c r="E455" s="210" t="s">
        <v>21</v>
      </c>
      <c r="F455" s="211" t="s">
        <v>567</v>
      </c>
      <c r="G455" s="208"/>
      <c r="H455" s="210" t="s">
        <v>21</v>
      </c>
      <c r="I455" s="212"/>
      <c r="J455" s="208"/>
      <c r="K455" s="208"/>
      <c r="L455" s="213"/>
      <c r="M455" s="214"/>
      <c r="N455" s="215"/>
      <c r="O455" s="215"/>
      <c r="P455" s="215"/>
      <c r="Q455" s="215"/>
      <c r="R455" s="215"/>
      <c r="S455" s="215"/>
      <c r="T455" s="216"/>
      <c r="AT455" s="217" t="s">
        <v>163</v>
      </c>
      <c r="AU455" s="217" t="s">
        <v>82</v>
      </c>
      <c r="AV455" s="13" t="s">
        <v>80</v>
      </c>
      <c r="AW455" s="13" t="s">
        <v>34</v>
      </c>
      <c r="AX455" s="13" t="s">
        <v>73</v>
      </c>
      <c r="AY455" s="217" t="s">
        <v>153</v>
      </c>
    </row>
    <row r="456" spans="2:51" s="13" customFormat="1" ht="12">
      <c r="B456" s="207"/>
      <c r="C456" s="208"/>
      <c r="D456" s="209" t="s">
        <v>163</v>
      </c>
      <c r="E456" s="210" t="s">
        <v>21</v>
      </c>
      <c r="F456" s="211" t="s">
        <v>568</v>
      </c>
      <c r="G456" s="208"/>
      <c r="H456" s="210" t="s">
        <v>21</v>
      </c>
      <c r="I456" s="212"/>
      <c r="J456" s="208"/>
      <c r="K456" s="208"/>
      <c r="L456" s="213"/>
      <c r="M456" s="214"/>
      <c r="N456" s="215"/>
      <c r="O456" s="215"/>
      <c r="P456" s="215"/>
      <c r="Q456" s="215"/>
      <c r="R456" s="215"/>
      <c r="S456" s="215"/>
      <c r="T456" s="216"/>
      <c r="AT456" s="217" t="s">
        <v>163</v>
      </c>
      <c r="AU456" s="217" t="s">
        <v>82</v>
      </c>
      <c r="AV456" s="13" t="s">
        <v>80</v>
      </c>
      <c r="AW456" s="13" t="s">
        <v>34</v>
      </c>
      <c r="AX456" s="13" t="s">
        <v>73</v>
      </c>
      <c r="AY456" s="217" t="s">
        <v>153</v>
      </c>
    </row>
    <row r="457" spans="2:51" s="13" customFormat="1" ht="12">
      <c r="B457" s="207"/>
      <c r="C457" s="208"/>
      <c r="D457" s="209" t="s">
        <v>163</v>
      </c>
      <c r="E457" s="210" t="s">
        <v>21</v>
      </c>
      <c r="F457" s="211" t="s">
        <v>249</v>
      </c>
      <c r="G457" s="208"/>
      <c r="H457" s="210" t="s">
        <v>21</v>
      </c>
      <c r="I457" s="212"/>
      <c r="J457" s="208"/>
      <c r="K457" s="208"/>
      <c r="L457" s="213"/>
      <c r="M457" s="214"/>
      <c r="N457" s="215"/>
      <c r="O457" s="215"/>
      <c r="P457" s="215"/>
      <c r="Q457" s="215"/>
      <c r="R457" s="215"/>
      <c r="S457" s="215"/>
      <c r="T457" s="216"/>
      <c r="AT457" s="217" t="s">
        <v>163</v>
      </c>
      <c r="AU457" s="217" t="s">
        <v>82</v>
      </c>
      <c r="AV457" s="13" t="s">
        <v>80</v>
      </c>
      <c r="AW457" s="13" t="s">
        <v>34</v>
      </c>
      <c r="AX457" s="13" t="s">
        <v>73</v>
      </c>
      <c r="AY457" s="217" t="s">
        <v>153</v>
      </c>
    </row>
    <row r="458" spans="2:51" s="13" customFormat="1" ht="12">
      <c r="B458" s="207"/>
      <c r="C458" s="208"/>
      <c r="D458" s="209" t="s">
        <v>163</v>
      </c>
      <c r="E458" s="210" t="s">
        <v>21</v>
      </c>
      <c r="F458" s="211" t="s">
        <v>569</v>
      </c>
      <c r="G458" s="208"/>
      <c r="H458" s="210" t="s">
        <v>21</v>
      </c>
      <c r="I458" s="212"/>
      <c r="J458" s="208"/>
      <c r="K458" s="208"/>
      <c r="L458" s="213"/>
      <c r="M458" s="214"/>
      <c r="N458" s="215"/>
      <c r="O458" s="215"/>
      <c r="P458" s="215"/>
      <c r="Q458" s="215"/>
      <c r="R458" s="215"/>
      <c r="S458" s="215"/>
      <c r="T458" s="216"/>
      <c r="AT458" s="217" t="s">
        <v>163</v>
      </c>
      <c r="AU458" s="217" t="s">
        <v>82</v>
      </c>
      <c r="AV458" s="13" t="s">
        <v>80</v>
      </c>
      <c r="AW458" s="13" t="s">
        <v>34</v>
      </c>
      <c r="AX458" s="13" t="s">
        <v>73</v>
      </c>
      <c r="AY458" s="217" t="s">
        <v>153</v>
      </c>
    </row>
    <row r="459" spans="2:51" s="14" customFormat="1" ht="12">
      <c r="B459" s="218"/>
      <c r="C459" s="219"/>
      <c r="D459" s="209" t="s">
        <v>163</v>
      </c>
      <c r="E459" s="220" t="s">
        <v>21</v>
      </c>
      <c r="F459" s="221" t="s">
        <v>570</v>
      </c>
      <c r="G459" s="219"/>
      <c r="H459" s="222">
        <v>3.6</v>
      </c>
      <c r="I459" s="223"/>
      <c r="J459" s="219"/>
      <c r="K459" s="219"/>
      <c r="L459" s="224"/>
      <c r="M459" s="225"/>
      <c r="N459" s="226"/>
      <c r="O459" s="226"/>
      <c r="P459" s="226"/>
      <c r="Q459" s="226"/>
      <c r="R459" s="226"/>
      <c r="S459" s="226"/>
      <c r="T459" s="227"/>
      <c r="AT459" s="228" t="s">
        <v>163</v>
      </c>
      <c r="AU459" s="228" t="s">
        <v>82</v>
      </c>
      <c r="AV459" s="14" t="s">
        <v>82</v>
      </c>
      <c r="AW459" s="14" t="s">
        <v>34</v>
      </c>
      <c r="AX459" s="14" t="s">
        <v>73</v>
      </c>
      <c r="AY459" s="228" t="s">
        <v>153</v>
      </c>
    </row>
    <row r="460" spans="2:51" s="14" customFormat="1" ht="12">
      <c r="B460" s="218"/>
      <c r="C460" s="219"/>
      <c r="D460" s="209" t="s">
        <v>163</v>
      </c>
      <c r="E460" s="220" t="s">
        <v>21</v>
      </c>
      <c r="F460" s="221" t="s">
        <v>571</v>
      </c>
      <c r="G460" s="219"/>
      <c r="H460" s="222">
        <v>1.565</v>
      </c>
      <c r="I460" s="223"/>
      <c r="J460" s="219"/>
      <c r="K460" s="219"/>
      <c r="L460" s="224"/>
      <c r="M460" s="225"/>
      <c r="N460" s="226"/>
      <c r="O460" s="226"/>
      <c r="P460" s="226"/>
      <c r="Q460" s="226"/>
      <c r="R460" s="226"/>
      <c r="S460" s="226"/>
      <c r="T460" s="227"/>
      <c r="AT460" s="228" t="s">
        <v>163</v>
      </c>
      <c r="AU460" s="228" t="s">
        <v>82</v>
      </c>
      <c r="AV460" s="14" t="s">
        <v>82</v>
      </c>
      <c r="AW460" s="14" t="s">
        <v>34</v>
      </c>
      <c r="AX460" s="14" t="s">
        <v>73</v>
      </c>
      <c r="AY460" s="228" t="s">
        <v>153</v>
      </c>
    </row>
    <row r="461" spans="2:51" s="14" customFormat="1" ht="12">
      <c r="B461" s="218"/>
      <c r="C461" s="219"/>
      <c r="D461" s="209" t="s">
        <v>163</v>
      </c>
      <c r="E461" s="220" t="s">
        <v>21</v>
      </c>
      <c r="F461" s="221" t="s">
        <v>572</v>
      </c>
      <c r="G461" s="219"/>
      <c r="H461" s="222">
        <v>1.68</v>
      </c>
      <c r="I461" s="223"/>
      <c r="J461" s="219"/>
      <c r="K461" s="219"/>
      <c r="L461" s="224"/>
      <c r="M461" s="225"/>
      <c r="N461" s="226"/>
      <c r="O461" s="226"/>
      <c r="P461" s="226"/>
      <c r="Q461" s="226"/>
      <c r="R461" s="226"/>
      <c r="S461" s="226"/>
      <c r="T461" s="227"/>
      <c r="AT461" s="228" t="s">
        <v>163</v>
      </c>
      <c r="AU461" s="228" t="s">
        <v>82</v>
      </c>
      <c r="AV461" s="14" t="s">
        <v>82</v>
      </c>
      <c r="AW461" s="14" t="s">
        <v>34</v>
      </c>
      <c r="AX461" s="14" t="s">
        <v>73</v>
      </c>
      <c r="AY461" s="228" t="s">
        <v>153</v>
      </c>
    </row>
    <row r="462" spans="2:51" s="14" customFormat="1" ht="12">
      <c r="B462" s="218"/>
      <c r="C462" s="219"/>
      <c r="D462" s="209" t="s">
        <v>163</v>
      </c>
      <c r="E462" s="220" t="s">
        <v>21</v>
      </c>
      <c r="F462" s="221" t="s">
        <v>573</v>
      </c>
      <c r="G462" s="219"/>
      <c r="H462" s="222">
        <v>1</v>
      </c>
      <c r="I462" s="223"/>
      <c r="J462" s="219"/>
      <c r="K462" s="219"/>
      <c r="L462" s="224"/>
      <c r="M462" s="225"/>
      <c r="N462" s="226"/>
      <c r="O462" s="226"/>
      <c r="P462" s="226"/>
      <c r="Q462" s="226"/>
      <c r="R462" s="226"/>
      <c r="S462" s="226"/>
      <c r="T462" s="227"/>
      <c r="AT462" s="228" t="s">
        <v>163</v>
      </c>
      <c r="AU462" s="228" t="s">
        <v>82</v>
      </c>
      <c r="AV462" s="14" t="s">
        <v>82</v>
      </c>
      <c r="AW462" s="14" t="s">
        <v>34</v>
      </c>
      <c r="AX462" s="14" t="s">
        <v>73</v>
      </c>
      <c r="AY462" s="228" t="s">
        <v>153</v>
      </c>
    </row>
    <row r="463" spans="2:51" s="16" customFormat="1" ht="12">
      <c r="B463" s="240"/>
      <c r="C463" s="241"/>
      <c r="D463" s="209" t="s">
        <v>163</v>
      </c>
      <c r="E463" s="242" t="s">
        <v>21</v>
      </c>
      <c r="F463" s="243" t="s">
        <v>403</v>
      </c>
      <c r="G463" s="241"/>
      <c r="H463" s="244">
        <v>7.845</v>
      </c>
      <c r="I463" s="245"/>
      <c r="J463" s="241"/>
      <c r="K463" s="241"/>
      <c r="L463" s="246"/>
      <c r="M463" s="247"/>
      <c r="N463" s="248"/>
      <c r="O463" s="248"/>
      <c r="P463" s="248"/>
      <c r="Q463" s="248"/>
      <c r="R463" s="248"/>
      <c r="S463" s="248"/>
      <c r="T463" s="249"/>
      <c r="AT463" s="250" t="s">
        <v>163</v>
      </c>
      <c r="AU463" s="250" t="s">
        <v>82</v>
      </c>
      <c r="AV463" s="16" t="s">
        <v>154</v>
      </c>
      <c r="AW463" s="16" t="s">
        <v>34</v>
      </c>
      <c r="AX463" s="16" t="s">
        <v>73</v>
      </c>
      <c r="AY463" s="250" t="s">
        <v>153</v>
      </c>
    </row>
    <row r="464" spans="2:51" s="13" customFormat="1" ht="12">
      <c r="B464" s="207"/>
      <c r="C464" s="208"/>
      <c r="D464" s="209" t="s">
        <v>163</v>
      </c>
      <c r="E464" s="210" t="s">
        <v>21</v>
      </c>
      <c r="F464" s="211" t="s">
        <v>574</v>
      </c>
      <c r="G464" s="208"/>
      <c r="H464" s="210" t="s">
        <v>21</v>
      </c>
      <c r="I464" s="212"/>
      <c r="J464" s="208"/>
      <c r="K464" s="208"/>
      <c r="L464" s="213"/>
      <c r="M464" s="214"/>
      <c r="N464" s="215"/>
      <c r="O464" s="215"/>
      <c r="P464" s="215"/>
      <c r="Q464" s="215"/>
      <c r="R464" s="215"/>
      <c r="S464" s="215"/>
      <c r="T464" s="216"/>
      <c r="AT464" s="217" t="s">
        <v>163</v>
      </c>
      <c r="AU464" s="217" t="s">
        <v>82</v>
      </c>
      <c r="AV464" s="13" t="s">
        <v>80</v>
      </c>
      <c r="AW464" s="13" t="s">
        <v>34</v>
      </c>
      <c r="AX464" s="13" t="s">
        <v>73</v>
      </c>
      <c r="AY464" s="217" t="s">
        <v>153</v>
      </c>
    </row>
    <row r="465" spans="2:51" s="14" customFormat="1" ht="12">
      <c r="B465" s="218"/>
      <c r="C465" s="219"/>
      <c r="D465" s="209" t="s">
        <v>163</v>
      </c>
      <c r="E465" s="220" t="s">
        <v>21</v>
      </c>
      <c r="F465" s="221" t="s">
        <v>575</v>
      </c>
      <c r="G465" s="219"/>
      <c r="H465" s="222">
        <v>23.62</v>
      </c>
      <c r="I465" s="223"/>
      <c r="J465" s="219"/>
      <c r="K465" s="219"/>
      <c r="L465" s="224"/>
      <c r="M465" s="225"/>
      <c r="N465" s="226"/>
      <c r="O465" s="226"/>
      <c r="P465" s="226"/>
      <c r="Q465" s="226"/>
      <c r="R465" s="226"/>
      <c r="S465" s="226"/>
      <c r="T465" s="227"/>
      <c r="AT465" s="228" t="s">
        <v>163</v>
      </c>
      <c r="AU465" s="228" t="s">
        <v>82</v>
      </c>
      <c r="AV465" s="14" t="s">
        <v>82</v>
      </c>
      <c r="AW465" s="14" t="s">
        <v>34</v>
      </c>
      <c r="AX465" s="14" t="s">
        <v>73</v>
      </c>
      <c r="AY465" s="228" t="s">
        <v>153</v>
      </c>
    </row>
    <row r="466" spans="2:51" s="16" customFormat="1" ht="12">
      <c r="B466" s="240"/>
      <c r="C466" s="241"/>
      <c r="D466" s="209" t="s">
        <v>163</v>
      </c>
      <c r="E466" s="242" t="s">
        <v>21</v>
      </c>
      <c r="F466" s="243" t="s">
        <v>403</v>
      </c>
      <c r="G466" s="241"/>
      <c r="H466" s="244">
        <v>23.62</v>
      </c>
      <c r="I466" s="245"/>
      <c r="J466" s="241"/>
      <c r="K466" s="241"/>
      <c r="L466" s="246"/>
      <c r="M466" s="247"/>
      <c r="N466" s="248"/>
      <c r="O466" s="248"/>
      <c r="P466" s="248"/>
      <c r="Q466" s="248"/>
      <c r="R466" s="248"/>
      <c r="S466" s="248"/>
      <c r="T466" s="249"/>
      <c r="AT466" s="250" t="s">
        <v>163</v>
      </c>
      <c r="AU466" s="250" t="s">
        <v>82</v>
      </c>
      <c r="AV466" s="16" t="s">
        <v>154</v>
      </c>
      <c r="AW466" s="16" t="s">
        <v>34</v>
      </c>
      <c r="AX466" s="16" t="s">
        <v>73</v>
      </c>
      <c r="AY466" s="250" t="s">
        <v>153</v>
      </c>
    </row>
    <row r="467" spans="2:51" s="15" customFormat="1" ht="12">
      <c r="B467" s="229"/>
      <c r="C467" s="230"/>
      <c r="D467" s="209" t="s">
        <v>163</v>
      </c>
      <c r="E467" s="231" t="s">
        <v>21</v>
      </c>
      <c r="F467" s="232" t="s">
        <v>169</v>
      </c>
      <c r="G467" s="230"/>
      <c r="H467" s="233">
        <v>31.465</v>
      </c>
      <c r="I467" s="234"/>
      <c r="J467" s="230"/>
      <c r="K467" s="230"/>
      <c r="L467" s="235"/>
      <c r="M467" s="236"/>
      <c r="N467" s="237"/>
      <c r="O467" s="237"/>
      <c r="P467" s="237"/>
      <c r="Q467" s="237"/>
      <c r="R467" s="237"/>
      <c r="S467" s="237"/>
      <c r="T467" s="238"/>
      <c r="AT467" s="239" t="s">
        <v>163</v>
      </c>
      <c r="AU467" s="239" t="s">
        <v>82</v>
      </c>
      <c r="AV467" s="15" t="s">
        <v>161</v>
      </c>
      <c r="AW467" s="15" t="s">
        <v>34</v>
      </c>
      <c r="AX467" s="15" t="s">
        <v>80</v>
      </c>
      <c r="AY467" s="239" t="s">
        <v>153</v>
      </c>
    </row>
    <row r="468" spans="1:65" s="2" customFormat="1" ht="16.5" customHeight="1">
      <c r="A468" s="36"/>
      <c r="B468" s="37"/>
      <c r="C468" s="194" t="s">
        <v>576</v>
      </c>
      <c r="D468" s="194" t="s">
        <v>156</v>
      </c>
      <c r="E468" s="195" t="s">
        <v>577</v>
      </c>
      <c r="F468" s="196" t="s">
        <v>578</v>
      </c>
      <c r="G468" s="197" t="s">
        <v>172</v>
      </c>
      <c r="H468" s="198">
        <v>113.19</v>
      </c>
      <c r="I468" s="199"/>
      <c r="J468" s="200">
        <f>ROUND(I468*H468,2)</f>
        <v>0</v>
      </c>
      <c r="K468" s="196" t="s">
        <v>160</v>
      </c>
      <c r="L468" s="41"/>
      <c r="M468" s="201" t="s">
        <v>21</v>
      </c>
      <c r="N468" s="202" t="s">
        <v>44</v>
      </c>
      <c r="O468" s="66"/>
      <c r="P468" s="203">
        <f>O468*H468</f>
        <v>0</v>
      </c>
      <c r="Q468" s="203">
        <v>0.00451</v>
      </c>
      <c r="R468" s="203">
        <f>Q468*H468</f>
        <v>0.5104869</v>
      </c>
      <c r="S468" s="203">
        <v>0</v>
      </c>
      <c r="T468" s="204">
        <f>S468*H468</f>
        <v>0</v>
      </c>
      <c r="U468" s="36"/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R468" s="205" t="s">
        <v>300</v>
      </c>
      <c r="AT468" s="205" t="s">
        <v>156</v>
      </c>
      <c r="AU468" s="205" t="s">
        <v>82</v>
      </c>
      <c r="AY468" s="19" t="s">
        <v>153</v>
      </c>
      <c r="BE468" s="206">
        <f>IF(N468="základní",J468,0)</f>
        <v>0</v>
      </c>
      <c r="BF468" s="206">
        <f>IF(N468="snížená",J468,0)</f>
        <v>0</v>
      </c>
      <c r="BG468" s="206">
        <f>IF(N468="zákl. přenesená",J468,0)</f>
        <v>0</v>
      </c>
      <c r="BH468" s="206">
        <f>IF(N468="sníž. přenesená",J468,0)</f>
        <v>0</v>
      </c>
      <c r="BI468" s="206">
        <f>IF(N468="nulová",J468,0)</f>
        <v>0</v>
      </c>
      <c r="BJ468" s="19" t="s">
        <v>80</v>
      </c>
      <c r="BK468" s="206">
        <f>ROUND(I468*H468,2)</f>
        <v>0</v>
      </c>
      <c r="BL468" s="19" t="s">
        <v>300</v>
      </c>
      <c r="BM468" s="205" t="s">
        <v>579</v>
      </c>
    </row>
    <row r="469" spans="2:51" s="13" customFormat="1" ht="12">
      <c r="B469" s="207"/>
      <c r="C469" s="208"/>
      <c r="D469" s="209" t="s">
        <v>163</v>
      </c>
      <c r="E469" s="210" t="s">
        <v>21</v>
      </c>
      <c r="F469" s="211" t="s">
        <v>580</v>
      </c>
      <c r="G469" s="208"/>
      <c r="H469" s="210" t="s">
        <v>21</v>
      </c>
      <c r="I469" s="212"/>
      <c r="J469" s="208"/>
      <c r="K469" s="208"/>
      <c r="L469" s="213"/>
      <c r="M469" s="214"/>
      <c r="N469" s="215"/>
      <c r="O469" s="215"/>
      <c r="P469" s="215"/>
      <c r="Q469" s="215"/>
      <c r="R469" s="215"/>
      <c r="S469" s="215"/>
      <c r="T469" s="216"/>
      <c r="AT469" s="217" t="s">
        <v>163</v>
      </c>
      <c r="AU469" s="217" t="s">
        <v>82</v>
      </c>
      <c r="AV469" s="13" t="s">
        <v>80</v>
      </c>
      <c r="AW469" s="13" t="s">
        <v>34</v>
      </c>
      <c r="AX469" s="13" t="s">
        <v>73</v>
      </c>
      <c r="AY469" s="217" t="s">
        <v>153</v>
      </c>
    </row>
    <row r="470" spans="2:51" s="13" customFormat="1" ht="12">
      <c r="B470" s="207"/>
      <c r="C470" s="208"/>
      <c r="D470" s="209" t="s">
        <v>163</v>
      </c>
      <c r="E470" s="210" t="s">
        <v>21</v>
      </c>
      <c r="F470" s="211" t="s">
        <v>581</v>
      </c>
      <c r="G470" s="208"/>
      <c r="H470" s="210" t="s">
        <v>21</v>
      </c>
      <c r="I470" s="212"/>
      <c r="J470" s="208"/>
      <c r="K470" s="208"/>
      <c r="L470" s="213"/>
      <c r="M470" s="214"/>
      <c r="N470" s="215"/>
      <c r="O470" s="215"/>
      <c r="P470" s="215"/>
      <c r="Q470" s="215"/>
      <c r="R470" s="215"/>
      <c r="S470" s="215"/>
      <c r="T470" s="216"/>
      <c r="AT470" s="217" t="s">
        <v>163</v>
      </c>
      <c r="AU470" s="217" t="s">
        <v>82</v>
      </c>
      <c r="AV470" s="13" t="s">
        <v>80</v>
      </c>
      <c r="AW470" s="13" t="s">
        <v>34</v>
      </c>
      <c r="AX470" s="13" t="s">
        <v>73</v>
      </c>
      <c r="AY470" s="217" t="s">
        <v>153</v>
      </c>
    </row>
    <row r="471" spans="2:51" s="13" customFormat="1" ht="12">
      <c r="B471" s="207"/>
      <c r="C471" s="208"/>
      <c r="D471" s="209" t="s">
        <v>163</v>
      </c>
      <c r="E471" s="210" t="s">
        <v>21</v>
      </c>
      <c r="F471" s="211" t="s">
        <v>569</v>
      </c>
      <c r="G471" s="208"/>
      <c r="H471" s="210" t="s">
        <v>21</v>
      </c>
      <c r="I471" s="212"/>
      <c r="J471" s="208"/>
      <c r="K471" s="208"/>
      <c r="L471" s="213"/>
      <c r="M471" s="214"/>
      <c r="N471" s="215"/>
      <c r="O471" s="215"/>
      <c r="P471" s="215"/>
      <c r="Q471" s="215"/>
      <c r="R471" s="215"/>
      <c r="S471" s="215"/>
      <c r="T471" s="216"/>
      <c r="AT471" s="217" t="s">
        <v>163</v>
      </c>
      <c r="AU471" s="217" t="s">
        <v>82</v>
      </c>
      <c r="AV471" s="13" t="s">
        <v>80</v>
      </c>
      <c r="AW471" s="13" t="s">
        <v>34</v>
      </c>
      <c r="AX471" s="13" t="s">
        <v>73</v>
      </c>
      <c r="AY471" s="217" t="s">
        <v>153</v>
      </c>
    </row>
    <row r="472" spans="2:51" s="14" customFormat="1" ht="12">
      <c r="B472" s="218"/>
      <c r="C472" s="219"/>
      <c r="D472" s="209" t="s">
        <v>163</v>
      </c>
      <c r="E472" s="220" t="s">
        <v>21</v>
      </c>
      <c r="F472" s="221" t="s">
        <v>582</v>
      </c>
      <c r="G472" s="219"/>
      <c r="H472" s="222">
        <v>1.68</v>
      </c>
      <c r="I472" s="223"/>
      <c r="J472" s="219"/>
      <c r="K472" s="219"/>
      <c r="L472" s="224"/>
      <c r="M472" s="225"/>
      <c r="N472" s="226"/>
      <c r="O472" s="226"/>
      <c r="P472" s="226"/>
      <c r="Q472" s="226"/>
      <c r="R472" s="226"/>
      <c r="S472" s="226"/>
      <c r="T472" s="227"/>
      <c r="AT472" s="228" t="s">
        <v>163</v>
      </c>
      <c r="AU472" s="228" t="s">
        <v>82</v>
      </c>
      <c r="AV472" s="14" t="s">
        <v>82</v>
      </c>
      <c r="AW472" s="14" t="s">
        <v>34</v>
      </c>
      <c r="AX472" s="14" t="s">
        <v>73</v>
      </c>
      <c r="AY472" s="228" t="s">
        <v>153</v>
      </c>
    </row>
    <row r="473" spans="2:51" s="14" customFormat="1" ht="12">
      <c r="B473" s="218"/>
      <c r="C473" s="219"/>
      <c r="D473" s="209" t="s">
        <v>163</v>
      </c>
      <c r="E473" s="220" t="s">
        <v>21</v>
      </c>
      <c r="F473" s="221" t="s">
        <v>583</v>
      </c>
      <c r="G473" s="219"/>
      <c r="H473" s="222">
        <v>1.04</v>
      </c>
      <c r="I473" s="223"/>
      <c r="J473" s="219"/>
      <c r="K473" s="219"/>
      <c r="L473" s="224"/>
      <c r="M473" s="225"/>
      <c r="N473" s="226"/>
      <c r="O473" s="226"/>
      <c r="P473" s="226"/>
      <c r="Q473" s="226"/>
      <c r="R473" s="226"/>
      <c r="S473" s="226"/>
      <c r="T473" s="227"/>
      <c r="AT473" s="228" t="s">
        <v>163</v>
      </c>
      <c r="AU473" s="228" t="s">
        <v>82</v>
      </c>
      <c r="AV473" s="14" t="s">
        <v>82</v>
      </c>
      <c r="AW473" s="14" t="s">
        <v>34</v>
      </c>
      <c r="AX473" s="14" t="s">
        <v>73</v>
      </c>
      <c r="AY473" s="228" t="s">
        <v>153</v>
      </c>
    </row>
    <row r="474" spans="2:51" s="14" customFormat="1" ht="12">
      <c r="B474" s="218"/>
      <c r="C474" s="219"/>
      <c r="D474" s="209" t="s">
        <v>163</v>
      </c>
      <c r="E474" s="220" t="s">
        <v>21</v>
      </c>
      <c r="F474" s="221" t="s">
        <v>191</v>
      </c>
      <c r="G474" s="219"/>
      <c r="H474" s="222">
        <v>0.5</v>
      </c>
      <c r="I474" s="223"/>
      <c r="J474" s="219"/>
      <c r="K474" s="219"/>
      <c r="L474" s="224"/>
      <c r="M474" s="225"/>
      <c r="N474" s="226"/>
      <c r="O474" s="226"/>
      <c r="P474" s="226"/>
      <c r="Q474" s="226"/>
      <c r="R474" s="226"/>
      <c r="S474" s="226"/>
      <c r="T474" s="227"/>
      <c r="AT474" s="228" t="s">
        <v>163</v>
      </c>
      <c r="AU474" s="228" t="s">
        <v>82</v>
      </c>
      <c r="AV474" s="14" t="s">
        <v>82</v>
      </c>
      <c r="AW474" s="14" t="s">
        <v>34</v>
      </c>
      <c r="AX474" s="14" t="s">
        <v>73</v>
      </c>
      <c r="AY474" s="228" t="s">
        <v>153</v>
      </c>
    </row>
    <row r="475" spans="2:51" s="16" customFormat="1" ht="12">
      <c r="B475" s="240"/>
      <c r="C475" s="241"/>
      <c r="D475" s="209" t="s">
        <v>163</v>
      </c>
      <c r="E475" s="242" t="s">
        <v>21</v>
      </c>
      <c r="F475" s="243" t="s">
        <v>403</v>
      </c>
      <c r="G475" s="241"/>
      <c r="H475" s="244">
        <v>3.22</v>
      </c>
      <c r="I475" s="245"/>
      <c r="J475" s="241"/>
      <c r="K475" s="241"/>
      <c r="L475" s="246"/>
      <c r="M475" s="247"/>
      <c r="N475" s="248"/>
      <c r="O475" s="248"/>
      <c r="P475" s="248"/>
      <c r="Q475" s="248"/>
      <c r="R475" s="248"/>
      <c r="S475" s="248"/>
      <c r="T475" s="249"/>
      <c r="AT475" s="250" t="s">
        <v>163</v>
      </c>
      <c r="AU475" s="250" t="s">
        <v>82</v>
      </c>
      <c r="AV475" s="16" t="s">
        <v>154</v>
      </c>
      <c r="AW475" s="16" t="s">
        <v>34</v>
      </c>
      <c r="AX475" s="16" t="s">
        <v>73</v>
      </c>
      <c r="AY475" s="250" t="s">
        <v>153</v>
      </c>
    </row>
    <row r="476" spans="2:51" s="13" customFormat="1" ht="12">
      <c r="B476" s="207"/>
      <c r="C476" s="208"/>
      <c r="D476" s="209" t="s">
        <v>163</v>
      </c>
      <c r="E476" s="210" t="s">
        <v>21</v>
      </c>
      <c r="F476" s="211" t="s">
        <v>584</v>
      </c>
      <c r="G476" s="208"/>
      <c r="H476" s="210" t="s">
        <v>21</v>
      </c>
      <c r="I476" s="212"/>
      <c r="J476" s="208"/>
      <c r="K476" s="208"/>
      <c r="L476" s="213"/>
      <c r="M476" s="214"/>
      <c r="N476" s="215"/>
      <c r="O476" s="215"/>
      <c r="P476" s="215"/>
      <c r="Q476" s="215"/>
      <c r="R476" s="215"/>
      <c r="S476" s="215"/>
      <c r="T476" s="216"/>
      <c r="AT476" s="217" t="s">
        <v>163</v>
      </c>
      <c r="AU476" s="217" t="s">
        <v>82</v>
      </c>
      <c r="AV476" s="13" t="s">
        <v>80</v>
      </c>
      <c r="AW476" s="13" t="s">
        <v>34</v>
      </c>
      <c r="AX476" s="13" t="s">
        <v>73</v>
      </c>
      <c r="AY476" s="217" t="s">
        <v>153</v>
      </c>
    </row>
    <row r="477" spans="2:51" s="13" customFormat="1" ht="12">
      <c r="B477" s="207"/>
      <c r="C477" s="208"/>
      <c r="D477" s="209" t="s">
        <v>163</v>
      </c>
      <c r="E477" s="210" t="s">
        <v>21</v>
      </c>
      <c r="F477" s="211" t="s">
        <v>585</v>
      </c>
      <c r="G477" s="208"/>
      <c r="H477" s="210" t="s">
        <v>21</v>
      </c>
      <c r="I477" s="212"/>
      <c r="J477" s="208"/>
      <c r="K477" s="208"/>
      <c r="L477" s="213"/>
      <c r="M477" s="214"/>
      <c r="N477" s="215"/>
      <c r="O477" s="215"/>
      <c r="P477" s="215"/>
      <c r="Q477" s="215"/>
      <c r="R477" s="215"/>
      <c r="S477" s="215"/>
      <c r="T477" s="216"/>
      <c r="AT477" s="217" t="s">
        <v>163</v>
      </c>
      <c r="AU477" s="217" t="s">
        <v>82</v>
      </c>
      <c r="AV477" s="13" t="s">
        <v>80</v>
      </c>
      <c r="AW477" s="13" t="s">
        <v>34</v>
      </c>
      <c r="AX477" s="13" t="s">
        <v>73</v>
      </c>
      <c r="AY477" s="217" t="s">
        <v>153</v>
      </c>
    </row>
    <row r="478" spans="2:51" s="14" customFormat="1" ht="12">
      <c r="B478" s="218"/>
      <c r="C478" s="219"/>
      <c r="D478" s="209" t="s">
        <v>163</v>
      </c>
      <c r="E478" s="220" t="s">
        <v>21</v>
      </c>
      <c r="F478" s="221" t="s">
        <v>307</v>
      </c>
      <c r="G478" s="219"/>
      <c r="H478" s="222">
        <v>26.77</v>
      </c>
      <c r="I478" s="223"/>
      <c r="J478" s="219"/>
      <c r="K478" s="219"/>
      <c r="L478" s="224"/>
      <c r="M478" s="225"/>
      <c r="N478" s="226"/>
      <c r="O478" s="226"/>
      <c r="P478" s="226"/>
      <c r="Q478" s="226"/>
      <c r="R478" s="226"/>
      <c r="S478" s="226"/>
      <c r="T478" s="227"/>
      <c r="AT478" s="228" t="s">
        <v>163</v>
      </c>
      <c r="AU478" s="228" t="s">
        <v>82</v>
      </c>
      <c r="AV478" s="14" t="s">
        <v>82</v>
      </c>
      <c r="AW478" s="14" t="s">
        <v>34</v>
      </c>
      <c r="AX478" s="14" t="s">
        <v>73</v>
      </c>
      <c r="AY478" s="228" t="s">
        <v>153</v>
      </c>
    </row>
    <row r="479" spans="2:51" s="14" customFormat="1" ht="12">
      <c r="B479" s="218"/>
      <c r="C479" s="219"/>
      <c r="D479" s="209" t="s">
        <v>163</v>
      </c>
      <c r="E479" s="220" t="s">
        <v>21</v>
      </c>
      <c r="F479" s="221" t="s">
        <v>308</v>
      </c>
      <c r="G479" s="219"/>
      <c r="H479" s="222">
        <v>21.28</v>
      </c>
      <c r="I479" s="223"/>
      <c r="J479" s="219"/>
      <c r="K479" s="219"/>
      <c r="L479" s="224"/>
      <c r="M479" s="225"/>
      <c r="N479" s="226"/>
      <c r="O479" s="226"/>
      <c r="P479" s="226"/>
      <c r="Q479" s="226"/>
      <c r="R479" s="226"/>
      <c r="S479" s="226"/>
      <c r="T479" s="227"/>
      <c r="AT479" s="228" t="s">
        <v>163</v>
      </c>
      <c r="AU479" s="228" t="s">
        <v>82</v>
      </c>
      <c r="AV479" s="14" t="s">
        <v>82</v>
      </c>
      <c r="AW479" s="14" t="s">
        <v>34</v>
      </c>
      <c r="AX479" s="14" t="s">
        <v>73</v>
      </c>
      <c r="AY479" s="228" t="s">
        <v>153</v>
      </c>
    </row>
    <row r="480" spans="2:51" s="14" customFormat="1" ht="12">
      <c r="B480" s="218"/>
      <c r="C480" s="219"/>
      <c r="D480" s="209" t="s">
        <v>163</v>
      </c>
      <c r="E480" s="220" t="s">
        <v>21</v>
      </c>
      <c r="F480" s="221" t="s">
        <v>309</v>
      </c>
      <c r="G480" s="219"/>
      <c r="H480" s="222">
        <v>10.36</v>
      </c>
      <c r="I480" s="223"/>
      <c r="J480" s="219"/>
      <c r="K480" s="219"/>
      <c r="L480" s="224"/>
      <c r="M480" s="225"/>
      <c r="N480" s="226"/>
      <c r="O480" s="226"/>
      <c r="P480" s="226"/>
      <c r="Q480" s="226"/>
      <c r="R480" s="226"/>
      <c r="S480" s="226"/>
      <c r="T480" s="227"/>
      <c r="AT480" s="228" t="s">
        <v>163</v>
      </c>
      <c r="AU480" s="228" t="s">
        <v>82</v>
      </c>
      <c r="AV480" s="14" t="s">
        <v>82</v>
      </c>
      <c r="AW480" s="14" t="s">
        <v>34</v>
      </c>
      <c r="AX480" s="14" t="s">
        <v>73</v>
      </c>
      <c r="AY480" s="228" t="s">
        <v>153</v>
      </c>
    </row>
    <row r="481" spans="2:51" s="14" customFormat="1" ht="12">
      <c r="B481" s="218"/>
      <c r="C481" s="219"/>
      <c r="D481" s="209" t="s">
        <v>163</v>
      </c>
      <c r="E481" s="220" t="s">
        <v>21</v>
      </c>
      <c r="F481" s="221" t="s">
        <v>310</v>
      </c>
      <c r="G481" s="219"/>
      <c r="H481" s="222">
        <v>16.4</v>
      </c>
      <c r="I481" s="223"/>
      <c r="J481" s="219"/>
      <c r="K481" s="219"/>
      <c r="L481" s="224"/>
      <c r="M481" s="225"/>
      <c r="N481" s="226"/>
      <c r="O481" s="226"/>
      <c r="P481" s="226"/>
      <c r="Q481" s="226"/>
      <c r="R481" s="226"/>
      <c r="S481" s="226"/>
      <c r="T481" s="227"/>
      <c r="AT481" s="228" t="s">
        <v>163</v>
      </c>
      <c r="AU481" s="228" t="s">
        <v>82</v>
      </c>
      <c r="AV481" s="14" t="s">
        <v>82</v>
      </c>
      <c r="AW481" s="14" t="s">
        <v>34</v>
      </c>
      <c r="AX481" s="14" t="s">
        <v>73</v>
      </c>
      <c r="AY481" s="228" t="s">
        <v>153</v>
      </c>
    </row>
    <row r="482" spans="2:51" s="14" customFormat="1" ht="12">
      <c r="B482" s="218"/>
      <c r="C482" s="219"/>
      <c r="D482" s="209" t="s">
        <v>163</v>
      </c>
      <c r="E482" s="220" t="s">
        <v>21</v>
      </c>
      <c r="F482" s="221" t="s">
        <v>311</v>
      </c>
      <c r="G482" s="219"/>
      <c r="H482" s="222">
        <v>9.96</v>
      </c>
      <c r="I482" s="223"/>
      <c r="J482" s="219"/>
      <c r="K482" s="219"/>
      <c r="L482" s="224"/>
      <c r="M482" s="225"/>
      <c r="N482" s="226"/>
      <c r="O482" s="226"/>
      <c r="P482" s="226"/>
      <c r="Q482" s="226"/>
      <c r="R482" s="226"/>
      <c r="S482" s="226"/>
      <c r="T482" s="227"/>
      <c r="AT482" s="228" t="s">
        <v>163</v>
      </c>
      <c r="AU482" s="228" t="s">
        <v>82</v>
      </c>
      <c r="AV482" s="14" t="s">
        <v>82</v>
      </c>
      <c r="AW482" s="14" t="s">
        <v>34</v>
      </c>
      <c r="AX482" s="14" t="s">
        <v>73</v>
      </c>
      <c r="AY482" s="228" t="s">
        <v>153</v>
      </c>
    </row>
    <row r="483" spans="2:51" s="14" customFormat="1" ht="12">
      <c r="B483" s="218"/>
      <c r="C483" s="219"/>
      <c r="D483" s="209" t="s">
        <v>163</v>
      </c>
      <c r="E483" s="220" t="s">
        <v>21</v>
      </c>
      <c r="F483" s="221" t="s">
        <v>312</v>
      </c>
      <c r="G483" s="219"/>
      <c r="H483" s="222">
        <v>19.2</v>
      </c>
      <c r="I483" s="223"/>
      <c r="J483" s="219"/>
      <c r="K483" s="219"/>
      <c r="L483" s="224"/>
      <c r="M483" s="225"/>
      <c r="N483" s="226"/>
      <c r="O483" s="226"/>
      <c r="P483" s="226"/>
      <c r="Q483" s="226"/>
      <c r="R483" s="226"/>
      <c r="S483" s="226"/>
      <c r="T483" s="227"/>
      <c r="AT483" s="228" t="s">
        <v>163</v>
      </c>
      <c r="AU483" s="228" t="s">
        <v>82</v>
      </c>
      <c r="AV483" s="14" t="s">
        <v>82</v>
      </c>
      <c r="AW483" s="14" t="s">
        <v>34</v>
      </c>
      <c r="AX483" s="14" t="s">
        <v>73</v>
      </c>
      <c r="AY483" s="228" t="s">
        <v>153</v>
      </c>
    </row>
    <row r="484" spans="2:51" s="14" customFormat="1" ht="12">
      <c r="B484" s="218"/>
      <c r="C484" s="219"/>
      <c r="D484" s="209" t="s">
        <v>163</v>
      </c>
      <c r="E484" s="220" t="s">
        <v>21</v>
      </c>
      <c r="F484" s="221" t="s">
        <v>313</v>
      </c>
      <c r="G484" s="219"/>
      <c r="H484" s="222">
        <v>6</v>
      </c>
      <c r="I484" s="223"/>
      <c r="J484" s="219"/>
      <c r="K484" s="219"/>
      <c r="L484" s="224"/>
      <c r="M484" s="225"/>
      <c r="N484" s="226"/>
      <c r="O484" s="226"/>
      <c r="P484" s="226"/>
      <c r="Q484" s="226"/>
      <c r="R484" s="226"/>
      <c r="S484" s="226"/>
      <c r="T484" s="227"/>
      <c r="AT484" s="228" t="s">
        <v>163</v>
      </c>
      <c r="AU484" s="228" t="s">
        <v>82</v>
      </c>
      <c r="AV484" s="14" t="s">
        <v>82</v>
      </c>
      <c r="AW484" s="14" t="s">
        <v>34</v>
      </c>
      <c r="AX484" s="14" t="s">
        <v>73</v>
      </c>
      <c r="AY484" s="228" t="s">
        <v>153</v>
      </c>
    </row>
    <row r="485" spans="2:51" s="16" customFormat="1" ht="12">
      <c r="B485" s="240"/>
      <c r="C485" s="241"/>
      <c r="D485" s="209" t="s">
        <v>163</v>
      </c>
      <c r="E485" s="242" t="s">
        <v>21</v>
      </c>
      <c r="F485" s="243" t="s">
        <v>403</v>
      </c>
      <c r="G485" s="241"/>
      <c r="H485" s="244">
        <v>109.97</v>
      </c>
      <c r="I485" s="245"/>
      <c r="J485" s="241"/>
      <c r="K485" s="241"/>
      <c r="L485" s="246"/>
      <c r="M485" s="247"/>
      <c r="N485" s="248"/>
      <c r="O485" s="248"/>
      <c r="P485" s="248"/>
      <c r="Q485" s="248"/>
      <c r="R485" s="248"/>
      <c r="S485" s="248"/>
      <c r="T485" s="249"/>
      <c r="AT485" s="250" t="s">
        <v>163</v>
      </c>
      <c r="AU485" s="250" t="s">
        <v>82</v>
      </c>
      <c r="AV485" s="16" t="s">
        <v>154</v>
      </c>
      <c r="AW485" s="16" t="s">
        <v>34</v>
      </c>
      <c r="AX485" s="16" t="s">
        <v>73</v>
      </c>
      <c r="AY485" s="250" t="s">
        <v>153</v>
      </c>
    </row>
    <row r="486" spans="2:51" s="15" customFormat="1" ht="12">
      <c r="B486" s="229"/>
      <c r="C486" s="230"/>
      <c r="D486" s="209" t="s">
        <v>163</v>
      </c>
      <c r="E486" s="231" t="s">
        <v>21</v>
      </c>
      <c r="F486" s="232" t="s">
        <v>169</v>
      </c>
      <c r="G486" s="230"/>
      <c r="H486" s="233">
        <v>113.19</v>
      </c>
      <c r="I486" s="234"/>
      <c r="J486" s="230"/>
      <c r="K486" s="230"/>
      <c r="L486" s="235"/>
      <c r="M486" s="236"/>
      <c r="N486" s="237"/>
      <c r="O486" s="237"/>
      <c r="P486" s="237"/>
      <c r="Q486" s="237"/>
      <c r="R486" s="237"/>
      <c r="S486" s="237"/>
      <c r="T486" s="238"/>
      <c r="AT486" s="239" t="s">
        <v>163</v>
      </c>
      <c r="AU486" s="239" t="s">
        <v>82</v>
      </c>
      <c r="AV486" s="15" t="s">
        <v>161</v>
      </c>
      <c r="AW486" s="15" t="s">
        <v>34</v>
      </c>
      <c r="AX486" s="15" t="s">
        <v>80</v>
      </c>
      <c r="AY486" s="239" t="s">
        <v>153</v>
      </c>
    </row>
    <row r="487" spans="1:65" s="2" customFormat="1" ht="21.75" customHeight="1">
      <c r="A487" s="36"/>
      <c r="B487" s="37"/>
      <c r="C487" s="194" t="s">
        <v>586</v>
      </c>
      <c r="D487" s="194" t="s">
        <v>156</v>
      </c>
      <c r="E487" s="195" t="s">
        <v>587</v>
      </c>
      <c r="F487" s="196" t="s">
        <v>588</v>
      </c>
      <c r="G487" s="197" t="s">
        <v>519</v>
      </c>
      <c r="H487" s="198">
        <v>70.885</v>
      </c>
      <c r="I487" s="199"/>
      <c r="J487" s="200">
        <f>ROUND(I487*H487,2)</f>
        <v>0</v>
      </c>
      <c r="K487" s="196" t="s">
        <v>160</v>
      </c>
      <c r="L487" s="41"/>
      <c r="M487" s="201" t="s">
        <v>21</v>
      </c>
      <c r="N487" s="202" t="s">
        <v>44</v>
      </c>
      <c r="O487" s="66"/>
      <c r="P487" s="203">
        <f>O487*H487</f>
        <v>0</v>
      </c>
      <c r="Q487" s="203">
        <v>0</v>
      </c>
      <c r="R487" s="203">
        <f>Q487*H487</f>
        <v>0</v>
      </c>
      <c r="S487" s="203">
        <v>0</v>
      </c>
      <c r="T487" s="204">
        <f>S487*H487</f>
        <v>0</v>
      </c>
      <c r="U487" s="36"/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R487" s="205" t="s">
        <v>300</v>
      </c>
      <c r="AT487" s="205" t="s">
        <v>156</v>
      </c>
      <c r="AU487" s="205" t="s">
        <v>82</v>
      </c>
      <c r="AY487" s="19" t="s">
        <v>153</v>
      </c>
      <c r="BE487" s="206">
        <f>IF(N487="základní",J487,0)</f>
        <v>0</v>
      </c>
      <c r="BF487" s="206">
        <f>IF(N487="snížená",J487,0)</f>
        <v>0</v>
      </c>
      <c r="BG487" s="206">
        <f>IF(N487="zákl. přenesená",J487,0)</f>
        <v>0</v>
      </c>
      <c r="BH487" s="206">
        <f>IF(N487="sníž. přenesená",J487,0)</f>
        <v>0</v>
      </c>
      <c r="BI487" s="206">
        <f>IF(N487="nulová",J487,0)</f>
        <v>0</v>
      </c>
      <c r="BJ487" s="19" t="s">
        <v>80</v>
      </c>
      <c r="BK487" s="206">
        <f>ROUND(I487*H487,2)</f>
        <v>0</v>
      </c>
      <c r="BL487" s="19" t="s">
        <v>300</v>
      </c>
      <c r="BM487" s="205" t="s">
        <v>589</v>
      </c>
    </row>
    <row r="488" spans="2:51" s="13" customFormat="1" ht="12">
      <c r="B488" s="207"/>
      <c r="C488" s="208"/>
      <c r="D488" s="209" t="s">
        <v>163</v>
      </c>
      <c r="E488" s="210" t="s">
        <v>21</v>
      </c>
      <c r="F488" s="211" t="s">
        <v>569</v>
      </c>
      <c r="G488" s="208"/>
      <c r="H488" s="210" t="s">
        <v>21</v>
      </c>
      <c r="I488" s="212"/>
      <c r="J488" s="208"/>
      <c r="K488" s="208"/>
      <c r="L488" s="213"/>
      <c r="M488" s="214"/>
      <c r="N488" s="215"/>
      <c r="O488" s="215"/>
      <c r="P488" s="215"/>
      <c r="Q488" s="215"/>
      <c r="R488" s="215"/>
      <c r="S488" s="215"/>
      <c r="T488" s="216"/>
      <c r="AT488" s="217" t="s">
        <v>163</v>
      </c>
      <c r="AU488" s="217" t="s">
        <v>82</v>
      </c>
      <c r="AV488" s="13" t="s">
        <v>80</v>
      </c>
      <c r="AW488" s="13" t="s">
        <v>34</v>
      </c>
      <c r="AX488" s="13" t="s">
        <v>73</v>
      </c>
      <c r="AY488" s="217" t="s">
        <v>153</v>
      </c>
    </row>
    <row r="489" spans="2:51" s="14" customFormat="1" ht="12">
      <c r="B489" s="218"/>
      <c r="C489" s="219"/>
      <c r="D489" s="209" t="s">
        <v>163</v>
      </c>
      <c r="E489" s="220" t="s">
        <v>21</v>
      </c>
      <c r="F489" s="221" t="s">
        <v>590</v>
      </c>
      <c r="G489" s="219"/>
      <c r="H489" s="222">
        <v>8.4</v>
      </c>
      <c r="I489" s="223"/>
      <c r="J489" s="219"/>
      <c r="K489" s="219"/>
      <c r="L489" s="224"/>
      <c r="M489" s="225"/>
      <c r="N489" s="226"/>
      <c r="O489" s="226"/>
      <c r="P489" s="226"/>
      <c r="Q489" s="226"/>
      <c r="R489" s="226"/>
      <c r="S489" s="226"/>
      <c r="T489" s="227"/>
      <c r="AT489" s="228" t="s">
        <v>163</v>
      </c>
      <c r="AU489" s="228" t="s">
        <v>82</v>
      </c>
      <c r="AV489" s="14" t="s">
        <v>82</v>
      </c>
      <c r="AW489" s="14" t="s">
        <v>34</v>
      </c>
      <c r="AX489" s="14" t="s">
        <v>73</v>
      </c>
      <c r="AY489" s="228" t="s">
        <v>153</v>
      </c>
    </row>
    <row r="490" spans="2:51" s="14" customFormat="1" ht="12">
      <c r="B490" s="218"/>
      <c r="C490" s="219"/>
      <c r="D490" s="209" t="s">
        <v>163</v>
      </c>
      <c r="E490" s="220" t="s">
        <v>21</v>
      </c>
      <c r="F490" s="221" t="s">
        <v>591</v>
      </c>
      <c r="G490" s="219"/>
      <c r="H490" s="222">
        <v>5.2</v>
      </c>
      <c r="I490" s="223"/>
      <c r="J490" s="219"/>
      <c r="K490" s="219"/>
      <c r="L490" s="224"/>
      <c r="M490" s="225"/>
      <c r="N490" s="226"/>
      <c r="O490" s="226"/>
      <c r="P490" s="226"/>
      <c r="Q490" s="226"/>
      <c r="R490" s="226"/>
      <c r="S490" s="226"/>
      <c r="T490" s="227"/>
      <c r="AT490" s="228" t="s">
        <v>163</v>
      </c>
      <c r="AU490" s="228" t="s">
        <v>82</v>
      </c>
      <c r="AV490" s="14" t="s">
        <v>82</v>
      </c>
      <c r="AW490" s="14" t="s">
        <v>34</v>
      </c>
      <c r="AX490" s="14" t="s">
        <v>73</v>
      </c>
      <c r="AY490" s="228" t="s">
        <v>153</v>
      </c>
    </row>
    <row r="491" spans="2:51" s="14" customFormat="1" ht="12">
      <c r="B491" s="218"/>
      <c r="C491" s="219"/>
      <c r="D491" s="209" t="s">
        <v>163</v>
      </c>
      <c r="E491" s="220" t="s">
        <v>21</v>
      </c>
      <c r="F491" s="221" t="s">
        <v>592</v>
      </c>
      <c r="G491" s="219"/>
      <c r="H491" s="222">
        <v>1.3</v>
      </c>
      <c r="I491" s="223"/>
      <c r="J491" s="219"/>
      <c r="K491" s="219"/>
      <c r="L491" s="224"/>
      <c r="M491" s="225"/>
      <c r="N491" s="226"/>
      <c r="O491" s="226"/>
      <c r="P491" s="226"/>
      <c r="Q491" s="226"/>
      <c r="R491" s="226"/>
      <c r="S491" s="226"/>
      <c r="T491" s="227"/>
      <c r="AT491" s="228" t="s">
        <v>163</v>
      </c>
      <c r="AU491" s="228" t="s">
        <v>82</v>
      </c>
      <c r="AV491" s="14" t="s">
        <v>82</v>
      </c>
      <c r="AW491" s="14" t="s">
        <v>34</v>
      </c>
      <c r="AX491" s="14" t="s">
        <v>73</v>
      </c>
      <c r="AY491" s="228" t="s">
        <v>153</v>
      </c>
    </row>
    <row r="492" spans="2:51" s="16" customFormat="1" ht="12">
      <c r="B492" s="240"/>
      <c r="C492" s="241"/>
      <c r="D492" s="209" t="s">
        <v>163</v>
      </c>
      <c r="E492" s="242" t="s">
        <v>21</v>
      </c>
      <c r="F492" s="243" t="s">
        <v>403</v>
      </c>
      <c r="G492" s="241"/>
      <c r="H492" s="244">
        <v>14.9</v>
      </c>
      <c r="I492" s="245"/>
      <c r="J492" s="241"/>
      <c r="K492" s="241"/>
      <c r="L492" s="246"/>
      <c r="M492" s="247"/>
      <c r="N492" s="248"/>
      <c r="O492" s="248"/>
      <c r="P492" s="248"/>
      <c r="Q492" s="248"/>
      <c r="R492" s="248"/>
      <c r="S492" s="248"/>
      <c r="T492" s="249"/>
      <c r="AT492" s="250" t="s">
        <v>163</v>
      </c>
      <c r="AU492" s="250" t="s">
        <v>82</v>
      </c>
      <c r="AV492" s="16" t="s">
        <v>154</v>
      </c>
      <c r="AW492" s="16" t="s">
        <v>34</v>
      </c>
      <c r="AX492" s="16" t="s">
        <v>73</v>
      </c>
      <c r="AY492" s="250" t="s">
        <v>153</v>
      </c>
    </row>
    <row r="493" spans="2:51" s="13" customFormat="1" ht="12">
      <c r="B493" s="207"/>
      <c r="C493" s="208"/>
      <c r="D493" s="209" t="s">
        <v>163</v>
      </c>
      <c r="E493" s="210" t="s">
        <v>21</v>
      </c>
      <c r="F493" s="211" t="s">
        <v>585</v>
      </c>
      <c r="G493" s="208"/>
      <c r="H493" s="210" t="s">
        <v>21</v>
      </c>
      <c r="I493" s="212"/>
      <c r="J493" s="208"/>
      <c r="K493" s="208"/>
      <c r="L493" s="213"/>
      <c r="M493" s="214"/>
      <c r="N493" s="215"/>
      <c r="O493" s="215"/>
      <c r="P493" s="215"/>
      <c r="Q493" s="215"/>
      <c r="R493" s="215"/>
      <c r="S493" s="215"/>
      <c r="T493" s="216"/>
      <c r="AT493" s="217" t="s">
        <v>163</v>
      </c>
      <c r="AU493" s="217" t="s">
        <v>82</v>
      </c>
      <c r="AV493" s="13" t="s">
        <v>80</v>
      </c>
      <c r="AW493" s="13" t="s">
        <v>34</v>
      </c>
      <c r="AX493" s="13" t="s">
        <v>73</v>
      </c>
      <c r="AY493" s="217" t="s">
        <v>153</v>
      </c>
    </row>
    <row r="494" spans="2:51" s="14" customFormat="1" ht="12">
      <c r="B494" s="218"/>
      <c r="C494" s="219"/>
      <c r="D494" s="209" t="s">
        <v>163</v>
      </c>
      <c r="E494" s="220" t="s">
        <v>21</v>
      </c>
      <c r="F494" s="221" t="s">
        <v>593</v>
      </c>
      <c r="G494" s="219"/>
      <c r="H494" s="222">
        <v>13.385</v>
      </c>
      <c r="I494" s="223"/>
      <c r="J494" s="219"/>
      <c r="K494" s="219"/>
      <c r="L494" s="224"/>
      <c r="M494" s="225"/>
      <c r="N494" s="226"/>
      <c r="O494" s="226"/>
      <c r="P494" s="226"/>
      <c r="Q494" s="226"/>
      <c r="R494" s="226"/>
      <c r="S494" s="226"/>
      <c r="T494" s="227"/>
      <c r="AT494" s="228" t="s">
        <v>163</v>
      </c>
      <c r="AU494" s="228" t="s">
        <v>82</v>
      </c>
      <c r="AV494" s="14" t="s">
        <v>82</v>
      </c>
      <c r="AW494" s="14" t="s">
        <v>34</v>
      </c>
      <c r="AX494" s="14" t="s">
        <v>73</v>
      </c>
      <c r="AY494" s="228" t="s">
        <v>153</v>
      </c>
    </row>
    <row r="495" spans="2:51" s="14" customFormat="1" ht="12">
      <c r="B495" s="218"/>
      <c r="C495" s="219"/>
      <c r="D495" s="209" t="s">
        <v>163</v>
      </c>
      <c r="E495" s="220" t="s">
        <v>21</v>
      </c>
      <c r="F495" s="221" t="s">
        <v>594</v>
      </c>
      <c r="G495" s="219"/>
      <c r="H495" s="222">
        <v>10.64</v>
      </c>
      <c r="I495" s="223"/>
      <c r="J495" s="219"/>
      <c r="K495" s="219"/>
      <c r="L495" s="224"/>
      <c r="M495" s="225"/>
      <c r="N495" s="226"/>
      <c r="O495" s="226"/>
      <c r="P495" s="226"/>
      <c r="Q495" s="226"/>
      <c r="R495" s="226"/>
      <c r="S495" s="226"/>
      <c r="T495" s="227"/>
      <c r="AT495" s="228" t="s">
        <v>163</v>
      </c>
      <c r="AU495" s="228" t="s">
        <v>82</v>
      </c>
      <c r="AV495" s="14" t="s">
        <v>82</v>
      </c>
      <c r="AW495" s="14" t="s">
        <v>34</v>
      </c>
      <c r="AX495" s="14" t="s">
        <v>73</v>
      </c>
      <c r="AY495" s="228" t="s">
        <v>153</v>
      </c>
    </row>
    <row r="496" spans="2:51" s="14" customFormat="1" ht="12">
      <c r="B496" s="218"/>
      <c r="C496" s="219"/>
      <c r="D496" s="209" t="s">
        <v>163</v>
      </c>
      <c r="E496" s="220" t="s">
        <v>21</v>
      </c>
      <c r="F496" s="221" t="s">
        <v>595</v>
      </c>
      <c r="G496" s="219"/>
      <c r="H496" s="222">
        <v>5.18</v>
      </c>
      <c r="I496" s="223"/>
      <c r="J496" s="219"/>
      <c r="K496" s="219"/>
      <c r="L496" s="224"/>
      <c r="M496" s="225"/>
      <c r="N496" s="226"/>
      <c r="O496" s="226"/>
      <c r="P496" s="226"/>
      <c r="Q496" s="226"/>
      <c r="R496" s="226"/>
      <c r="S496" s="226"/>
      <c r="T496" s="227"/>
      <c r="AT496" s="228" t="s">
        <v>163</v>
      </c>
      <c r="AU496" s="228" t="s">
        <v>82</v>
      </c>
      <c r="AV496" s="14" t="s">
        <v>82</v>
      </c>
      <c r="AW496" s="14" t="s">
        <v>34</v>
      </c>
      <c r="AX496" s="14" t="s">
        <v>73</v>
      </c>
      <c r="AY496" s="228" t="s">
        <v>153</v>
      </c>
    </row>
    <row r="497" spans="2:51" s="14" customFormat="1" ht="12">
      <c r="B497" s="218"/>
      <c r="C497" s="219"/>
      <c r="D497" s="209" t="s">
        <v>163</v>
      </c>
      <c r="E497" s="220" t="s">
        <v>21</v>
      </c>
      <c r="F497" s="221" t="s">
        <v>596</v>
      </c>
      <c r="G497" s="219"/>
      <c r="H497" s="222">
        <v>8.2</v>
      </c>
      <c r="I497" s="223"/>
      <c r="J497" s="219"/>
      <c r="K497" s="219"/>
      <c r="L497" s="224"/>
      <c r="M497" s="225"/>
      <c r="N497" s="226"/>
      <c r="O497" s="226"/>
      <c r="P497" s="226"/>
      <c r="Q497" s="226"/>
      <c r="R497" s="226"/>
      <c r="S497" s="226"/>
      <c r="T497" s="227"/>
      <c r="AT497" s="228" t="s">
        <v>163</v>
      </c>
      <c r="AU497" s="228" t="s">
        <v>82</v>
      </c>
      <c r="AV497" s="14" t="s">
        <v>82</v>
      </c>
      <c r="AW497" s="14" t="s">
        <v>34</v>
      </c>
      <c r="AX497" s="14" t="s">
        <v>73</v>
      </c>
      <c r="AY497" s="228" t="s">
        <v>153</v>
      </c>
    </row>
    <row r="498" spans="2:51" s="14" customFormat="1" ht="12">
      <c r="B498" s="218"/>
      <c r="C498" s="219"/>
      <c r="D498" s="209" t="s">
        <v>163</v>
      </c>
      <c r="E498" s="220" t="s">
        <v>21</v>
      </c>
      <c r="F498" s="221" t="s">
        <v>597</v>
      </c>
      <c r="G498" s="219"/>
      <c r="H498" s="222">
        <v>4.98</v>
      </c>
      <c r="I498" s="223"/>
      <c r="J498" s="219"/>
      <c r="K498" s="219"/>
      <c r="L498" s="224"/>
      <c r="M498" s="225"/>
      <c r="N498" s="226"/>
      <c r="O498" s="226"/>
      <c r="P498" s="226"/>
      <c r="Q498" s="226"/>
      <c r="R498" s="226"/>
      <c r="S498" s="226"/>
      <c r="T498" s="227"/>
      <c r="AT498" s="228" t="s">
        <v>163</v>
      </c>
      <c r="AU498" s="228" t="s">
        <v>82</v>
      </c>
      <c r="AV498" s="14" t="s">
        <v>82</v>
      </c>
      <c r="AW498" s="14" t="s">
        <v>34</v>
      </c>
      <c r="AX498" s="14" t="s">
        <v>73</v>
      </c>
      <c r="AY498" s="228" t="s">
        <v>153</v>
      </c>
    </row>
    <row r="499" spans="2:51" s="14" customFormat="1" ht="12">
      <c r="B499" s="218"/>
      <c r="C499" s="219"/>
      <c r="D499" s="209" t="s">
        <v>163</v>
      </c>
      <c r="E499" s="220" t="s">
        <v>21</v>
      </c>
      <c r="F499" s="221" t="s">
        <v>598</v>
      </c>
      <c r="G499" s="219"/>
      <c r="H499" s="222">
        <v>9.6</v>
      </c>
      <c r="I499" s="223"/>
      <c r="J499" s="219"/>
      <c r="K499" s="219"/>
      <c r="L499" s="224"/>
      <c r="M499" s="225"/>
      <c r="N499" s="226"/>
      <c r="O499" s="226"/>
      <c r="P499" s="226"/>
      <c r="Q499" s="226"/>
      <c r="R499" s="226"/>
      <c r="S499" s="226"/>
      <c r="T499" s="227"/>
      <c r="AT499" s="228" t="s">
        <v>163</v>
      </c>
      <c r="AU499" s="228" t="s">
        <v>82</v>
      </c>
      <c r="AV499" s="14" t="s">
        <v>82</v>
      </c>
      <c r="AW499" s="14" t="s">
        <v>34</v>
      </c>
      <c r="AX499" s="14" t="s">
        <v>73</v>
      </c>
      <c r="AY499" s="228" t="s">
        <v>153</v>
      </c>
    </row>
    <row r="500" spans="2:51" s="14" customFormat="1" ht="12">
      <c r="B500" s="218"/>
      <c r="C500" s="219"/>
      <c r="D500" s="209" t="s">
        <v>163</v>
      </c>
      <c r="E500" s="220" t="s">
        <v>21</v>
      </c>
      <c r="F500" s="221" t="s">
        <v>599</v>
      </c>
      <c r="G500" s="219"/>
      <c r="H500" s="222">
        <v>4</v>
      </c>
      <c r="I500" s="223"/>
      <c r="J500" s="219"/>
      <c r="K500" s="219"/>
      <c r="L500" s="224"/>
      <c r="M500" s="225"/>
      <c r="N500" s="226"/>
      <c r="O500" s="226"/>
      <c r="P500" s="226"/>
      <c r="Q500" s="226"/>
      <c r="R500" s="226"/>
      <c r="S500" s="226"/>
      <c r="T500" s="227"/>
      <c r="AT500" s="228" t="s">
        <v>163</v>
      </c>
      <c r="AU500" s="228" t="s">
        <v>82</v>
      </c>
      <c r="AV500" s="14" t="s">
        <v>82</v>
      </c>
      <c r="AW500" s="14" t="s">
        <v>34</v>
      </c>
      <c r="AX500" s="14" t="s">
        <v>73</v>
      </c>
      <c r="AY500" s="228" t="s">
        <v>153</v>
      </c>
    </row>
    <row r="501" spans="2:51" s="16" customFormat="1" ht="12">
      <c r="B501" s="240"/>
      <c r="C501" s="241"/>
      <c r="D501" s="209" t="s">
        <v>163</v>
      </c>
      <c r="E501" s="242" t="s">
        <v>21</v>
      </c>
      <c r="F501" s="243" t="s">
        <v>403</v>
      </c>
      <c r="G501" s="241"/>
      <c r="H501" s="244">
        <v>55.985</v>
      </c>
      <c r="I501" s="245"/>
      <c r="J501" s="241"/>
      <c r="K501" s="241"/>
      <c r="L501" s="246"/>
      <c r="M501" s="247"/>
      <c r="N501" s="248"/>
      <c r="O501" s="248"/>
      <c r="P501" s="248"/>
      <c r="Q501" s="248"/>
      <c r="R501" s="248"/>
      <c r="S501" s="248"/>
      <c r="T501" s="249"/>
      <c r="AT501" s="250" t="s">
        <v>163</v>
      </c>
      <c r="AU501" s="250" t="s">
        <v>82</v>
      </c>
      <c r="AV501" s="16" t="s">
        <v>154</v>
      </c>
      <c r="AW501" s="16" t="s">
        <v>34</v>
      </c>
      <c r="AX501" s="16" t="s">
        <v>73</v>
      </c>
      <c r="AY501" s="250" t="s">
        <v>153</v>
      </c>
    </row>
    <row r="502" spans="2:51" s="15" customFormat="1" ht="12">
      <c r="B502" s="229"/>
      <c r="C502" s="230"/>
      <c r="D502" s="209" t="s">
        <v>163</v>
      </c>
      <c r="E502" s="231" t="s">
        <v>21</v>
      </c>
      <c r="F502" s="232" t="s">
        <v>169</v>
      </c>
      <c r="G502" s="230"/>
      <c r="H502" s="233">
        <v>70.885</v>
      </c>
      <c r="I502" s="234"/>
      <c r="J502" s="230"/>
      <c r="K502" s="230"/>
      <c r="L502" s="235"/>
      <c r="M502" s="236"/>
      <c r="N502" s="237"/>
      <c r="O502" s="237"/>
      <c r="P502" s="237"/>
      <c r="Q502" s="237"/>
      <c r="R502" s="237"/>
      <c r="S502" s="237"/>
      <c r="T502" s="238"/>
      <c r="AT502" s="239" t="s">
        <v>163</v>
      </c>
      <c r="AU502" s="239" t="s">
        <v>82</v>
      </c>
      <c r="AV502" s="15" t="s">
        <v>161</v>
      </c>
      <c r="AW502" s="15" t="s">
        <v>34</v>
      </c>
      <c r="AX502" s="15" t="s">
        <v>80</v>
      </c>
      <c r="AY502" s="239" t="s">
        <v>153</v>
      </c>
    </row>
    <row r="503" spans="1:65" s="2" customFormat="1" ht="16.5" customHeight="1">
      <c r="A503" s="36"/>
      <c r="B503" s="37"/>
      <c r="C503" s="251" t="s">
        <v>600</v>
      </c>
      <c r="D503" s="251" t="s">
        <v>452</v>
      </c>
      <c r="E503" s="252" t="s">
        <v>601</v>
      </c>
      <c r="F503" s="253" t="s">
        <v>602</v>
      </c>
      <c r="G503" s="254" t="s">
        <v>519</v>
      </c>
      <c r="H503" s="255">
        <v>74.429</v>
      </c>
      <c r="I503" s="256"/>
      <c r="J503" s="257">
        <f>ROUND(I503*H503,2)</f>
        <v>0</v>
      </c>
      <c r="K503" s="253" t="s">
        <v>160</v>
      </c>
      <c r="L503" s="258"/>
      <c r="M503" s="259" t="s">
        <v>21</v>
      </c>
      <c r="N503" s="260" t="s">
        <v>44</v>
      </c>
      <c r="O503" s="66"/>
      <c r="P503" s="203">
        <f>O503*H503</f>
        <v>0</v>
      </c>
      <c r="Q503" s="203">
        <v>8E-05</v>
      </c>
      <c r="R503" s="203">
        <f>Q503*H503</f>
        <v>0.005954320000000001</v>
      </c>
      <c r="S503" s="203">
        <v>0</v>
      </c>
      <c r="T503" s="204">
        <f>S503*H503</f>
        <v>0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205" t="s">
        <v>431</v>
      </c>
      <c r="AT503" s="205" t="s">
        <v>452</v>
      </c>
      <c r="AU503" s="205" t="s">
        <v>82</v>
      </c>
      <c r="AY503" s="19" t="s">
        <v>153</v>
      </c>
      <c r="BE503" s="206">
        <f>IF(N503="základní",J503,0)</f>
        <v>0</v>
      </c>
      <c r="BF503" s="206">
        <f>IF(N503="snížená",J503,0)</f>
        <v>0</v>
      </c>
      <c r="BG503" s="206">
        <f>IF(N503="zákl. přenesená",J503,0)</f>
        <v>0</v>
      </c>
      <c r="BH503" s="206">
        <f>IF(N503="sníž. přenesená",J503,0)</f>
        <v>0</v>
      </c>
      <c r="BI503" s="206">
        <f>IF(N503="nulová",J503,0)</f>
        <v>0</v>
      </c>
      <c r="BJ503" s="19" t="s">
        <v>80</v>
      </c>
      <c r="BK503" s="206">
        <f>ROUND(I503*H503,2)</f>
        <v>0</v>
      </c>
      <c r="BL503" s="19" t="s">
        <v>300</v>
      </c>
      <c r="BM503" s="205" t="s">
        <v>603</v>
      </c>
    </row>
    <row r="504" spans="2:51" s="14" customFormat="1" ht="12">
      <c r="B504" s="218"/>
      <c r="C504" s="219"/>
      <c r="D504" s="209" t="s">
        <v>163</v>
      </c>
      <c r="E504" s="220" t="s">
        <v>21</v>
      </c>
      <c r="F504" s="221" t="s">
        <v>604</v>
      </c>
      <c r="G504" s="219"/>
      <c r="H504" s="222">
        <v>70.885</v>
      </c>
      <c r="I504" s="223"/>
      <c r="J504" s="219"/>
      <c r="K504" s="219"/>
      <c r="L504" s="224"/>
      <c r="M504" s="225"/>
      <c r="N504" s="226"/>
      <c r="O504" s="226"/>
      <c r="P504" s="226"/>
      <c r="Q504" s="226"/>
      <c r="R504" s="226"/>
      <c r="S504" s="226"/>
      <c r="T504" s="227"/>
      <c r="AT504" s="228" t="s">
        <v>163</v>
      </c>
      <c r="AU504" s="228" t="s">
        <v>82</v>
      </c>
      <c r="AV504" s="14" t="s">
        <v>82</v>
      </c>
      <c r="AW504" s="14" t="s">
        <v>34</v>
      </c>
      <c r="AX504" s="14" t="s">
        <v>73</v>
      </c>
      <c r="AY504" s="228" t="s">
        <v>153</v>
      </c>
    </row>
    <row r="505" spans="2:51" s="14" customFormat="1" ht="12">
      <c r="B505" s="218"/>
      <c r="C505" s="219"/>
      <c r="D505" s="209" t="s">
        <v>163</v>
      </c>
      <c r="E505" s="220" t="s">
        <v>21</v>
      </c>
      <c r="F505" s="221" t="s">
        <v>605</v>
      </c>
      <c r="G505" s="219"/>
      <c r="H505" s="222">
        <v>74.429</v>
      </c>
      <c r="I505" s="223"/>
      <c r="J505" s="219"/>
      <c r="K505" s="219"/>
      <c r="L505" s="224"/>
      <c r="M505" s="225"/>
      <c r="N505" s="226"/>
      <c r="O505" s="226"/>
      <c r="P505" s="226"/>
      <c r="Q505" s="226"/>
      <c r="R505" s="226"/>
      <c r="S505" s="226"/>
      <c r="T505" s="227"/>
      <c r="AT505" s="228" t="s">
        <v>163</v>
      </c>
      <c r="AU505" s="228" t="s">
        <v>82</v>
      </c>
      <c r="AV505" s="14" t="s">
        <v>82</v>
      </c>
      <c r="AW505" s="14" t="s">
        <v>34</v>
      </c>
      <c r="AX505" s="14" t="s">
        <v>80</v>
      </c>
      <c r="AY505" s="228" t="s">
        <v>153</v>
      </c>
    </row>
    <row r="506" spans="1:65" s="2" customFormat="1" ht="21.75" customHeight="1">
      <c r="A506" s="36"/>
      <c r="B506" s="37"/>
      <c r="C506" s="194" t="s">
        <v>606</v>
      </c>
      <c r="D506" s="194" t="s">
        <v>156</v>
      </c>
      <c r="E506" s="195" t="s">
        <v>607</v>
      </c>
      <c r="F506" s="196" t="s">
        <v>608</v>
      </c>
      <c r="G506" s="197" t="s">
        <v>159</v>
      </c>
      <c r="H506" s="198">
        <v>53</v>
      </c>
      <c r="I506" s="199"/>
      <c r="J506" s="200">
        <f>ROUND(I506*H506,2)</f>
        <v>0</v>
      </c>
      <c r="K506" s="196" t="s">
        <v>160</v>
      </c>
      <c r="L506" s="41"/>
      <c r="M506" s="201" t="s">
        <v>21</v>
      </c>
      <c r="N506" s="202" t="s">
        <v>44</v>
      </c>
      <c r="O506" s="66"/>
      <c r="P506" s="203">
        <f>O506*H506</f>
        <v>0</v>
      </c>
      <c r="Q506" s="203">
        <v>0</v>
      </c>
      <c r="R506" s="203">
        <f>Q506*H506</f>
        <v>0</v>
      </c>
      <c r="S506" s="203">
        <v>0</v>
      </c>
      <c r="T506" s="204">
        <f>S506*H506</f>
        <v>0</v>
      </c>
      <c r="U506" s="36"/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R506" s="205" t="s">
        <v>300</v>
      </c>
      <c r="AT506" s="205" t="s">
        <v>156</v>
      </c>
      <c r="AU506" s="205" t="s">
        <v>82</v>
      </c>
      <c r="AY506" s="19" t="s">
        <v>153</v>
      </c>
      <c r="BE506" s="206">
        <f>IF(N506="základní",J506,0)</f>
        <v>0</v>
      </c>
      <c r="BF506" s="206">
        <f>IF(N506="snížená",J506,0)</f>
        <v>0</v>
      </c>
      <c r="BG506" s="206">
        <f>IF(N506="zákl. přenesená",J506,0)</f>
        <v>0</v>
      </c>
      <c r="BH506" s="206">
        <f>IF(N506="sníž. přenesená",J506,0)</f>
        <v>0</v>
      </c>
      <c r="BI506" s="206">
        <f>IF(N506="nulová",J506,0)</f>
        <v>0</v>
      </c>
      <c r="BJ506" s="19" t="s">
        <v>80</v>
      </c>
      <c r="BK506" s="206">
        <f>ROUND(I506*H506,2)</f>
        <v>0</v>
      </c>
      <c r="BL506" s="19" t="s">
        <v>300</v>
      </c>
      <c r="BM506" s="205" t="s">
        <v>609</v>
      </c>
    </row>
    <row r="507" spans="1:65" s="2" customFormat="1" ht="16.5" customHeight="1">
      <c r="A507" s="36"/>
      <c r="B507" s="37"/>
      <c r="C507" s="251" t="s">
        <v>610</v>
      </c>
      <c r="D507" s="251" t="s">
        <v>452</v>
      </c>
      <c r="E507" s="252" t="s">
        <v>611</v>
      </c>
      <c r="F507" s="253" t="s">
        <v>612</v>
      </c>
      <c r="G507" s="254" t="s">
        <v>159</v>
      </c>
      <c r="H507" s="255">
        <v>55.65</v>
      </c>
      <c r="I507" s="256"/>
      <c r="J507" s="257">
        <f>ROUND(I507*H507,2)</f>
        <v>0</v>
      </c>
      <c r="K507" s="253" t="s">
        <v>160</v>
      </c>
      <c r="L507" s="258"/>
      <c r="M507" s="259" t="s">
        <v>21</v>
      </c>
      <c r="N507" s="260" t="s">
        <v>44</v>
      </c>
      <c r="O507" s="66"/>
      <c r="P507" s="203">
        <f>O507*H507</f>
        <v>0</v>
      </c>
      <c r="Q507" s="203">
        <v>5E-05</v>
      </c>
      <c r="R507" s="203">
        <f>Q507*H507</f>
        <v>0.0027825000000000003</v>
      </c>
      <c r="S507" s="203">
        <v>0</v>
      </c>
      <c r="T507" s="204">
        <f>S507*H507</f>
        <v>0</v>
      </c>
      <c r="U507" s="36"/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R507" s="205" t="s">
        <v>431</v>
      </c>
      <c r="AT507" s="205" t="s">
        <v>452</v>
      </c>
      <c r="AU507" s="205" t="s">
        <v>82</v>
      </c>
      <c r="AY507" s="19" t="s">
        <v>153</v>
      </c>
      <c r="BE507" s="206">
        <f>IF(N507="základní",J507,0)</f>
        <v>0</v>
      </c>
      <c r="BF507" s="206">
        <f>IF(N507="snížená",J507,0)</f>
        <v>0</v>
      </c>
      <c r="BG507" s="206">
        <f>IF(N507="zákl. přenesená",J507,0)</f>
        <v>0</v>
      </c>
      <c r="BH507" s="206">
        <f>IF(N507="sníž. přenesená",J507,0)</f>
        <v>0</v>
      </c>
      <c r="BI507" s="206">
        <f>IF(N507="nulová",J507,0)</f>
        <v>0</v>
      </c>
      <c r="BJ507" s="19" t="s">
        <v>80</v>
      </c>
      <c r="BK507" s="206">
        <f>ROUND(I507*H507,2)</f>
        <v>0</v>
      </c>
      <c r="BL507" s="19" t="s">
        <v>300</v>
      </c>
      <c r="BM507" s="205" t="s">
        <v>613</v>
      </c>
    </row>
    <row r="508" spans="2:51" s="14" customFormat="1" ht="12">
      <c r="B508" s="218"/>
      <c r="C508" s="219"/>
      <c r="D508" s="209" t="s">
        <v>163</v>
      </c>
      <c r="E508" s="220" t="s">
        <v>21</v>
      </c>
      <c r="F508" s="221" t="s">
        <v>563</v>
      </c>
      <c r="G508" s="219"/>
      <c r="H508" s="222">
        <v>53</v>
      </c>
      <c r="I508" s="223"/>
      <c r="J508" s="219"/>
      <c r="K508" s="219"/>
      <c r="L508" s="224"/>
      <c r="M508" s="225"/>
      <c r="N508" s="226"/>
      <c r="O508" s="226"/>
      <c r="P508" s="226"/>
      <c r="Q508" s="226"/>
      <c r="R508" s="226"/>
      <c r="S508" s="226"/>
      <c r="T508" s="227"/>
      <c r="AT508" s="228" t="s">
        <v>163</v>
      </c>
      <c r="AU508" s="228" t="s">
        <v>82</v>
      </c>
      <c r="AV508" s="14" t="s">
        <v>82</v>
      </c>
      <c r="AW508" s="14" t="s">
        <v>34</v>
      </c>
      <c r="AX508" s="14" t="s">
        <v>73</v>
      </c>
      <c r="AY508" s="228" t="s">
        <v>153</v>
      </c>
    </row>
    <row r="509" spans="2:51" s="14" customFormat="1" ht="12">
      <c r="B509" s="218"/>
      <c r="C509" s="219"/>
      <c r="D509" s="209" t="s">
        <v>163</v>
      </c>
      <c r="E509" s="220" t="s">
        <v>21</v>
      </c>
      <c r="F509" s="221" t="s">
        <v>614</v>
      </c>
      <c r="G509" s="219"/>
      <c r="H509" s="222">
        <v>55.65</v>
      </c>
      <c r="I509" s="223"/>
      <c r="J509" s="219"/>
      <c r="K509" s="219"/>
      <c r="L509" s="224"/>
      <c r="M509" s="225"/>
      <c r="N509" s="226"/>
      <c r="O509" s="226"/>
      <c r="P509" s="226"/>
      <c r="Q509" s="226"/>
      <c r="R509" s="226"/>
      <c r="S509" s="226"/>
      <c r="T509" s="227"/>
      <c r="AT509" s="228" t="s">
        <v>163</v>
      </c>
      <c r="AU509" s="228" t="s">
        <v>82</v>
      </c>
      <c r="AV509" s="14" t="s">
        <v>82</v>
      </c>
      <c r="AW509" s="14" t="s">
        <v>34</v>
      </c>
      <c r="AX509" s="14" t="s">
        <v>80</v>
      </c>
      <c r="AY509" s="228" t="s">
        <v>153</v>
      </c>
    </row>
    <row r="510" spans="1:65" s="2" customFormat="1" ht="21.75" customHeight="1">
      <c r="A510" s="36"/>
      <c r="B510" s="37"/>
      <c r="C510" s="194" t="s">
        <v>615</v>
      </c>
      <c r="D510" s="194" t="s">
        <v>156</v>
      </c>
      <c r="E510" s="195" t="s">
        <v>616</v>
      </c>
      <c r="F510" s="196" t="s">
        <v>617</v>
      </c>
      <c r="G510" s="197" t="s">
        <v>229</v>
      </c>
      <c r="H510" s="198">
        <v>0.661</v>
      </c>
      <c r="I510" s="199"/>
      <c r="J510" s="200">
        <f>ROUND(I510*H510,2)</f>
        <v>0</v>
      </c>
      <c r="K510" s="196" t="s">
        <v>160</v>
      </c>
      <c r="L510" s="41"/>
      <c r="M510" s="201" t="s">
        <v>21</v>
      </c>
      <c r="N510" s="202" t="s">
        <v>44</v>
      </c>
      <c r="O510" s="66"/>
      <c r="P510" s="203">
        <f>O510*H510</f>
        <v>0</v>
      </c>
      <c r="Q510" s="203">
        <v>0</v>
      </c>
      <c r="R510" s="203">
        <f>Q510*H510</f>
        <v>0</v>
      </c>
      <c r="S510" s="203">
        <v>0</v>
      </c>
      <c r="T510" s="204">
        <f>S510*H510</f>
        <v>0</v>
      </c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R510" s="205" t="s">
        <v>300</v>
      </c>
      <c r="AT510" s="205" t="s">
        <v>156</v>
      </c>
      <c r="AU510" s="205" t="s">
        <v>82</v>
      </c>
      <c r="AY510" s="19" t="s">
        <v>153</v>
      </c>
      <c r="BE510" s="206">
        <f>IF(N510="základní",J510,0)</f>
        <v>0</v>
      </c>
      <c r="BF510" s="206">
        <f>IF(N510="snížená",J510,0)</f>
        <v>0</v>
      </c>
      <c r="BG510" s="206">
        <f>IF(N510="zákl. přenesená",J510,0)</f>
        <v>0</v>
      </c>
      <c r="BH510" s="206">
        <f>IF(N510="sníž. přenesená",J510,0)</f>
        <v>0</v>
      </c>
      <c r="BI510" s="206">
        <f>IF(N510="nulová",J510,0)</f>
        <v>0</v>
      </c>
      <c r="BJ510" s="19" t="s">
        <v>80</v>
      </c>
      <c r="BK510" s="206">
        <f>ROUND(I510*H510,2)</f>
        <v>0</v>
      </c>
      <c r="BL510" s="19" t="s">
        <v>300</v>
      </c>
      <c r="BM510" s="205" t="s">
        <v>618</v>
      </c>
    </row>
    <row r="511" spans="1:65" s="2" customFormat="1" ht="21.75" customHeight="1">
      <c r="A511" s="36"/>
      <c r="B511" s="37"/>
      <c r="C511" s="194" t="s">
        <v>619</v>
      </c>
      <c r="D511" s="194" t="s">
        <v>156</v>
      </c>
      <c r="E511" s="195" t="s">
        <v>620</v>
      </c>
      <c r="F511" s="196" t="s">
        <v>621</v>
      </c>
      <c r="G511" s="197" t="s">
        <v>229</v>
      </c>
      <c r="H511" s="198">
        <v>0.661</v>
      </c>
      <c r="I511" s="199"/>
      <c r="J511" s="200">
        <f>ROUND(I511*H511,2)</f>
        <v>0</v>
      </c>
      <c r="K511" s="196" t="s">
        <v>160</v>
      </c>
      <c r="L511" s="41"/>
      <c r="M511" s="201" t="s">
        <v>21</v>
      </c>
      <c r="N511" s="202" t="s">
        <v>44</v>
      </c>
      <c r="O511" s="66"/>
      <c r="P511" s="203">
        <f>O511*H511</f>
        <v>0</v>
      </c>
      <c r="Q511" s="203">
        <v>0</v>
      </c>
      <c r="R511" s="203">
        <f>Q511*H511</f>
        <v>0</v>
      </c>
      <c r="S511" s="203">
        <v>0</v>
      </c>
      <c r="T511" s="204">
        <f>S511*H511</f>
        <v>0</v>
      </c>
      <c r="U511" s="36"/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R511" s="205" t="s">
        <v>300</v>
      </c>
      <c r="AT511" s="205" t="s">
        <v>156</v>
      </c>
      <c r="AU511" s="205" t="s">
        <v>82</v>
      </c>
      <c r="AY511" s="19" t="s">
        <v>153</v>
      </c>
      <c r="BE511" s="206">
        <f>IF(N511="základní",J511,0)</f>
        <v>0</v>
      </c>
      <c r="BF511" s="206">
        <f>IF(N511="snížená",J511,0)</f>
        <v>0</v>
      </c>
      <c r="BG511" s="206">
        <f>IF(N511="zákl. přenesená",J511,0)</f>
        <v>0</v>
      </c>
      <c r="BH511" s="206">
        <f>IF(N511="sníž. přenesená",J511,0)</f>
        <v>0</v>
      </c>
      <c r="BI511" s="206">
        <f>IF(N511="nulová",J511,0)</f>
        <v>0</v>
      </c>
      <c r="BJ511" s="19" t="s">
        <v>80</v>
      </c>
      <c r="BK511" s="206">
        <f>ROUND(I511*H511,2)</f>
        <v>0</v>
      </c>
      <c r="BL511" s="19" t="s">
        <v>300</v>
      </c>
      <c r="BM511" s="205" t="s">
        <v>622</v>
      </c>
    </row>
    <row r="512" spans="2:63" s="12" customFormat="1" ht="22.9" customHeight="1">
      <c r="B512" s="178"/>
      <c r="C512" s="179"/>
      <c r="D512" s="180" t="s">
        <v>72</v>
      </c>
      <c r="E512" s="192" t="s">
        <v>623</v>
      </c>
      <c r="F512" s="192" t="s">
        <v>624</v>
      </c>
      <c r="G512" s="179"/>
      <c r="H512" s="179"/>
      <c r="I512" s="182"/>
      <c r="J512" s="193">
        <f>BK512</f>
        <v>0</v>
      </c>
      <c r="K512" s="179"/>
      <c r="L512" s="184"/>
      <c r="M512" s="185"/>
      <c r="N512" s="186"/>
      <c r="O512" s="186"/>
      <c r="P512" s="187">
        <f>P513</f>
        <v>0</v>
      </c>
      <c r="Q512" s="186"/>
      <c r="R512" s="187">
        <f>R513</f>
        <v>0</v>
      </c>
      <c r="S512" s="186"/>
      <c r="T512" s="188">
        <f>T513</f>
        <v>0</v>
      </c>
      <c r="AR512" s="189" t="s">
        <v>82</v>
      </c>
      <c r="AT512" s="190" t="s">
        <v>72</v>
      </c>
      <c r="AU512" s="190" t="s">
        <v>80</v>
      </c>
      <c r="AY512" s="189" t="s">
        <v>153</v>
      </c>
      <c r="BK512" s="191">
        <f>BK513</f>
        <v>0</v>
      </c>
    </row>
    <row r="513" spans="1:65" s="2" customFormat="1" ht="21.75" customHeight="1">
      <c r="A513" s="36"/>
      <c r="B513" s="37"/>
      <c r="C513" s="194" t="s">
        <v>253</v>
      </c>
      <c r="D513" s="194" t="s">
        <v>156</v>
      </c>
      <c r="E513" s="195" t="s">
        <v>625</v>
      </c>
      <c r="F513" s="196" t="s">
        <v>626</v>
      </c>
      <c r="G513" s="197" t="s">
        <v>627</v>
      </c>
      <c r="H513" s="198">
        <v>1</v>
      </c>
      <c r="I513" s="199"/>
      <c r="J513" s="200">
        <f>ROUND(I513*H513,2)</f>
        <v>0</v>
      </c>
      <c r="K513" s="196" t="s">
        <v>21</v>
      </c>
      <c r="L513" s="41"/>
      <c r="M513" s="201" t="s">
        <v>21</v>
      </c>
      <c r="N513" s="202" t="s">
        <v>44</v>
      </c>
      <c r="O513" s="66"/>
      <c r="P513" s="203">
        <f>O513*H513</f>
        <v>0</v>
      </c>
      <c r="Q513" s="203">
        <v>0</v>
      </c>
      <c r="R513" s="203">
        <f>Q513*H513</f>
        <v>0</v>
      </c>
      <c r="S513" s="203">
        <v>0</v>
      </c>
      <c r="T513" s="204">
        <f>S513*H513</f>
        <v>0</v>
      </c>
      <c r="U513" s="36"/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R513" s="205" t="s">
        <v>300</v>
      </c>
      <c r="AT513" s="205" t="s">
        <v>156</v>
      </c>
      <c r="AU513" s="205" t="s">
        <v>82</v>
      </c>
      <c r="AY513" s="19" t="s">
        <v>153</v>
      </c>
      <c r="BE513" s="206">
        <f>IF(N513="základní",J513,0)</f>
        <v>0</v>
      </c>
      <c r="BF513" s="206">
        <f>IF(N513="snížená",J513,0)</f>
        <v>0</v>
      </c>
      <c r="BG513" s="206">
        <f>IF(N513="zákl. přenesená",J513,0)</f>
        <v>0</v>
      </c>
      <c r="BH513" s="206">
        <f>IF(N513="sníž. přenesená",J513,0)</f>
        <v>0</v>
      </c>
      <c r="BI513" s="206">
        <f>IF(N513="nulová",J513,0)</f>
        <v>0</v>
      </c>
      <c r="BJ513" s="19" t="s">
        <v>80</v>
      </c>
      <c r="BK513" s="206">
        <f>ROUND(I513*H513,2)</f>
        <v>0</v>
      </c>
      <c r="BL513" s="19" t="s">
        <v>300</v>
      </c>
      <c r="BM513" s="205" t="s">
        <v>628</v>
      </c>
    </row>
    <row r="514" spans="2:63" s="12" customFormat="1" ht="22.9" customHeight="1">
      <c r="B514" s="178"/>
      <c r="C514" s="179"/>
      <c r="D514" s="180" t="s">
        <v>72</v>
      </c>
      <c r="E514" s="192" t="s">
        <v>629</v>
      </c>
      <c r="F514" s="192" t="s">
        <v>630</v>
      </c>
      <c r="G514" s="179"/>
      <c r="H514" s="179"/>
      <c r="I514" s="182"/>
      <c r="J514" s="193">
        <f>BK514</f>
        <v>0</v>
      </c>
      <c r="K514" s="179"/>
      <c r="L514" s="184"/>
      <c r="M514" s="185"/>
      <c r="N514" s="186"/>
      <c r="O514" s="186"/>
      <c r="P514" s="187">
        <f>SUM(P515:P571)</f>
        <v>0</v>
      </c>
      <c r="Q514" s="186"/>
      <c r="R514" s="187">
        <f>SUM(R515:R571)</f>
        <v>0.4377</v>
      </c>
      <c r="S514" s="186"/>
      <c r="T514" s="188">
        <f>SUM(T515:T571)</f>
        <v>0.168</v>
      </c>
      <c r="AR514" s="189" t="s">
        <v>82</v>
      </c>
      <c r="AT514" s="190" t="s">
        <v>72</v>
      </c>
      <c r="AU514" s="190" t="s">
        <v>80</v>
      </c>
      <c r="AY514" s="189" t="s">
        <v>153</v>
      </c>
      <c r="BK514" s="191">
        <f>SUM(BK515:BK571)</f>
        <v>0</v>
      </c>
    </row>
    <row r="515" spans="1:65" s="2" customFormat="1" ht="21.75" customHeight="1">
      <c r="A515" s="36"/>
      <c r="B515" s="37"/>
      <c r="C515" s="194" t="s">
        <v>350</v>
      </c>
      <c r="D515" s="194" t="s">
        <v>156</v>
      </c>
      <c r="E515" s="195" t="s">
        <v>631</v>
      </c>
      <c r="F515" s="196" t="s">
        <v>632</v>
      </c>
      <c r="G515" s="197" t="s">
        <v>159</v>
      </c>
      <c r="H515" s="198">
        <v>7</v>
      </c>
      <c r="I515" s="199"/>
      <c r="J515" s="200">
        <f>ROUND(I515*H515,2)</f>
        <v>0</v>
      </c>
      <c r="K515" s="196" t="s">
        <v>160</v>
      </c>
      <c r="L515" s="41"/>
      <c r="M515" s="201" t="s">
        <v>21</v>
      </c>
      <c r="N515" s="202" t="s">
        <v>44</v>
      </c>
      <c r="O515" s="66"/>
      <c r="P515" s="203">
        <f>O515*H515</f>
        <v>0</v>
      </c>
      <c r="Q515" s="203">
        <v>0</v>
      </c>
      <c r="R515" s="203">
        <f>Q515*H515</f>
        <v>0</v>
      </c>
      <c r="S515" s="203">
        <v>0.024</v>
      </c>
      <c r="T515" s="204">
        <f>S515*H515</f>
        <v>0.168</v>
      </c>
      <c r="U515" s="36"/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R515" s="205" t="s">
        <v>300</v>
      </c>
      <c r="AT515" s="205" t="s">
        <v>156</v>
      </c>
      <c r="AU515" s="205" t="s">
        <v>82</v>
      </c>
      <c r="AY515" s="19" t="s">
        <v>153</v>
      </c>
      <c r="BE515" s="206">
        <f>IF(N515="základní",J515,0)</f>
        <v>0</v>
      </c>
      <c r="BF515" s="206">
        <f>IF(N515="snížená",J515,0)</f>
        <v>0</v>
      </c>
      <c r="BG515" s="206">
        <f>IF(N515="zákl. přenesená",J515,0)</f>
        <v>0</v>
      </c>
      <c r="BH515" s="206">
        <f>IF(N515="sníž. přenesená",J515,0)</f>
        <v>0</v>
      </c>
      <c r="BI515" s="206">
        <f>IF(N515="nulová",J515,0)</f>
        <v>0</v>
      </c>
      <c r="BJ515" s="19" t="s">
        <v>80</v>
      </c>
      <c r="BK515" s="206">
        <f>ROUND(I515*H515,2)</f>
        <v>0</v>
      </c>
      <c r="BL515" s="19" t="s">
        <v>300</v>
      </c>
      <c r="BM515" s="205" t="s">
        <v>633</v>
      </c>
    </row>
    <row r="516" spans="2:51" s="13" customFormat="1" ht="12">
      <c r="B516" s="207"/>
      <c r="C516" s="208"/>
      <c r="D516" s="209" t="s">
        <v>163</v>
      </c>
      <c r="E516" s="210" t="s">
        <v>21</v>
      </c>
      <c r="F516" s="211" t="s">
        <v>634</v>
      </c>
      <c r="G516" s="208"/>
      <c r="H516" s="210" t="s">
        <v>21</v>
      </c>
      <c r="I516" s="212"/>
      <c r="J516" s="208"/>
      <c r="K516" s="208"/>
      <c r="L516" s="213"/>
      <c r="M516" s="214"/>
      <c r="N516" s="215"/>
      <c r="O516" s="215"/>
      <c r="P516" s="215"/>
      <c r="Q516" s="215"/>
      <c r="R516" s="215"/>
      <c r="S516" s="215"/>
      <c r="T516" s="216"/>
      <c r="AT516" s="217" t="s">
        <v>163</v>
      </c>
      <c r="AU516" s="217" t="s">
        <v>82</v>
      </c>
      <c r="AV516" s="13" t="s">
        <v>80</v>
      </c>
      <c r="AW516" s="13" t="s">
        <v>34</v>
      </c>
      <c r="AX516" s="13" t="s">
        <v>73</v>
      </c>
      <c r="AY516" s="217" t="s">
        <v>153</v>
      </c>
    </row>
    <row r="517" spans="2:51" s="13" customFormat="1" ht="12">
      <c r="B517" s="207"/>
      <c r="C517" s="208"/>
      <c r="D517" s="209" t="s">
        <v>163</v>
      </c>
      <c r="E517" s="210" t="s">
        <v>21</v>
      </c>
      <c r="F517" s="211" t="s">
        <v>473</v>
      </c>
      <c r="G517" s="208"/>
      <c r="H517" s="210" t="s">
        <v>21</v>
      </c>
      <c r="I517" s="212"/>
      <c r="J517" s="208"/>
      <c r="K517" s="208"/>
      <c r="L517" s="213"/>
      <c r="M517" s="214"/>
      <c r="N517" s="215"/>
      <c r="O517" s="215"/>
      <c r="P517" s="215"/>
      <c r="Q517" s="215"/>
      <c r="R517" s="215"/>
      <c r="S517" s="215"/>
      <c r="T517" s="216"/>
      <c r="AT517" s="217" t="s">
        <v>163</v>
      </c>
      <c r="AU517" s="217" t="s">
        <v>82</v>
      </c>
      <c r="AV517" s="13" t="s">
        <v>80</v>
      </c>
      <c r="AW517" s="13" t="s">
        <v>34</v>
      </c>
      <c r="AX517" s="13" t="s">
        <v>73</v>
      </c>
      <c r="AY517" s="217" t="s">
        <v>153</v>
      </c>
    </row>
    <row r="518" spans="2:51" s="13" customFormat="1" ht="12">
      <c r="B518" s="207"/>
      <c r="C518" s="208"/>
      <c r="D518" s="209" t="s">
        <v>163</v>
      </c>
      <c r="E518" s="210" t="s">
        <v>21</v>
      </c>
      <c r="F518" s="211" t="s">
        <v>474</v>
      </c>
      <c r="G518" s="208"/>
      <c r="H518" s="210" t="s">
        <v>21</v>
      </c>
      <c r="I518" s="212"/>
      <c r="J518" s="208"/>
      <c r="K518" s="208"/>
      <c r="L518" s="213"/>
      <c r="M518" s="214"/>
      <c r="N518" s="215"/>
      <c r="O518" s="215"/>
      <c r="P518" s="215"/>
      <c r="Q518" s="215"/>
      <c r="R518" s="215"/>
      <c r="S518" s="215"/>
      <c r="T518" s="216"/>
      <c r="AT518" s="217" t="s">
        <v>163</v>
      </c>
      <c r="AU518" s="217" t="s">
        <v>82</v>
      </c>
      <c r="AV518" s="13" t="s">
        <v>80</v>
      </c>
      <c r="AW518" s="13" t="s">
        <v>34</v>
      </c>
      <c r="AX518" s="13" t="s">
        <v>73</v>
      </c>
      <c r="AY518" s="217" t="s">
        <v>153</v>
      </c>
    </row>
    <row r="519" spans="2:51" s="14" customFormat="1" ht="12">
      <c r="B519" s="218"/>
      <c r="C519" s="219"/>
      <c r="D519" s="209" t="s">
        <v>163</v>
      </c>
      <c r="E519" s="220" t="s">
        <v>21</v>
      </c>
      <c r="F519" s="221" t="s">
        <v>635</v>
      </c>
      <c r="G519" s="219"/>
      <c r="H519" s="222">
        <v>7</v>
      </c>
      <c r="I519" s="223"/>
      <c r="J519" s="219"/>
      <c r="K519" s="219"/>
      <c r="L519" s="224"/>
      <c r="M519" s="225"/>
      <c r="N519" s="226"/>
      <c r="O519" s="226"/>
      <c r="P519" s="226"/>
      <c r="Q519" s="226"/>
      <c r="R519" s="226"/>
      <c r="S519" s="226"/>
      <c r="T519" s="227"/>
      <c r="AT519" s="228" t="s">
        <v>163</v>
      </c>
      <c r="AU519" s="228" t="s">
        <v>82</v>
      </c>
      <c r="AV519" s="14" t="s">
        <v>82</v>
      </c>
      <c r="AW519" s="14" t="s">
        <v>34</v>
      </c>
      <c r="AX519" s="14" t="s">
        <v>80</v>
      </c>
      <c r="AY519" s="228" t="s">
        <v>153</v>
      </c>
    </row>
    <row r="520" spans="1:65" s="2" customFormat="1" ht="21.75" customHeight="1">
      <c r="A520" s="36"/>
      <c r="B520" s="37"/>
      <c r="C520" s="194" t="s">
        <v>378</v>
      </c>
      <c r="D520" s="194" t="s">
        <v>156</v>
      </c>
      <c r="E520" s="195" t="s">
        <v>534</v>
      </c>
      <c r="F520" s="196" t="s">
        <v>535</v>
      </c>
      <c r="G520" s="197" t="s">
        <v>229</v>
      </c>
      <c r="H520" s="198">
        <v>0.168</v>
      </c>
      <c r="I520" s="199"/>
      <c r="J520" s="200">
        <f>ROUND(I520*H520,2)</f>
        <v>0</v>
      </c>
      <c r="K520" s="196" t="s">
        <v>160</v>
      </c>
      <c r="L520" s="41"/>
      <c r="M520" s="201" t="s">
        <v>21</v>
      </c>
      <c r="N520" s="202" t="s">
        <v>44</v>
      </c>
      <c r="O520" s="66"/>
      <c r="P520" s="203">
        <f>O520*H520</f>
        <v>0</v>
      </c>
      <c r="Q520" s="203">
        <v>0</v>
      </c>
      <c r="R520" s="203">
        <f>Q520*H520</f>
        <v>0</v>
      </c>
      <c r="S520" s="203">
        <v>0</v>
      </c>
      <c r="T520" s="204">
        <f>S520*H520</f>
        <v>0</v>
      </c>
      <c r="U520" s="36"/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R520" s="205" t="s">
        <v>300</v>
      </c>
      <c r="AT520" s="205" t="s">
        <v>156</v>
      </c>
      <c r="AU520" s="205" t="s">
        <v>82</v>
      </c>
      <c r="AY520" s="19" t="s">
        <v>153</v>
      </c>
      <c r="BE520" s="206">
        <f>IF(N520="základní",J520,0)</f>
        <v>0</v>
      </c>
      <c r="BF520" s="206">
        <f>IF(N520="snížená",J520,0)</f>
        <v>0</v>
      </c>
      <c r="BG520" s="206">
        <f>IF(N520="zákl. přenesená",J520,0)</f>
        <v>0</v>
      </c>
      <c r="BH520" s="206">
        <f>IF(N520="sníž. přenesená",J520,0)</f>
        <v>0</v>
      </c>
      <c r="BI520" s="206">
        <f>IF(N520="nulová",J520,0)</f>
        <v>0</v>
      </c>
      <c r="BJ520" s="19" t="s">
        <v>80</v>
      </c>
      <c r="BK520" s="206">
        <f>ROUND(I520*H520,2)</f>
        <v>0</v>
      </c>
      <c r="BL520" s="19" t="s">
        <v>300</v>
      </c>
      <c r="BM520" s="205" t="s">
        <v>636</v>
      </c>
    </row>
    <row r="521" spans="2:51" s="13" customFormat="1" ht="12">
      <c r="B521" s="207"/>
      <c r="C521" s="208"/>
      <c r="D521" s="209" t="s">
        <v>163</v>
      </c>
      <c r="E521" s="210" t="s">
        <v>21</v>
      </c>
      <c r="F521" s="211" t="s">
        <v>537</v>
      </c>
      <c r="G521" s="208"/>
      <c r="H521" s="210" t="s">
        <v>21</v>
      </c>
      <c r="I521" s="212"/>
      <c r="J521" s="208"/>
      <c r="K521" s="208"/>
      <c r="L521" s="213"/>
      <c r="M521" s="214"/>
      <c r="N521" s="215"/>
      <c r="O521" s="215"/>
      <c r="P521" s="215"/>
      <c r="Q521" s="215"/>
      <c r="R521" s="215"/>
      <c r="S521" s="215"/>
      <c r="T521" s="216"/>
      <c r="AT521" s="217" t="s">
        <v>163</v>
      </c>
      <c r="AU521" s="217" t="s">
        <v>82</v>
      </c>
      <c r="AV521" s="13" t="s">
        <v>80</v>
      </c>
      <c r="AW521" s="13" t="s">
        <v>34</v>
      </c>
      <c r="AX521" s="13" t="s">
        <v>73</v>
      </c>
      <c r="AY521" s="217" t="s">
        <v>153</v>
      </c>
    </row>
    <row r="522" spans="2:51" s="14" customFormat="1" ht="12">
      <c r="B522" s="218"/>
      <c r="C522" s="219"/>
      <c r="D522" s="209" t="s">
        <v>163</v>
      </c>
      <c r="E522" s="220" t="s">
        <v>21</v>
      </c>
      <c r="F522" s="221" t="s">
        <v>637</v>
      </c>
      <c r="G522" s="219"/>
      <c r="H522" s="222">
        <v>0.168</v>
      </c>
      <c r="I522" s="223"/>
      <c r="J522" s="219"/>
      <c r="K522" s="219"/>
      <c r="L522" s="224"/>
      <c r="M522" s="225"/>
      <c r="N522" s="226"/>
      <c r="O522" s="226"/>
      <c r="P522" s="226"/>
      <c r="Q522" s="226"/>
      <c r="R522" s="226"/>
      <c r="S522" s="226"/>
      <c r="T522" s="227"/>
      <c r="AT522" s="228" t="s">
        <v>163</v>
      </c>
      <c r="AU522" s="228" t="s">
        <v>82</v>
      </c>
      <c r="AV522" s="14" t="s">
        <v>82</v>
      </c>
      <c r="AW522" s="14" t="s">
        <v>34</v>
      </c>
      <c r="AX522" s="14" t="s">
        <v>80</v>
      </c>
      <c r="AY522" s="228" t="s">
        <v>153</v>
      </c>
    </row>
    <row r="523" spans="1:65" s="2" customFormat="1" ht="16.5" customHeight="1">
      <c r="A523" s="36"/>
      <c r="B523" s="37"/>
      <c r="C523" s="194" t="s">
        <v>638</v>
      </c>
      <c r="D523" s="194" t="s">
        <v>156</v>
      </c>
      <c r="E523" s="195" t="s">
        <v>540</v>
      </c>
      <c r="F523" s="196" t="s">
        <v>541</v>
      </c>
      <c r="G523" s="197" t="s">
        <v>229</v>
      </c>
      <c r="H523" s="198">
        <v>0.168</v>
      </c>
      <c r="I523" s="199"/>
      <c r="J523" s="200">
        <f>ROUND(I523*H523,2)</f>
        <v>0</v>
      </c>
      <c r="K523" s="196" t="s">
        <v>160</v>
      </c>
      <c r="L523" s="41"/>
      <c r="M523" s="201" t="s">
        <v>21</v>
      </c>
      <c r="N523" s="202" t="s">
        <v>44</v>
      </c>
      <c r="O523" s="66"/>
      <c r="P523" s="203">
        <f>O523*H523</f>
        <v>0</v>
      </c>
      <c r="Q523" s="203">
        <v>0</v>
      </c>
      <c r="R523" s="203">
        <f>Q523*H523</f>
        <v>0</v>
      </c>
      <c r="S523" s="203">
        <v>0</v>
      </c>
      <c r="T523" s="204">
        <f>S523*H523</f>
        <v>0</v>
      </c>
      <c r="U523" s="36"/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R523" s="205" t="s">
        <v>300</v>
      </c>
      <c r="AT523" s="205" t="s">
        <v>156</v>
      </c>
      <c r="AU523" s="205" t="s">
        <v>82</v>
      </c>
      <c r="AY523" s="19" t="s">
        <v>153</v>
      </c>
      <c r="BE523" s="206">
        <f>IF(N523="základní",J523,0)</f>
        <v>0</v>
      </c>
      <c r="BF523" s="206">
        <f>IF(N523="snížená",J523,0)</f>
        <v>0</v>
      </c>
      <c r="BG523" s="206">
        <f>IF(N523="zákl. přenesená",J523,0)</f>
        <v>0</v>
      </c>
      <c r="BH523" s="206">
        <f>IF(N523="sníž. přenesená",J523,0)</f>
        <v>0</v>
      </c>
      <c r="BI523" s="206">
        <f>IF(N523="nulová",J523,0)</f>
        <v>0</v>
      </c>
      <c r="BJ523" s="19" t="s">
        <v>80</v>
      </c>
      <c r="BK523" s="206">
        <f>ROUND(I523*H523,2)</f>
        <v>0</v>
      </c>
      <c r="BL523" s="19" t="s">
        <v>300</v>
      </c>
      <c r="BM523" s="205" t="s">
        <v>639</v>
      </c>
    </row>
    <row r="524" spans="1:65" s="2" customFormat="1" ht="21.75" customHeight="1">
      <c r="A524" s="36"/>
      <c r="B524" s="37"/>
      <c r="C524" s="194" t="s">
        <v>640</v>
      </c>
      <c r="D524" s="194" t="s">
        <v>156</v>
      </c>
      <c r="E524" s="195" t="s">
        <v>544</v>
      </c>
      <c r="F524" s="196" t="s">
        <v>545</v>
      </c>
      <c r="G524" s="197" t="s">
        <v>229</v>
      </c>
      <c r="H524" s="198">
        <v>1.008</v>
      </c>
      <c r="I524" s="199"/>
      <c r="J524" s="200">
        <f>ROUND(I524*H524,2)</f>
        <v>0</v>
      </c>
      <c r="K524" s="196" t="s">
        <v>160</v>
      </c>
      <c r="L524" s="41"/>
      <c r="M524" s="201" t="s">
        <v>21</v>
      </c>
      <c r="N524" s="202" t="s">
        <v>44</v>
      </c>
      <c r="O524" s="66"/>
      <c r="P524" s="203">
        <f>O524*H524</f>
        <v>0</v>
      </c>
      <c r="Q524" s="203">
        <v>0</v>
      </c>
      <c r="R524" s="203">
        <f>Q524*H524</f>
        <v>0</v>
      </c>
      <c r="S524" s="203">
        <v>0</v>
      </c>
      <c r="T524" s="204">
        <f>S524*H524</f>
        <v>0</v>
      </c>
      <c r="U524" s="36"/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R524" s="205" t="s">
        <v>300</v>
      </c>
      <c r="AT524" s="205" t="s">
        <v>156</v>
      </c>
      <c r="AU524" s="205" t="s">
        <v>82</v>
      </c>
      <c r="AY524" s="19" t="s">
        <v>153</v>
      </c>
      <c r="BE524" s="206">
        <f>IF(N524="základní",J524,0)</f>
        <v>0</v>
      </c>
      <c r="BF524" s="206">
        <f>IF(N524="snížená",J524,0)</f>
        <v>0</v>
      </c>
      <c r="BG524" s="206">
        <f>IF(N524="zákl. přenesená",J524,0)</f>
        <v>0</v>
      </c>
      <c r="BH524" s="206">
        <f>IF(N524="sníž. přenesená",J524,0)</f>
        <v>0</v>
      </c>
      <c r="BI524" s="206">
        <f>IF(N524="nulová",J524,0)</f>
        <v>0</v>
      </c>
      <c r="BJ524" s="19" t="s">
        <v>80</v>
      </c>
      <c r="BK524" s="206">
        <f>ROUND(I524*H524,2)</f>
        <v>0</v>
      </c>
      <c r="BL524" s="19" t="s">
        <v>300</v>
      </c>
      <c r="BM524" s="205" t="s">
        <v>641</v>
      </c>
    </row>
    <row r="525" spans="2:51" s="14" customFormat="1" ht="12">
      <c r="B525" s="218"/>
      <c r="C525" s="219"/>
      <c r="D525" s="209" t="s">
        <v>163</v>
      </c>
      <c r="E525" s="220" t="s">
        <v>21</v>
      </c>
      <c r="F525" s="221" t="s">
        <v>642</v>
      </c>
      <c r="G525" s="219"/>
      <c r="H525" s="222">
        <v>1.008</v>
      </c>
      <c r="I525" s="223"/>
      <c r="J525" s="219"/>
      <c r="K525" s="219"/>
      <c r="L525" s="224"/>
      <c r="M525" s="225"/>
      <c r="N525" s="226"/>
      <c r="O525" s="226"/>
      <c r="P525" s="226"/>
      <c r="Q525" s="226"/>
      <c r="R525" s="226"/>
      <c r="S525" s="226"/>
      <c r="T525" s="227"/>
      <c r="AT525" s="228" t="s">
        <v>163</v>
      </c>
      <c r="AU525" s="228" t="s">
        <v>82</v>
      </c>
      <c r="AV525" s="14" t="s">
        <v>82</v>
      </c>
      <c r="AW525" s="14" t="s">
        <v>34</v>
      </c>
      <c r="AX525" s="14" t="s">
        <v>80</v>
      </c>
      <c r="AY525" s="228" t="s">
        <v>153</v>
      </c>
    </row>
    <row r="526" spans="1:65" s="2" customFormat="1" ht="21.75" customHeight="1">
      <c r="A526" s="36"/>
      <c r="B526" s="37"/>
      <c r="C526" s="194" t="s">
        <v>643</v>
      </c>
      <c r="D526" s="194" t="s">
        <v>156</v>
      </c>
      <c r="E526" s="195" t="s">
        <v>644</v>
      </c>
      <c r="F526" s="196" t="s">
        <v>645</v>
      </c>
      <c r="G526" s="197" t="s">
        <v>229</v>
      </c>
      <c r="H526" s="198">
        <v>0.168</v>
      </c>
      <c r="I526" s="199"/>
      <c r="J526" s="200">
        <f>ROUND(I526*H526,2)</f>
        <v>0</v>
      </c>
      <c r="K526" s="196" t="s">
        <v>160</v>
      </c>
      <c r="L526" s="41"/>
      <c r="M526" s="201" t="s">
        <v>21</v>
      </c>
      <c r="N526" s="202" t="s">
        <v>44</v>
      </c>
      <c r="O526" s="66"/>
      <c r="P526" s="203">
        <f>O526*H526</f>
        <v>0</v>
      </c>
      <c r="Q526" s="203">
        <v>0</v>
      </c>
      <c r="R526" s="203">
        <f>Q526*H526</f>
        <v>0</v>
      </c>
      <c r="S526" s="203">
        <v>0</v>
      </c>
      <c r="T526" s="204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205" t="s">
        <v>300</v>
      </c>
      <c r="AT526" s="205" t="s">
        <v>156</v>
      </c>
      <c r="AU526" s="205" t="s">
        <v>82</v>
      </c>
      <c r="AY526" s="19" t="s">
        <v>153</v>
      </c>
      <c r="BE526" s="206">
        <f>IF(N526="základní",J526,0)</f>
        <v>0</v>
      </c>
      <c r="BF526" s="206">
        <f>IF(N526="snížená",J526,0)</f>
        <v>0</v>
      </c>
      <c r="BG526" s="206">
        <f>IF(N526="zákl. přenesená",J526,0)</f>
        <v>0</v>
      </c>
      <c r="BH526" s="206">
        <f>IF(N526="sníž. přenesená",J526,0)</f>
        <v>0</v>
      </c>
      <c r="BI526" s="206">
        <f>IF(N526="nulová",J526,0)</f>
        <v>0</v>
      </c>
      <c r="BJ526" s="19" t="s">
        <v>80</v>
      </c>
      <c r="BK526" s="206">
        <f>ROUND(I526*H526,2)</f>
        <v>0</v>
      </c>
      <c r="BL526" s="19" t="s">
        <v>300</v>
      </c>
      <c r="BM526" s="205" t="s">
        <v>646</v>
      </c>
    </row>
    <row r="527" spans="1:65" s="2" customFormat="1" ht="21.75" customHeight="1">
      <c r="A527" s="36"/>
      <c r="B527" s="37"/>
      <c r="C527" s="194" t="s">
        <v>647</v>
      </c>
      <c r="D527" s="194" t="s">
        <v>156</v>
      </c>
      <c r="E527" s="195" t="s">
        <v>648</v>
      </c>
      <c r="F527" s="196" t="s">
        <v>649</v>
      </c>
      <c r="G527" s="197" t="s">
        <v>159</v>
      </c>
      <c r="H527" s="198">
        <v>10</v>
      </c>
      <c r="I527" s="199"/>
      <c r="J527" s="200">
        <f>ROUND(I527*H527,2)</f>
        <v>0</v>
      </c>
      <c r="K527" s="196" t="s">
        <v>160</v>
      </c>
      <c r="L527" s="41"/>
      <c r="M527" s="201" t="s">
        <v>21</v>
      </c>
      <c r="N527" s="202" t="s">
        <v>44</v>
      </c>
      <c r="O527" s="66"/>
      <c r="P527" s="203">
        <f>O527*H527</f>
        <v>0</v>
      </c>
      <c r="Q527" s="203">
        <v>0.00047</v>
      </c>
      <c r="R527" s="203">
        <f>Q527*H527</f>
        <v>0.0047</v>
      </c>
      <c r="S527" s="203">
        <v>0</v>
      </c>
      <c r="T527" s="204">
        <f>S527*H527</f>
        <v>0</v>
      </c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R527" s="205" t="s">
        <v>300</v>
      </c>
      <c r="AT527" s="205" t="s">
        <v>156</v>
      </c>
      <c r="AU527" s="205" t="s">
        <v>82</v>
      </c>
      <c r="AY527" s="19" t="s">
        <v>153</v>
      </c>
      <c r="BE527" s="206">
        <f>IF(N527="základní",J527,0)</f>
        <v>0</v>
      </c>
      <c r="BF527" s="206">
        <f>IF(N527="snížená",J527,0)</f>
        <v>0</v>
      </c>
      <c r="BG527" s="206">
        <f>IF(N527="zákl. přenesená",J527,0)</f>
        <v>0</v>
      </c>
      <c r="BH527" s="206">
        <f>IF(N527="sníž. přenesená",J527,0)</f>
        <v>0</v>
      </c>
      <c r="BI527" s="206">
        <f>IF(N527="nulová",J527,0)</f>
        <v>0</v>
      </c>
      <c r="BJ527" s="19" t="s">
        <v>80</v>
      </c>
      <c r="BK527" s="206">
        <f>ROUND(I527*H527,2)</f>
        <v>0</v>
      </c>
      <c r="BL527" s="19" t="s">
        <v>300</v>
      </c>
      <c r="BM527" s="205" t="s">
        <v>650</v>
      </c>
    </row>
    <row r="528" spans="2:51" s="13" customFormat="1" ht="12">
      <c r="B528" s="207"/>
      <c r="C528" s="208"/>
      <c r="D528" s="209" t="s">
        <v>163</v>
      </c>
      <c r="E528" s="210" t="s">
        <v>21</v>
      </c>
      <c r="F528" s="211" t="s">
        <v>651</v>
      </c>
      <c r="G528" s="208"/>
      <c r="H528" s="210" t="s">
        <v>21</v>
      </c>
      <c r="I528" s="212"/>
      <c r="J528" s="208"/>
      <c r="K528" s="208"/>
      <c r="L528" s="213"/>
      <c r="M528" s="214"/>
      <c r="N528" s="215"/>
      <c r="O528" s="215"/>
      <c r="P528" s="215"/>
      <c r="Q528" s="215"/>
      <c r="R528" s="215"/>
      <c r="S528" s="215"/>
      <c r="T528" s="216"/>
      <c r="AT528" s="217" t="s">
        <v>163</v>
      </c>
      <c r="AU528" s="217" t="s">
        <v>82</v>
      </c>
      <c r="AV528" s="13" t="s">
        <v>80</v>
      </c>
      <c r="AW528" s="13" t="s">
        <v>34</v>
      </c>
      <c r="AX528" s="13" t="s">
        <v>73</v>
      </c>
      <c r="AY528" s="217" t="s">
        <v>153</v>
      </c>
    </row>
    <row r="529" spans="2:51" s="13" customFormat="1" ht="12">
      <c r="B529" s="207"/>
      <c r="C529" s="208"/>
      <c r="D529" s="209" t="s">
        <v>163</v>
      </c>
      <c r="E529" s="210" t="s">
        <v>21</v>
      </c>
      <c r="F529" s="211" t="s">
        <v>652</v>
      </c>
      <c r="G529" s="208"/>
      <c r="H529" s="210" t="s">
        <v>21</v>
      </c>
      <c r="I529" s="212"/>
      <c r="J529" s="208"/>
      <c r="K529" s="208"/>
      <c r="L529" s="213"/>
      <c r="M529" s="214"/>
      <c r="N529" s="215"/>
      <c r="O529" s="215"/>
      <c r="P529" s="215"/>
      <c r="Q529" s="215"/>
      <c r="R529" s="215"/>
      <c r="S529" s="215"/>
      <c r="T529" s="216"/>
      <c r="AT529" s="217" t="s">
        <v>163</v>
      </c>
      <c r="AU529" s="217" t="s">
        <v>82</v>
      </c>
      <c r="AV529" s="13" t="s">
        <v>80</v>
      </c>
      <c r="AW529" s="13" t="s">
        <v>34</v>
      </c>
      <c r="AX529" s="13" t="s">
        <v>73</v>
      </c>
      <c r="AY529" s="217" t="s">
        <v>153</v>
      </c>
    </row>
    <row r="530" spans="2:51" s="13" customFormat="1" ht="12">
      <c r="B530" s="207"/>
      <c r="C530" s="208"/>
      <c r="D530" s="209" t="s">
        <v>163</v>
      </c>
      <c r="E530" s="210" t="s">
        <v>21</v>
      </c>
      <c r="F530" s="211" t="s">
        <v>653</v>
      </c>
      <c r="G530" s="208"/>
      <c r="H530" s="210" t="s">
        <v>21</v>
      </c>
      <c r="I530" s="212"/>
      <c r="J530" s="208"/>
      <c r="K530" s="208"/>
      <c r="L530" s="213"/>
      <c r="M530" s="214"/>
      <c r="N530" s="215"/>
      <c r="O530" s="215"/>
      <c r="P530" s="215"/>
      <c r="Q530" s="215"/>
      <c r="R530" s="215"/>
      <c r="S530" s="215"/>
      <c r="T530" s="216"/>
      <c r="AT530" s="217" t="s">
        <v>163</v>
      </c>
      <c r="AU530" s="217" t="s">
        <v>82</v>
      </c>
      <c r="AV530" s="13" t="s">
        <v>80</v>
      </c>
      <c r="AW530" s="13" t="s">
        <v>34</v>
      </c>
      <c r="AX530" s="13" t="s">
        <v>73</v>
      </c>
      <c r="AY530" s="217" t="s">
        <v>153</v>
      </c>
    </row>
    <row r="531" spans="2:51" s="13" customFormat="1" ht="12">
      <c r="B531" s="207"/>
      <c r="C531" s="208"/>
      <c r="D531" s="209" t="s">
        <v>163</v>
      </c>
      <c r="E531" s="210" t="s">
        <v>21</v>
      </c>
      <c r="F531" s="211" t="s">
        <v>654</v>
      </c>
      <c r="G531" s="208"/>
      <c r="H531" s="210" t="s">
        <v>21</v>
      </c>
      <c r="I531" s="212"/>
      <c r="J531" s="208"/>
      <c r="K531" s="208"/>
      <c r="L531" s="213"/>
      <c r="M531" s="214"/>
      <c r="N531" s="215"/>
      <c r="O531" s="215"/>
      <c r="P531" s="215"/>
      <c r="Q531" s="215"/>
      <c r="R531" s="215"/>
      <c r="S531" s="215"/>
      <c r="T531" s="216"/>
      <c r="AT531" s="217" t="s">
        <v>163</v>
      </c>
      <c r="AU531" s="217" t="s">
        <v>82</v>
      </c>
      <c r="AV531" s="13" t="s">
        <v>80</v>
      </c>
      <c r="AW531" s="13" t="s">
        <v>34</v>
      </c>
      <c r="AX531" s="13" t="s">
        <v>73</v>
      </c>
      <c r="AY531" s="217" t="s">
        <v>153</v>
      </c>
    </row>
    <row r="532" spans="2:51" s="14" customFormat="1" ht="12">
      <c r="B532" s="218"/>
      <c r="C532" s="219"/>
      <c r="D532" s="209" t="s">
        <v>163</v>
      </c>
      <c r="E532" s="220" t="s">
        <v>21</v>
      </c>
      <c r="F532" s="221" t="s">
        <v>82</v>
      </c>
      <c r="G532" s="219"/>
      <c r="H532" s="222">
        <v>2</v>
      </c>
      <c r="I532" s="223"/>
      <c r="J532" s="219"/>
      <c r="K532" s="219"/>
      <c r="L532" s="224"/>
      <c r="M532" s="225"/>
      <c r="N532" s="226"/>
      <c r="O532" s="226"/>
      <c r="P532" s="226"/>
      <c r="Q532" s="226"/>
      <c r="R532" s="226"/>
      <c r="S532" s="226"/>
      <c r="T532" s="227"/>
      <c r="AT532" s="228" t="s">
        <v>163</v>
      </c>
      <c r="AU532" s="228" t="s">
        <v>82</v>
      </c>
      <c r="AV532" s="14" t="s">
        <v>82</v>
      </c>
      <c r="AW532" s="14" t="s">
        <v>34</v>
      </c>
      <c r="AX532" s="14" t="s">
        <v>73</v>
      </c>
      <c r="AY532" s="228" t="s">
        <v>153</v>
      </c>
    </row>
    <row r="533" spans="2:51" s="13" customFormat="1" ht="12">
      <c r="B533" s="207"/>
      <c r="C533" s="208"/>
      <c r="D533" s="209" t="s">
        <v>163</v>
      </c>
      <c r="E533" s="210" t="s">
        <v>21</v>
      </c>
      <c r="F533" s="211" t="s">
        <v>655</v>
      </c>
      <c r="G533" s="208"/>
      <c r="H533" s="210" t="s">
        <v>21</v>
      </c>
      <c r="I533" s="212"/>
      <c r="J533" s="208"/>
      <c r="K533" s="208"/>
      <c r="L533" s="213"/>
      <c r="M533" s="214"/>
      <c r="N533" s="215"/>
      <c r="O533" s="215"/>
      <c r="P533" s="215"/>
      <c r="Q533" s="215"/>
      <c r="R533" s="215"/>
      <c r="S533" s="215"/>
      <c r="T533" s="216"/>
      <c r="AT533" s="217" t="s">
        <v>163</v>
      </c>
      <c r="AU533" s="217" t="s">
        <v>82</v>
      </c>
      <c r="AV533" s="13" t="s">
        <v>80</v>
      </c>
      <c r="AW533" s="13" t="s">
        <v>34</v>
      </c>
      <c r="AX533" s="13" t="s">
        <v>73</v>
      </c>
      <c r="AY533" s="217" t="s">
        <v>153</v>
      </c>
    </row>
    <row r="534" spans="2:51" s="13" customFormat="1" ht="12">
      <c r="B534" s="207"/>
      <c r="C534" s="208"/>
      <c r="D534" s="209" t="s">
        <v>163</v>
      </c>
      <c r="E534" s="210" t="s">
        <v>21</v>
      </c>
      <c r="F534" s="211" t="s">
        <v>654</v>
      </c>
      <c r="G534" s="208"/>
      <c r="H534" s="210" t="s">
        <v>21</v>
      </c>
      <c r="I534" s="212"/>
      <c r="J534" s="208"/>
      <c r="K534" s="208"/>
      <c r="L534" s="213"/>
      <c r="M534" s="214"/>
      <c r="N534" s="215"/>
      <c r="O534" s="215"/>
      <c r="P534" s="215"/>
      <c r="Q534" s="215"/>
      <c r="R534" s="215"/>
      <c r="S534" s="215"/>
      <c r="T534" s="216"/>
      <c r="AT534" s="217" t="s">
        <v>163</v>
      </c>
      <c r="AU534" s="217" t="s">
        <v>82</v>
      </c>
      <c r="AV534" s="13" t="s">
        <v>80</v>
      </c>
      <c r="AW534" s="13" t="s">
        <v>34</v>
      </c>
      <c r="AX534" s="13" t="s">
        <v>73</v>
      </c>
      <c r="AY534" s="217" t="s">
        <v>153</v>
      </c>
    </row>
    <row r="535" spans="2:51" s="14" customFormat="1" ht="12">
      <c r="B535" s="218"/>
      <c r="C535" s="219"/>
      <c r="D535" s="209" t="s">
        <v>163</v>
      </c>
      <c r="E535" s="220" t="s">
        <v>21</v>
      </c>
      <c r="F535" s="221" t="s">
        <v>161</v>
      </c>
      <c r="G535" s="219"/>
      <c r="H535" s="222">
        <v>4</v>
      </c>
      <c r="I535" s="223"/>
      <c r="J535" s="219"/>
      <c r="K535" s="219"/>
      <c r="L535" s="224"/>
      <c r="M535" s="225"/>
      <c r="N535" s="226"/>
      <c r="O535" s="226"/>
      <c r="P535" s="226"/>
      <c r="Q535" s="226"/>
      <c r="R535" s="226"/>
      <c r="S535" s="226"/>
      <c r="T535" s="227"/>
      <c r="AT535" s="228" t="s">
        <v>163</v>
      </c>
      <c r="AU535" s="228" t="s">
        <v>82</v>
      </c>
      <c r="AV535" s="14" t="s">
        <v>82</v>
      </c>
      <c r="AW535" s="14" t="s">
        <v>34</v>
      </c>
      <c r="AX535" s="14" t="s">
        <v>73</v>
      </c>
      <c r="AY535" s="228" t="s">
        <v>153</v>
      </c>
    </row>
    <row r="536" spans="2:51" s="13" customFormat="1" ht="12">
      <c r="B536" s="207"/>
      <c r="C536" s="208"/>
      <c r="D536" s="209" t="s">
        <v>163</v>
      </c>
      <c r="E536" s="210" t="s">
        <v>21</v>
      </c>
      <c r="F536" s="211" t="s">
        <v>656</v>
      </c>
      <c r="G536" s="208"/>
      <c r="H536" s="210" t="s">
        <v>21</v>
      </c>
      <c r="I536" s="212"/>
      <c r="J536" s="208"/>
      <c r="K536" s="208"/>
      <c r="L536" s="213"/>
      <c r="M536" s="214"/>
      <c r="N536" s="215"/>
      <c r="O536" s="215"/>
      <c r="P536" s="215"/>
      <c r="Q536" s="215"/>
      <c r="R536" s="215"/>
      <c r="S536" s="215"/>
      <c r="T536" s="216"/>
      <c r="AT536" s="217" t="s">
        <v>163</v>
      </c>
      <c r="AU536" s="217" t="s">
        <v>82</v>
      </c>
      <c r="AV536" s="13" t="s">
        <v>80</v>
      </c>
      <c r="AW536" s="13" t="s">
        <v>34</v>
      </c>
      <c r="AX536" s="13" t="s">
        <v>73</v>
      </c>
      <c r="AY536" s="217" t="s">
        <v>153</v>
      </c>
    </row>
    <row r="537" spans="2:51" s="13" customFormat="1" ht="12">
      <c r="B537" s="207"/>
      <c r="C537" s="208"/>
      <c r="D537" s="209" t="s">
        <v>163</v>
      </c>
      <c r="E537" s="210" t="s">
        <v>21</v>
      </c>
      <c r="F537" s="211" t="s">
        <v>657</v>
      </c>
      <c r="G537" s="208"/>
      <c r="H537" s="210" t="s">
        <v>21</v>
      </c>
      <c r="I537" s="212"/>
      <c r="J537" s="208"/>
      <c r="K537" s="208"/>
      <c r="L537" s="213"/>
      <c r="M537" s="214"/>
      <c r="N537" s="215"/>
      <c r="O537" s="215"/>
      <c r="P537" s="215"/>
      <c r="Q537" s="215"/>
      <c r="R537" s="215"/>
      <c r="S537" s="215"/>
      <c r="T537" s="216"/>
      <c r="AT537" s="217" t="s">
        <v>163</v>
      </c>
      <c r="AU537" s="217" t="s">
        <v>82</v>
      </c>
      <c r="AV537" s="13" t="s">
        <v>80</v>
      </c>
      <c r="AW537" s="13" t="s">
        <v>34</v>
      </c>
      <c r="AX537" s="13" t="s">
        <v>73</v>
      </c>
      <c r="AY537" s="217" t="s">
        <v>153</v>
      </c>
    </row>
    <row r="538" spans="2:51" s="14" customFormat="1" ht="12">
      <c r="B538" s="218"/>
      <c r="C538" s="219"/>
      <c r="D538" s="209" t="s">
        <v>163</v>
      </c>
      <c r="E538" s="220" t="s">
        <v>21</v>
      </c>
      <c r="F538" s="221" t="s">
        <v>80</v>
      </c>
      <c r="G538" s="219"/>
      <c r="H538" s="222">
        <v>1</v>
      </c>
      <c r="I538" s="223"/>
      <c r="J538" s="219"/>
      <c r="K538" s="219"/>
      <c r="L538" s="224"/>
      <c r="M538" s="225"/>
      <c r="N538" s="226"/>
      <c r="O538" s="226"/>
      <c r="P538" s="226"/>
      <c r="Q538" s="226"/>
      <c r="R538" s="226"/>
      <c r="S538" s="226"/>
      <c r="T538" s="227"/>
      <c r="AT538" s="228" t="s">
        <v>163</v>
      </c>
      <c r="AU538" s="228" t="s">
        <v>82</v>
      </c>
      <c r="AV538" s="14" t="s">
        <v>82</v>
      </c>
      <c r="AW538" s="14" t="s">
        <v>34</v>
      </c>
      <c r="AX538" s="14" t="s">
        <v>73</v>
      </c>
      <c r="AY538" s="228" t="s">
        <v>153</v>
      </c>
    </row>
    <row r="539" spans="2:51" s="13" customFormat="1" ht="12">
      <c r="B539" s="207"/>
      <c r="C539" s="208"/>
      <c r="D539" s="209" t="s">
        <v>163</v>
      </c>
      <c r="E539" s="210" t="s">
        <v>21</v>
      </c>
      <c r="F539" s="211" t="s">
        <v>658</v>
      </c>
      <c r="G539" s="208"/>
      <c r="H539" s="210" t="s">
        <v>21</v>
      </c>
      <c r="I539" s="212"/>
      <c r="J539" s="208"/>
      <c r="K539" s="208"/>
      <c r="L539" s="213"/>
      <c r="M539" s="214"/>
      <c r="N539" s="215"/>
      <c r="O539" s="215"/>
      <c r="P539" s="215"/>
      <c r="Q539" s="215"/>
      <c r="R539" s="215"/>
      <c r="S539" s="215"/>
      <c r="T539" s="216"/>
      <c r="AT539" s="217" t="s">
        <v>163</v>
      </c>
      <c r="AU539" s="217" t="s">
        <v>82</v>
      </c>
      <c r="AV539" s="13" t="s">
        <v>80</v>
      </c>
      <c r="AW539" s="13" t="s">
        <v>34</v>
      </c>
      <c r="AX539" s="13" t="s">
        <v>73</v>
      </c>
      <c r="AY539" s="217" t="s">
        <v>153</v>
      </c>
    </row>
    <row r="540" spans="2:51" s="13" customFormat="1" ht="12">
      <c r="B540" s="207"/>
      <c r="C540" s="208"/>
      <c r="D540" s="209" t="s">
        <v>163</v>
      </c>
      <c r="E540" s="210" t="s">
        <v>21</v>
      </c>
      <c r="F540" s="211" t="s">
        <v>657</v>
      </c>
      <c r="G540" s="208"/>
      <c r="H540" s="210" t="s">
        <v>21</v>
      </c>
      <c r="I540" s="212"/>
      <c r="J540" s="208"/>
      <c r="K540" s="208"/>
      <c r="L540" s="213"/>
      <c r="M540" s="214"/>
      <c r="N540" s="215"/>
      <c r="O540" s="215"/>
      <c r="P540" s="215"/>
      <c r="Q540" s="215"/>
      <c r="R540" s="215"/>
      <c r="S540" s="215"/>
      <c r="T540" s="216"/>
      <c r="AT540" s="217" t="s">
        <v>163</v>
      </c>
      <c r="AU540" s="217" t="s">
        <v>82</v>
      </c>
      <c r="AV540" s="13" t="s">
        <v>80</v>
      </c>
      <c r="AW540" s="13" t="s">
        <v>34</v>
      </c>
      <c r="AX540" s="13" t="s">
        <v>73</v>
      </c>
      <c r="AY540" s="217" t="s">
        <v>153</v>
      </c>
    </row>
    <row r="541" spans="2:51" s="14" customFormat="1" ht="12">
      <c r="B541" s="218"/>
      <c r="C541" s="219"/>
      <c r="D541" s="209" t="s">
        <v>163</v>
      </c>
      <c r="E541" s="220" t="s">
        <v>21</v>
      </c>
      <c r="F541" s="221" t="s">
        <v>154</v>
      </c>
      <c r="G541" s="219"/>
      <c r="H541" s="222">
        <v>3</v>
      </c>
      <c r="I541" s="223"/>
      <c r="J541" s="219"/>
      <c r="K541" s="219"/>
      <c r="L541" s="224"/>
      <c r="M541" s="225"/>
      <c r="N541" s="226"/>
      <c r="O541" s="226"/>
      <c r="P541" s="226"/>
      <c r="Q541" s="226"/>
      <c r="R541" s="226"/>
      <c r="S541" s="226"/>
      <c r="T541" s="227"/>
      <c r="AT541" s="228" t="s">
        <v>163</v>
      </c>
      <c r="AU541" s="228" t="s">
        <v>82</v>
      </c>
      <c r="AV541" s="14" t="s">
        <v>82</v>
      </c>
      <c r="AW541" s="14" t="s">
        <v>34</v>
      </c>
      <c r="AX541" s="14" t="s">
        <v>73</v>
      </c>
      <c r="AY541" s="228" t="s">
        <v>153</v>
      </c>
    </row>
    <row r="542" spans="2:51" s="15" customFormat="1" ht="12">
      <c r="B542" s="229"/>
      <c r="C542" s="230"/>
      <c r="D542" s="209" t="s">
        <v>163</v>
      </c>
      <c r="E542" s="231" t="s">
        <v>21</v>
      </c>
      <c r="F542" s="232" t="s">
        <v>169</v>
      </c>
      <c r="G542" s="230"/>
      <c r="H542" s="233">
        <v>10</v>
      </c>
      <c r="I542" s="234"/>
      <c r="J542" s="230"/>
      <c r="K542" s="230"/>
      <c r="L542" s="235"/>
      <c r="M542" s="236"/>
      <c r="N542" s="237"/>
      <c r="O542" s="237"/>
      <c r="P542" s="237"/>
      <c r="Q542" s="237"/>
      <c r="R542" s="237"/>
      <c r="S542" s="237"/>
      <c r="T542" s="238"/>
      <c r="AT542" s="239" t="s">
        <v>163</v>
      </c>
      <c r="AU542" s="239" t="s">
        <v>82</v>
      </c>
      <c r="AV542" s="15" t="s">
        <v>161</v>
      </c>
      <c r="AW542" s="15" t="s">
        <v>34</v>
      </c>
      <c r="AX542" s="15" t="s">
        <v>80</v>
      </c>
      <c r="AY542" s="239" t="s">
        <v>153</v>
      </c>
    </row>
    <row r="543" spans="1:65" s="2" customFormat="1" ht="16.5" customHeight="1">
      <c r="A543" s="36"/>
      <c r="B543" s="37"/>
      <c r="C543" s="251" t="s">
        <v>659</v>
      </c>
      <c r="D543" s="251" t="s">
        <v>452</v>
      </c>
      <c r="E543" s="252" t="s">
        <v>660</v>
      </c>
      <c r="F543" s="253" t="s">
        <v>661</v>
      </c>
      <c r="G543" s="254" t="s">
        <v>159</v>
      </c>
      <c r="H543" s="255">
        <v>6</v>
      </c>
      <c r="I543" s="256"/>
      <c r="J543" s="257">
        <f>ROUND(I543*H543,2)</f>
        <v>0</v>
      </c>
      <c r="K543" s="253" t="s">
        <v>160</v>
      </c>
      <c r="L543" s="258"/>
      <c r="M543" s="259" t="s">
        <v>21</v>
      </c>
      <c r="N543" s="260" t="s">
        <v>44</v>
      </c>
      <c r="O543" s="66"/>
      <c r="P543" s="203">
        <f>O543*H543</f>
        <v>0</v>
      </c>
      <c r="Q543" s="203">
        <v>0.016</v>
      </c>
      <c r="R543" s="203">
        <f>Q543*H543</f>
        <v>0.096</v>
      </c>
      <c r="S543" s="203">
        <v>0</v>
      </c>
      <c r="T543" s="204">
        <f>S543*H543</f>
        <v>0</v>
      </c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R543" s="205" t="s">
        <v>431</v>
      </c>
      <c r="AT543" s="205" t="s">
        <v>452</v>
      </c>
      <c r="AU543" s="205" t="s">
        <v>82</v>
      </c>
      <c r="AY543" s="19" t="s">
        <v>153</v>
      </c>
      <c r="BE543" s="206">
        <f>IF(N543="základní",J543,0)</f>
        <v>0</v>
      </c>
      <c r="BF543" s="206">
        <f>IF(N543="snížená",J543,0)</f>
        <v>0</v>
      </c>
      <c r="BG543" s="206">
        <f>IF(N543="zákl. přenesená",J543,0)</f>
        <v>0</v>
      </c>
      <c r="BH543" s="206">
        <f>IF(N543="sníž. přenesená",J543,0)</f>
        <v>0</v>
      </c>
      <c r="BI543" s="206">
        <f>IF(N543="nulová",J543,0)</f>
        <v>0</v>
      </c>
      <c r="BJ543" s="19" t="s">
        <v>80</v>
      </c>
      <c r="BK543" s="206">
        <f>ROUND(I543*H543,2)</f>
        <v>0</v>
      </c>
      <c r="BL543" s="19" t="s">
        <v>300</v>
      </c>
      <c r="BM543" s="205" t="s">
        <v>662</v>
      </c>
    </row>
    <row r="544" spans="1:65" s="2" customFormat="1" ht="16.5" customHeight="1">
      <c r="A544" s="36"/>
      <c r="B544" s="37"/>
      <c r="C544" s="251" t="s">
        <v>663</v>
      </c>
      <c r="D544" s="251" t="s">
        <v>452</v>
      </c>
      <c r="E544" s="252" t="s">
        <v>664</v>
      </c>
      <c r="F544" s="253" t="s">
        <v>665</v>
      </c>
      <c r="G544" s="254" t="s">
        <v>159</v>
      </c>
      <c r="H544" s="255">
        <v>4</v>
      </c>
      <c r="I544" s="256"/>
      <c r="J544" s="257">
        <f>ROUND(I544*H544,2)</f>
        <v>0</v>
      </c>
      <c r="K544" s="253" t="s">
        <v>160</v>
      </c>
      <c r="L544" s="258"/>
      <c r="M544" s="259" t="s">
        <v>21</v>
      </c>
      <c r="N544" s="260" t="s">
        <v>44</v>
      </c>
      <c r="O544" s="66"/>
      <c r="P544" s="203">
        <f>O544*H544</f>
        <v>0</v>
      </c>
      <c r="Q544" s="203">
        <v>0.017</v>
      </c>
      <c r="R544" s="203">
        <f>Q544*H544</f>
        <v>0.068</v>
      </c>
      <c r="S544" s="203">
        <v>0</v>
      </c>
      <c r="T544" s="204">
        <f>S544*H544</f>
        <v>0</v>
      </c>
      <c r="U544" s="36"/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R544" s="205" t="s">
        <v>431</v>
      </c>
      <c r="AT544" s="205" t="s">
        <v>452</v>
      </c>
      <c r="AU544" s="205" t="s">
        <v>82</v>
      </c>
      <c r="AY544" s="19" t="s">
        <v>153</v>
      </c>
      <c r="BE544" s="206">
        <f>IF(N544="základní",J544,0)</f>
        <v>0</v>
      </c>
      <c r="BF544" s="206">
        <f>IF(N544="snížená",J544,0)</f>
        <v>0</v>
      </c>
      <c r="BG544" s="206">
        <f>IF(N544="zákl. přenesená",J544,0)</f>
        <v>0</v>
      </c>
      <c r="BH544" s="206">
        <f>IF(N544="sníž. přenesená",J544,0)</f>
        <v>0</v>
      </c>
      <c r="BI544" s="206">
        <f>IF(N544="nulová",J544,0)</f>
        <v>0</v>
      </c>
      <c r="BJ544" s="19" t="s">
        <v>80</v>
      </c>
      <c r="BK544" s="206">
        <f>ROUND(I544*H544,2)</f>
        <v>0</v>
      </c>
      <c r="BL544" s="19" t="s">
        <v>300</v>
      </c>
      <c r="BM544" s="205" t="s">
        <v>666</v>
      </c>
    </row>
    <row r="545" spans="1:65" s="2" customFormat="1" ht="21.75" customHeight="1">
      <c r="A545" s="36"/>
      <c r="B545" s="37"/>
      <c r="C545" s="194" t="s">
        <v>667</v>
      </c>
      <c r="D545" s="194" t="s">
        <v>156</v>
      </c>
      <c r="E545" s="195" t="s">
        <v>668</v>
      </c>
      <c r="F545" s="196" t="s">
        <v>669</v>
      </c>
      <c r="G545" s="197" t="s">
        <v>159</v>
      </c>
      <c r="H545" s="198">
        <v>4</v>
      </c>
      <c r="I545" s="199"/>
      <c r="J545" s="200">
        <f>ROUND(I545*H545,2)</f>
        <v>0</v>
      </c>
      <c r="K545" s="196" t="s">
        <v>160</v>
      </c>
      <c r="L545" s="41"/>
      <c r="M545" s="201" t="s">
        <v>21</v>
      </c>
      <c r="N545" s="202" t="s">
        <v>44</v>
      </c>
      <c r="O545" s="66"/>
      <c r="P545" s="203">
        <f>O545*H545</f>
        <v>0</v>
      </c>
      <c r="Q545" s="203">
        <v>0</v>
      </c>
      <c r="R545" s="203">
        <f>Q545*H545</f>
        <v>0</v>
      </c>
      <c r="S545" s="203">
        <v>0</v>
      </c>
      <c r="T545" s="204">
        <f>S545*H545</f>
        <v>0</v>
      </c>
      <c r="U545" s="36"/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R545" s="205" t="s">
        <v>300</v>
      </c>
      <c r="AT545" s="205" t="s">
        <v>156</v>
      </c>
      <c r="AU545" s="205" t="s">
        <v>82</v>
      </c>
      <c r="AY545" s="19" t="s">
        <v>153</v>
      </c>
      <c r="BE545" s="206">
        <f>IF(N545="základní",J545,0)</f>
        <v>0</v>
      </c>
      <c r="BF545" s="206">
        <f>IF(N545="snížená",J545,0)</f>
        <v>0</v>
      </c>
      <c r="BG545" s="206">
        <f>IF(N545="zákl. přenesená",J545,0)</f>
        <v>0</v>
      </c>
      <c r="BH545" s="206">
        <f>IF(N545="sníž. přenesená",J545,0)</f>
        <v>0</v>
      </c>
      <c r="BI545" s="206">
        <f>IF(N545="nulová",J545,0)</f>
        <v>0</v>
      </c>
      <c r="BJ545" s="19" t="s">
        <v>80</v>
      </c>
      <c r="BK545" s="206">
        <f>ROUND(I545*H545,2)</f>
        <v>0</v>
      </c>
      <c r="BL545" s="19" t="s">
        <v>300</v>
      </c>
      <c r="BM545" s="205" t="s">
        <v>670</v>
      </c>
    </row>
    <row r="546" spans="2:51" s="13" customFormat="1" ht="12">
      <c r="B546" s="207"/>
      <c r="C546" s="208"/>
      <c r="D546" s="209" t="s">
        <v>163</v>
      </c>
      <c r="E546" s="210" t="s">
        <v>21</v>
      </c>
      <c r="F546" s="211" t="s">
        <v>671</v>
      </c>
      <c r="G546" s="208"/>
      <c r="H546" s="210" t="s">
        <v>21</v>
      </c>
      <c r="I546" s="212"/>
      <c r="J546" s="208"/>
      <c r="K546" s="208"/>
      <c r="L546" s="213"/>
      <c r="M546" s="214"/>
      <c r="N546" s="215"/>
      <c r="O546" s="215"/>
      <c r="P546" s="215"/>
      <c r="Q546" s="215"/>
      <c r="R546" s="215"/>
      <c r="S546" s="215"/>
      <c r="T546" s="216"/>
      <c r="AT546" s="217" t="s">
        <v>163</v>
      </c>
      <c r="AU546" s="217" t="s">
        <v>82</v>
      </c>
      <c r="AV546" s="13" t="s">
        <v>80</v>
      </c>
      <c r="AW546" s="13" t="s">
        <v>34</v>
      </c>
      <c r="AX546" s="13" t="s">
        <v>73</v>
      </c>
      <c r="AY546" s="217" t="s">
        <v>153</v>
      </c>
    </row>
    <row r="547" spans="2:51" s="13" customFormat="1" ht="12">
      <c r="B547" s="207"/>
      <c r="C547" s="208"/>
      <c r="D547" s="209" t="s">
        <v>163</v>
      </c>
      <c r="E547" s="210" t="s">
        <v>21</v>
      </c>
      <c r="F547" s="211" t="s">
        <v>672</v>
      </c>
      <c r="G547" s="208"/>
      <c r="H547" s="210" t="s">
        <v>21</v>
      </c>
      <c r="I547" s="212"/>
      <c r="J547" s="208"/>
      <c r="K547" s="208"/>
      <c r="L547" s="213"/>
      <c r="M547" s="214"/>
      <c r="N547" s="215"/>
      <c r="O547" s="215"/>
      <c r="P547" s="215"/>
      <c r="Q547" s="215"/>
      <c r="R547" s="215"/>
      <c r="S547" s="215"/>
      <c r="T547" s="216"/>
      <c r="AT547" s="217" t="s">
        <v>163</v>
      </c>
      <c r="AU547" s="217" t="s">
        <v>82</v>
      </c>
      <c r="AV547" s="13" t="s">
        <v>80</v>
      </c>
      <c r="AW547" s="13" t="s">
        <v>34</v>
      </c>
      <c r="AX547" s="13" t="s">
        <v>73</v>
      </c>
      <c r="AY547" s="217" t="s">
        <v>153</v>
      </c>
    </row>
    <row r="548" spans="2:51" s="13" customFormat="1" ht="12">
      <c r="B548" s="207"/>
      <c r="C548" s="208"/>
      <c r="D548" s="209" t="s">
        <v>163</v>
      </c>
      <c r="E548" s="210" t="s">
        <v>21</v>
      </c>
      <c r="F548" s="211" t="s">
        <v>652</v>
      </c>
      <c r="G548" s="208"/>
      <c r="H548" s="210" t="s">
        <v>21</v>
      </c>
      <c r="I548" s="212"/>
      <c r="J548" s="208"/>
      <c r="K548" s="208"/>
      <c r="L548" s="213"/>
      <c r="M548" s="214"/>
      <c r="N548" s="215"/>
      <c r="O548" s="215"/>
      <c r="P548" s="215"/>
      <c r="Q548" s="215"/>
      <c r="R548" s="215"/>
      <c r="S548" s="215"/>
      <c r="T548" s="216"/>
      <c r="AT548" s="217" t="s">
        <v>163</v>
      </c>
      <c r="AU548" s="217" t="s">
        <v>82</v>
      </c>
      <c r="AV548" s="13" t="s">
        <v>80</v>
      </c>
      <c r="AW548" s="13" t="s">
        <v>34</v>
      </c>
      <c r="AX548" s="13" t="s">
        <v>73</v>
      </c>
      <c r="AY548" s="217" t="s">
        <v>153</v>
      </c>
    </row>
    <row r="549" spans="2:51" s="13" customFormat="1" ht="12">
      <c r="B549" s="207"/>
      <c r="C549" s="208"/>
      <c r="D549" s="209" t="s">
        <v>163</v>
      </c>
      <c r="E549" s="210" t="s">
        <v>21</v>
      </c>
      <c r="F549" s="211" t="s">
        <v>673</v>
      </c>
      <c r="G549" s="208"/>
      <c r="H549" s="210" t="s">
        <v>21</v>
      </c>
      <c r="I549" s="212"/>
      <c r="J549" s="208"/>
      <c r="K549" s="208"/>
      <c r="L549" s="213"/>
      <c r="M549" s="214"/>
      <c r="N549" s="215"/>
      <c r="O549" s="215"/>
      <c r="P549" s="215"/>
      <c r="Q549" s="215"/>
      <c r="R549" s="215"/>
      <c r="S549" s="215"/>
      <c r="T549" s="216"/>
      <c r="AT549" s="217" t="s">
        <v>163</v>
      </c>
      <c r="AU549" s="217" t="s">
        <v>82</v>
      </c>
      <c r="AV549" s="13" t="s">
        <v>80</v>
      </c>
      <c r="AW549" s="13" t="s">
        <v>34</v>
      </c>
      <c r="AX549" s="13" t="s">
        <v>73</v>
      </c>
      <c r="AY549" s="217" t="s">
        <v>153</v>
      </c>
    </row>
    <row r="550" spans="2:51" s="13" customFormat="1" ht="12">
      <c r="B550" s="207"/>
      <c r="C550" s="208"/>
      <c r="D550" s="209" t="s">
        <v>163</v>
      </c>
      <c r="E550" s="210" t="s">
        <v>21</v>
      </c>
      <c r="F550" s="211" t="s">
        <v>654</v>
      </c>
      <c r="G550" s="208"/>
      <c r="H550" s="210" t="s">
        <v>21</v>
      </c>
      <c r="I550" s="212"/>
      <c r="J550" s="208"/>
      <c r="K550" s="208"/>
      <c r="L550" s="213"/>
      <c r="M550" s="214"/>
      <c r="N550" s="215"/>
      <c r="O550" s="215"/>
      <c r="P550" s="215"/>
      <c r="Q550" s="215"/>
      <c r="R550" s="215"/>
      <c r="S550" s="215"/>
      <c r="T550" s="216"/>
      <c r="AT550" s="217" t="s">
        <v>163</v>
      </c>
      <c r="AU550" s="217" t="s">
        <v>82</v>
      </c>
      <c r="AV550" s="13" t="s">
        <v>80</v>
      </c>
      <c r="AW550" s="13" t="s">
        <v>34</v>
      </c>
      <c r="AX550" s="13" t="s">
        <v>73</v>
      </c>
      <c r="AY550" s="217" t="s">
        <v>153</v>
      </c>
    </row>
    <row r="551" spans="2:51" s="14" customFormat="1" ht="12">
      <c r="B551" s="218"/>
      <c r="C551" s="219"/>
      <c r="D551" s="209" t="s">
        <v>163</v>
      </c>
      <c r="E551" s="220" t="s">
        <v>21</v>
      </c>
      <c r="F551" s="221" t="s">
        <v>161</v>
      </c>
      <c r="G551" s="219"/>
      <c r="H551" s="222">
        <v>4</v>
      </c>
      <c r="I551" s="223"/>
      <c r="J551" s="219"/>
      <c r="K551" s="219"/>
      <c r="L551" s="224"/>
      <c r="M551" s="225"/>
      <c r="N551" s="226"/>
      <c r="O551" s="226"/>
      <c r="P551" s="226"/>
      <c r="Q551" s="226"/>
      <c r="R551" s="226"/>
      <c r="S551" s="226"/>
      <c r="T551" s="227"/>
      <c r="AT551" s="228" t="s">
        <v>163</v>
      </c>
      <c r="AU551" s="228" t="s">
        <v>82</v>
      </c>
      <c r="AV551" s="14" t="s">
        <v>82</v>
      </c>
      <c r="AW551" s="14" t="s">
        <v>34</v>
      </c>
      <c r="AX551" s="14" t="s">
        <v>80</v>
      </c>
      <c r="AY551" s="228" t="s">
        <v>153</v>
      </c>
    </row>
    <row r="552" spans="1:65" s="2" customFormat="1" ht="21.75" customHeight="1">
      <c r="A552" s="36"/>
      <c r="B552" s="37"/>
      <c r="C552" s="251" t="s">
        <v>674</v>
      </c>
      <c r="D552" s="251" t="s">
        <v>452</v>
      </c>
      <c r="E552" s="252" t="s">
        <v>675</v>
      </c>
      <c r="F552" s="253" t="s">
        <v>676</v>
      </c>
      <c r="G552" s="254" t="s">
        <v>159</v>
      </c>
      <c r="H552" s="255">
        <v>4</v>
      </c>
      <c r="I552" s="256"/>
      <c r="J552" s="257">
        <f>ROUND(I552*H552,2)</f>
        <v>0</v>
      </c>
      <c r="K552" s="253" t="s">
        <v>21</v>
      </c>
      <c r="L552" s="258"/>
      <c r="M552" s="259" t="s">
        <v>21</v>
      </c>
      <c r="N552" s="260" t="s">
        <v>44</v>
      </c>
      <c r="O552" s="66"/>
      <c r="P552" s="203">
        <f>O552*H552</f>
        <v>0</v>
      </c>
      <c r="Q552" s="203">
        <v>0.038</v>
      </c>
      <c r="R552" s="203">
        <f>Q552*H552</f>
        <v>0.152</v>
      </c>
      <c r="S552" s="203">
        <v>0</v>
      </c>
      <c r="T552" s="204">
        <f>S552*H552</f>
        <v>0</v>
      </c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R552" s="205" t="s">
        <v>431</v>
      </c>
      <c r="AT552" s="205" t="s">
        <v>452</v>
      </c>
      <c r="AU552" s="205" t="s">
        <v>82</v>
      </c>
      <c r="AY552" s="19" t="s">
        <v>153</v>
      </c>
      <c r="BE552" s="206">
        <f>IF(N552="základní",J552,0)</f>
        <v>0</v>
      </c>
      <c r="BF552" s="206">
        <f>IF(N552="snížená",J552,0)</f>
        <v>0</v>
      </c>
      <c r="BG552" s="206">
        <f>IF(N552="zákl. přenesená",J552,0)</f>
        <v>0</v>
      </c>
      <c r="BH552" s="206">
        <f>IF(N552="sníž. přenesená",J552,0)</f>
        <v>0</v>
      </c>
      <c r="BI552" s="206">
        <f>IF(N552="nulová",J552,0)</f>
        <v>0</v>
      </c>
      <c r="BJ552" s="19" t="s">
        <v>80</v>
      </c>
      <c r="BK552" s="206">
        <f>ROUND(I552*H552,2)</f>
        <v>0</v>
      </c>
      <c r="BL552" s="19" t="s">
        <v>300</v>
      </c>
      <c r="BM552" s="205" t="s">
        <v>677</v>
      </c>
    </row>
    <row r="553" spans="1:65" s="2" customFormat="1" ht="21.75" customHeight="1">
      <c r="A553" s="36"/>
      <c r="B553" s="37"/>
      <c r="C553" s="194" t="s">
        <v>678</v>
      </c>
      <c r="D553" s="194" t="s">
        <v>156</v>
      </c>
      <c r="E553" s="195" t="s">
        <v>679</v>
      </c>
      <c r="F553" s="196" t="s">
        <v>680</v>
      </c>
      <c r="G553" s="197" t="s">
        <v>159</v>
      </c>
      <c r="H553" s="198">
        <v>6</v>
      </c>
      <c r="I553" s="199"/>
      <c r="J553" s="200">
        <f>ROUND(I553*H553,2)</f>
        <v>0</v>
      </c>
      <c r="K553" s="196" t="s">
        <v>160</v>
      </c>
      <c r="L553" s="41"/>
      <c r="M553" s="201" t="s">
        <v>21</v>
      </c>
      <c r="N553" s="202" t="s">
        <v>44</v>
      </c>
      <c r="O553" s="66"/>
      <c r="P553" s="203">
        <f>O553*H553</f>
        <v>0</v>
      </c>
      <c r="Q553" s="203">
        <v>0</v>
      </c>
      <c r="R553" s="203">
        <f>Q553*H553</f>
        <v>0</v>
      </c>
      <c r="S553" s="203">
        <v>0</v>
      </c>
      <c r="T553" s="204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205" t="s">
        <v>300</v>
      </c>
      <c r="AT553" s="205" t="s">
        <v>156</v>
      </c>
      <c r="AU553" s="205" t="s">
        <v>82</v>
      </c>
      <c r="AY553" s="19" t="s">
        <v>153</v>
      </c>
      <c r="BE553" s="206">
        <f>IF(N553="základní",J553,0)</f>
        <v>0</v>
      </c>
      <c r="BF553" s="206">
        <f>IF(N553="snížená",J553,0)</f>
        <v>0</v>
      </c>
      <c r="BG553" s="206">
        <f>IF(N553="zákl. přenesená",J553,0)</f>
        <v>0</v>
      </c>
      <c r="BH553" s="206">
        <f>IF(N553="sníž. přenesená",J553,0)</f>
        <v>0</v>
      </c>
      <c r="BI553" s="206">
        <f>IF(N553="nulová",J553,0)</f>
        <v>0</v>
      </c>
      <c r="BJ553" s="19" t="s">
        <v>80</v>
      </c>
      <c r="BK553" s="206">
        <f>ROUND(I553*H553,2)</f>
        <v>0</v>
      </c>
      <c r="BL553" s="19" t="s">
        <v>300</v>
      </c>
      <c r="BM553" s="205" t="s">
        <v>681</v>
      </c>
    </row>
    <row r="554" spans="2:51" s="13" customFormat="1" ht="12">
      <c r="B554" s="207"/>
      <c r="C554" s="208"/>
      <c r="D554" s="209" t="s">
        <v>163</v>
      </c>
      <c r="E554" s="210" t="s">
        <v>21</v>
      </c>
      <c r="F554" s="211" t="s">
        <v>682</v>
      </c>
      <c r="G554" s="208"/>
      <c r="H554" s="210" t="s">
        <v>21</v>
      </c>
      <c r="I554" s="212"/>
      <c r="J554" s="208"/>
      <c r="K554" s="208"/>
      <c r="L554" s="213"/>
      <c r="M554" s="214"/>
      <c r="N554" s="215"/>
      <c r="O554" s="215"/>
      <c r="P554" s="215"/>
      <c r="Q554" s="215"/>
      <c r="R554" s="215"/>
      <c r="S554" s="215"/>
      <c r="T554" s="216"/>
      <c r="AT554" s="217" t="s">
        <v>163</v>
      </c>
      <c r="AU554" s="217" t="s">
        <v>82</v>
      </c>
      <c r="AV554" s="13" t="s">
        <v>80</v>
      </c>
      <c r="AW554" s="13" t="s">
        <v>34</v>
      </c>
      <c r="AX554" s="13" t="s">
        <v>73</v>
      </c>
      <c r="AY554" s="217" t="s">
        <v>153</v>
      </c>
    </row>
    <row r="555" spans="2:51" s="13" customFormat="1" ht="12">
      <c r="B555" s="207"/>
      <c r="C555" s="208"/>
      <c r="D555" s="209" t="s">
        <v>163</v>
      </c>
      <c r="E555" s="210" t="s">
        <v>21</v>
      </c>
      <c r="F555" s="211" t="s">
        <v>672</v>
      </c>
      <c r="G555" s="208"/>
      <c r="H555" s="210" t="s">
        <v>21</v>
      </c>
      <c r="I555" s="212"/>
      <c r="J555" s="208"/>
      <c r="K555" s="208"/>
      <c r="L555" s="213"/>
      <c r="M555" s="214"/>
      <c r="N555" s="215"/>
      <c r="O555" s="215"/>
      <c r="P555" s="215"/>
      <c r="Q555" s="215"/>
      <c r="R555" s="215"/>
      <c r="S555" s="215"/>
      <c r="T555" s="216"/>
      <c r="AT555" s="217" t="s">
        <v>163</v>
      </c>
      <c r="AU555" s="217" t="s">
        <v>82</v>
      </c>
      <c r="AV555" s="13" t="s">
        <v>80</v>
      </c>
      <c r="AW555" s="13" t="s">
        <v>34</v>
      </c>
      <c r="AX555" s="13" t="s">
        <v>73</v>
      </c>
      <c r="AY555" s="217" t="s">
        <v>153</v>
      </c>
    </row>
    <row r="556" spans="2:51" s="13" customFormat="1" ht="12">
      <c r="B556" s="207"/>
      <c r="C556" s="208"/>
      <c r="D556" s="209" t="s">
        <v>163</v>
      </c>
      <c r="E556" s="210" t="s">
        <v>21</v>
      </c>
      <c r="F556" s="211" t="s">
        <v>652</v>
      </c>
      <c r="G556" s="208"/>
      <c r="H556" s="210" t="s">
        <v>21</v>
      </c>
      <c r="I556" s="212"/>
      <c r="J556" s="208"/>
      <c r="K556" s="208"/>
      <c r="L556" s="213"/>
      <c r="M556" s="214"/>
      <c r="N556" s="215"/>
      <c r="O556" s="215"/>
      <c r="P556" s="215"/>
      <c r="Q556" s="215"/>
      <c r="R556" s="215"/>
      <c r="S556" s="215"/>
      <c r="T556" s="216"/>
      <c r="AT556" s="217" t="s">
        <v>163</v>
      </c>
      <c r="AU556" s="217" t="s">
        <v>82</v>
      </c>
      <c r="AV556" s="13" t="s">
        <v>80</v>
      </c>
      <c r="AW556" s="13" t="s">
        <v>34</v>
      </c>
      <c r="AX556" s="13" t="s">
        <v>73</v>
      </c>
      <c r="AY556" s="217" t="s">
        <v>153</v>
      </c>
    </row>
    <row r="557" spans="2:51" s="13" customFormat="1" ht="12">
      <c r="B557" s="207"/>
      <c r="C557" s="208"/>
      <c r="D557" s="209" t="s">
        <v>163</v>
      </c>
      <c r="E557" s="210" t="s">
        <v>21</v>
      </c>
      <c r="F557" s="211" t="s">
        <v>653</v>
      </c>
      <c r="G557" s="208"/>
      <c r="H557" s="210" t="s">
        <v>21</v>
      </c>
      <c r="I557" s="212"/>
      <c r="J557" s="208"/>
      <c r="K557" s="208"/>
      <c r="L557" s="213"/>
      <c r="M557" s="214"/>
      <c r="N557" s="215"/>
      <c r="O557" s="215"/>
      <c r="P557" s="215"/>
      <c r="Q557" s="215"/>
      <c r="R557" s="215"/>
      <c r="S557" s="215"/>
      <c r="T557" s="216"/>
      <c r="AT557" s="217" t="s">
        <v>163</v>
      </c>
      <c r="AU557" s="217" t="s">
        <v>82</v>
      </c>
      <c r="AV557" s="13" t="s">
        <v>80</v>
      </c>
      <c r="AW557" s="13" t="s">
        <v>34</v>
      </c>
      <c r="AX557" s="13" t="s">
        <v>73</v>
      </c>
      <c r="AY557" s="217" t="s">
        <v>153</v>
      </c>
    </row>
    <row r="558" spans="2:51" s="13" customFormat="1" ht="12">
      <c r="B558" s="207"/>
      <c r="C558" s="208"/>
      <c r="D558" s="209" t="s">
        <v>163</v>
      </c>
      <c r="E558" s="210" t="s">
        <v>21</v>
      </c>
      <c r="F558" s="211" t="s">
        <v>654</v>
      </c>
      <c r="G558" s="208"/>
      <c r="H558" s="210" t="s">
        <v>21</v>
      </c>
      <c r="I558" s="212"/>
      <c r="J558" s="208"/>
      <c r="K558" s="208"/>
      <c r="L558" s="213"/>
      <c r="M558" s="214"/>
      <c r="N558" s="215"/>
      <c r="O558" s="215"/>
      <c r="P558" s="215"/>
      <c r="Q558" s="215"/>
      <c r="R558" s="215"/>
      <c r="S558" s="215"/>
      <c r="T558" s="216"/>
      <c r="AT558" s="217" t="s">
        <v>163</v>
      </c>
      <c r="AU558" s="217" t="s">
        <v>82</v>
      </c>
      <c r="AV558" s="13" t="s">
        <v>80</v>
      </c>
      <c r="AW558" s="13" t="s">
        <v>34</v>
      </c>
      <c r="AX558" s="13" t="s">
        <v>73</v>
      </c>
      <c r="AY558" s="217" t="s">
        <v>153</v>
      </c>
    </row>
    <row r="559" spans="2:51" s="14" customFormat="1" ht="12">
      <c r="B559" s="218"/>
      <c r="C559" s="219"/>
      <c r="D559" s="209" t="s">
        <v>163</v>
      </c>
      <c r="E559" s="220" t="s">
        <v>21</v>
      </c>
      <c r="F559" s="221" t="s">
        <v>82</v>
      </c>
      <c r="G559" s="219"/>
      <c r="H559" s="222">
        <v>2</v>
      </c>
      <c r="I559" s="223"/>
      <c r="J559" s="219"/>
      <c r="K559" s="219"/>
      <c r="L559" s="224"/>
      <c r="M559" s="225"/>
      <c r="N559" s="226"/>
      <c r="O559" s="226"/>
      <c r="P559" s="226"/>
      <c r="Q559" s="226"/>
      <c r="R559" s="226"/>
      <c r="S559" s="226"/>
      <c r="T559" s="227"/>
      <c r="AT559" s="228" t="s">
        <v>163</v>
      </c>
      <c r="AU559" s="228" t="s">
        <v>82</v>
      </c>
      <c r="AV559" s="14" t="s">
        <v>82</v>
      </c>
      <c r="AW559" s="14" t="s">
        <v>34</v>
      </c>
      <c r="AX559" s="14" t="s">
        <v>73</v>
      </c>
      <c r="AY559" s="228" t="s">
        <v>153</v>
      </c>
    </row>
    <row r="560" spans="2:51" s="13" customFormat="1" ht="12">
      <c r="B560" s="207"/>
      <c r="C560" s="208"/>
      <c r="D560" s="209" t="s">
        <v>163</v>
      </c>
      <c r="E560" s="210" t="s">
        <v>21</v>
      </c>
      <c r="F560" s="211" t="s">
        <v>683</v>
      </c>
      <c r="G560" s="208"/>
      <c r="H560" s="210" t="s">
        <v>21</v>
      </c>
      <c r="I560" s="212"/>
      <c r="J560" s="208"/>
      <c r="K560" s="208"/>
      <c r="L560" s="213"/>
      <c r="M560" s="214"/>
      <c r="N560" s="215"/>
      <c r="O560" s="215"/>
      <c r="P560" s="215"/>
      <c r="Q560" s="215"/>
      <c r="R560" s="215"/>
      <c r="S560" s="215"/>
      <c r="T560" s="216"/>
      <c r="AT560" s="217" t="s">
        <v>163</v>
      </c>
      <c r="AU560" s="217" t="s">
        <v>82</v>
      </c>
      <c r="AV560" s="13" t="s">
        <v>80</v>
      </c>
      <c r="AW560" s="13" t="s">
        <v>34</v>
      </c>
      <c r="AX560" s="13" t="s">
        <v>73</v>
      </c>
      <c r="AY560" s="217" t="s">
        <v>153</v>
      </c>
    </row>
    <row r="561" spans="2:51" s="13" customFormat="1" ht="12">
      <c r="B561" s="207"/>
      <c r="C561" s="208"/>
      <c r="D561" s="209" t="s">
        <v>163</v>
      </c>
      <c r="E561" s="210" t="s">
        <v>21</v>
      </c>
      <c r="F561" s="211" t="s">
        <v>657</v>
      </c>
      <c r="G561" s="208"/>
      <c r="H561" s="210" t="s">
        <v>21</v>
      </c>
      <c r="I561" s="212"/>
      <c r="J561" s="208"/>
      <c r="K561" s="208"/>
      <c r="L561" s="213"/>
      <c r="M561" s="214"/>
      <c r="N561" s="215"/>
      <c r="O561" s="215"/>
      <c r="P561" s="215"/>
      <c r="Q561" s="215"/>
      <c r="R561" s="215"/>
      <c r="S561" s="215"/>
      <c r="T561" s="216"/>
      <c r="AT561" s="217" t="s">
        <v>163</v>
      </c>
      <c r="AU561" s="217" t="s">
        <v>82</v>
      </c>
      <c r="AV561" s="13" t="s">
        <v>80</v>
      </c>
      <c r="AW561" s="13" t="s">
        <v>34</v>
      </c>
      <c r="AX561" s="13" t="s">
        <v>73</v>
      </c>
      <c r="AY561" s="217" t="s">
        <v>153</v>
      </c>
    </row>
    <row r="562" spans="2:51" s="14" customFormat="1" ht="12">
      <c r="B562" s="218"/>
      <c r="C562" s="219"/>
      <c r="D562" s="209" t="s">
        <v>163</v>
      </c>
      <c r="E562" s="220" t="s">
        <v>21</v>
      </c>
      <c r="F562" s="221" t="s">
        <v>80</v>
      </c>
      <c r="G562" s="219"/>
      <c r="H562" s="222">
        <v>1</v>
      </c>
      <c r="I562" s="223"/>
      <c r="J562" s="219"/>
      <c r="K562" s="219"/>
      <c r="L562" s="224"/>
      <c r="M562" s="225"/>
      <c r="N562" s="226"/>
      <c r="O562" s="226"/>
      <c r="P562" s="226"/>
      <c r="Q562" s="226"/>
      <c r="R562" s="226"/>
      <c r="S562" s="226"/>
      <c r="T562" s="227"/>
      <c r="AT562" s="228" t="s">
        <v>163</v>
      </c>
      <c r="AU562" s="228" t="s">
        <v>82</v>
      </c>
      <c r="AV562" s="14" t="s">
        <v>82</v>
      </c>
      <c r="AW562" s="14" t="s">
        <v>34</v>
      </c>
      <c r="AX562" s="14" t="s">
        <v>73</v>
      </c>
      <c r="AY562" s="228" t="s">
        <v>153</v>
      </c>
    </row>
    <row r="563" spans="2:51" s="13" customFormat="1" ht="12">
      <c r="B563" s="207"/>
      <c r="C563" s="208"/>
      <c r="D563" s="209" t="s">
        <v>163</v>
      </c>
      <c r="E563" s="210" t="s">
        <v>21</v>
      </c>
      <c r="F563" s="211" t="s">
        <v>684</v>
      </c>
      <c r="G563" s="208"/>
      <c r="H563" s="210" t="s">
        <v>21</v>
      </c>
      <c r="I563" s="212"/>
      <c r="J563" s="208"/>
      <c r="K563" s="208"/>
      <c r="L563" s="213"/>
      <c r="M563" s="214"/>
      <c r="N563" s="215"/>
      <c r="O563" s="215"/>
      <c r="P563" s="215"/>
      <c r="Q563" s="215"/>
      <c r="R563" s="215"/>
      <c r="S563" s="215"/>
      <c r="T563" s="216"/>
      <c r="AT563" s="217" t="s">
        <v>163</v>
      </c>
      <c r="AU563" s="217" t="s">
        <v>82</v>
      </c>
      <c r="AV563" s="13" t="s">
        <v>80</v>
      </c>
      <c r="AW563" s="13" t="s">
        <v>34</v>
      </c>
      <c r="AX563" s="13" t="s">
        <v>73</v>
      </c>
      <c r="AY563" s="217" t="s">
        <v>153</v>
      </c>
    </row>
    <row r="564" spans="2:51" s="13" customFormat="1" ht="12">
      <c r="B564" s="207"/>
      <c r="C564" s="208"/>
      <c r="D564" s="209" t="s">
        <v>163</v>
      </c>
      <c r="E564" s="210" t="s">
        <v>21</v>
      </c>
      <c r="F564" s="211" t="s">
        <v>657</v>
      </c>
      <c r="G564" s="208"/>
      <c r="H564" s="210" t="s">
        <v>21</v>
      </c>
      <c r="I564" s="212"/>
      <c r="J564" s="208"/>
      <c r="K564" s="208"/>
      <c r="L564" s="213"/>
      <c r="M564" s="214"/>
      <c r="N564" s="215"/>
      <c r="O564" s="215"/>
      <c r="P564" s="215"/>
      <c r="Q564" s="215"/>
      <c r="R564" s="215"/>
      <c r="S564" s="215"/>
      <c r="T564" s="216"/>
      <c r="AT564" s="217" t="s">
        <v>163</v>
      </c>
      <c r="AU564" s="217" t="s">
        <v>82</v>
      </c>
      <c r="AV564" s="13" t="s">
        <v>80</v>
      </c>
      <c r="AW564" s="13" t="s">
        <v>34</v>
      </c>
      <c r="AX564" s="13" t="s">
        <v>73</v>
      </c>
      <c r="AY564" s="217" t="s">
        <v>153</v>
      </c>
    </row>
    <row r="565" spans="2:51" s="14" customFormat="1" ht="12">
      <c r="B565" s="218"/>
      <c r="C565" s="219"/>
      <c r="D565" s="209" t="s">
        <v>163</v>
      </c>
      <c r="E565" s="220" t="s">
        <v>21</v>
      </c>
      <c r="F565" s="221" t="s">
        <v>154</v>
      </c>
      <c r="G565" s="219"/>
      <c r="H565" s="222">
        <v>3</v>
      </c>
      <c r="I565" s="223"/>
      <c r="J565" s="219"/>
      <c r="K565" s="219"/>
      <c r="L565" s="224"/>
      <c r="M565" s="225"/>
      <c r="N565" s="226"/>
      <c r="O565" s="226"/>
      <c r="P565" s="226"/>
      <c r="Q565" s="226"/>
      <c r="R565" s="226"/>
      <c r="S565" s="226"/>
      <c r="T565" s="227"/>
      <c r="AT565" s="228" t="s">
        <v>163</v>
      </c>
      <c r="AU565" s="228" t="s">
        <v>82</v>
      </c>
      <c r="AV565" s="14" t="s">
        <v>82</v>
      </c>
      <c r="AW565" s="14" t="s">
        <v>34</v>
      </c>
      <c r="AX565" s="14" t="s">
        <v>73</v>
      </c>
      <c r="AY565" s="228" t="s">
        <v>153</v>
      </c>
    </row>
    <row r="566" spans="2:51" s="15" customFormat="1" ht="12">
      <c r="B566" s="229"/>
      <c r="C566" s="230"/>
      <c r="D566" s="209" t="s">
        <v>163</v>
      </c>
      <c r="E566" s="231" t="s">
        <v>21</v>
      </c>
      <c r="F566" s="232" t="s">
        <v>169</v>
      </c>
      <c r="G566" s="230"/>
      <c r="H566" s="233">
        <v>6</v>
      </c>
      <c r="I566" s="234"/>
      <c r="J566" s="230"/>
      <c r="K566" s="230"/>
      <c r="L566" s="235"/>
      <c r="M566" s="236"/>
      <c r="N566" s="237"/>
      <c r="O566" s="237"/>
      <c r="P566" s="237"/>
      <c r="Q566" s="237"/>
      <c r="R566" s="237"/>
      <c r="S566" s="237"/>
      <c r="T566" s="238"/>
      <c r="AT566" s="239" t="s">
        <v>163</v>
      </c>
      <c r="AU566" s="239" t="s">
        <v>82</v>
      </c>
      <c r="AV566" s="15" t="s">
        <v>161</v>
      </c>
      <c r="AW566" s="15" t="s">
        <v>34</v>
      </c>
      <c r="AX566" s="15" t="s">
        <v>80</v>
      </c>
      <c r="AY566" s="239" t="s">
        <v>153</v>
      </c>
    </row>
    <row r="567" spans="1:65" s="2" customFormat="1" ht="16.5" customHeight="1">
      <c r="A567" s="36"/>
      <c r="B567" s="37"/>
      <c r="C567" s="251" t="s">
        <v>685</v>
      </c>
      <c r="D567" s="251" t="s">
        <v>452</v>
      </c>
      <c r="E567" s="252" t="s">
        <v>686</v>
      </c>
      <c r="F567" s="253" t="s">
        <v>687</v>
      </c>
      <c r="G567" s="254" t="s">
        <v>159</v>
      </c>
      <c r="H567" s="255">
        <v>6</v>
      </c>
      <c r="I567" s="256"/>
      <c r="J567" s="257">
        <f>ROUND(I567*H567,2)</f>
        <v>0</v>
      </c>
      <c r="K567" s="253" t="s">
        <v>21</v>
      </c>
      <c r="L567" s="258"/>
      <c r="M567" s="259" t="s">
        <v>21</v>
      </c>
      <c r="N567" s="260" t="s">
        <v>44</v>
      </c>
      <c r="O567" s="66"/>
      <c r="P567" s="203">
        <f>O567*H567</f>
        <v>0</v>
      </c>
      <c r="Q567" s="203">
        <v>0.0195</v>
      </c>
      <c r="R567" s="203">
        <f>Q567*H567</f>
        <v>0.11699999999999999</v>
      </c>
      <c r="S567" s="203">
        <v>0</v>
      </c>
      <c r="T567" s="204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205" t="s">
        <v>431</v>
      </c>
      <c r="AT567" s="205" t="s">
        <v>452</v>
      </c>
      <c r="AU567" s="205" t="s">
        <v>82</v>
      </c>
      <c r="AY567" s="19" t="s">
        <v>153</v>
      </c>
      <c r="BE567" s="206">
        <f>IF(N567="základní",J567,0)</f>
        <v>0</v>
      </c>
      <c r="BF567" s="206">
        <f>IF(N567="snížená",J567,0)</f>
        <v>0</v>
      </c>
      <c r="BG567" s="206">
        <f>IF(N567="zákl. přenesená",J567,0)</f>
        <v>0</v>
      </c>
      <c r="BH567" s="206">
        <f>IF(N567="sníž. přenesená",J567,0)</f>
        <v>0</v>
      </c>
      <c r="BI567" s="206">
        <f>IF(N567="nulová",J567,0)</f>
        <v>0</v>
      </c>
      <c r="BJ567" s="19" t="s">
        <v>80</v>
      </c>
      <c r="BK567" s="206">
        <f>ROUND(I567*H567,2)</f>
        <v>0</v>
      </c>
      <c r="BL567" s="19" t="s">
        <v>300</v>
      </c>
      <c r="BM567" s="205" t="s">
        <v>688</v>
      </c>
    </row>
    <row r="568" spans="1:65" s="2" customFormat="1" ht="21.75" customHeight="1">
      <c r="A568" s="36"/>
      <c r="B568" s="37"/>
      <c r="C568" s="194" t="s">
        <v>689</v>
      </c>
      <c r="D568" s="194" t="s">
        <v>156</v>
      </c>
      <c r="E568" s="195" t="s">
        <v>690</v>
      </c>
      <c r="F568" s="196" t="s">
        <v>691</v>
      </c>
      <c r="G568" s="197" t="s">
        <v>229</v>
      </c>
      <c r="H568" s="198">
        <v>0.438</v>
      </c>
      <c r="I568" s="199"/>
      <c r="J568" s="200">
        <f>ROUND(I568*H568,2)</f>
        <v>0</v>
      </c>
      <c r="K568" s="196" t="s">
        <v>160</v>
      </c>
      <c r="L568" s="41"/>
      <c r="M568" s="201" t="s">
        <v>21</v>
      </c>
      <c r="N568" s="202" t="s">
        <v>44</v>
      </c>
      <c r="O568" s="66"/>
      <c r="P568" s="203">
        <f>O568*H568</f>
        <v>0</v>
      </c>
      <c r="Q568" s="203">
        <v>0</v>
      </c>
      <c r="R568" s="203">
        <f>Q568*H568</f>
        <v>0</v>
      </c>
      <c r="S568" s="203">
        <v>0</v>
      </c>
      <c r="T568" s="204">
        <f>S568*H568</f>
        <v>0</v>
      </c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R568" s="205" t="s">
        <v>300</v>
      </c>
      <c r="AT568" s="205" t="s">
        <v>156</v>
      </c>
      <c r="AU568" s="205" t="s">
        <v>82</v>
      </c>
      <c r="AY568" s="19" t="s">
        <v>153</v>
      </c>
      <c r="BE568" s="206">
        <f>IF(N568="základní",J568,0)</f>
        <v>0</v>
      </c>
      <c r="BF568" s="206">
        <f>IF(N568="snížená",J568,0)</f>
        <v>0</v>
      </c>
      <c r="BG568" s="206">
        <f>IF(N568="zákl. přenesená",J568,0)</f>
        <v>0</v>
      </c>
      <c r="BH568" s="206">
        <f>IF(N568="sníž. přenesená",J568,0)</f>
        <v>0</v>
      </c>
      <c r="BI568" s="206">
        <f>IF(N568="nulová",J568,0)</f>
        <v>0</v>
      </c>
      <c r="BJ568" s="19" t="s">
        <v>80</v>
      </c>
      <c r="BK568" s="206">
        <f>ROUND(I568*H568,2)</f>
        <v>0</v>
      </c>
      <c r="BL568" s="19" t="s">
        <v>300</v>
      </c>
      <c r="BM568" s="205" t="s">
        <v>692</v>
      </c>
    </row>
    <row r="569" spans="2:51" s="14" customFormat="1" ht="12">
      <c r="B569" s="218"/>
      <c r="C569" s="219"/>
      <c r="D569" s="209" t="s">
        <v>163</v>
      </c>
      <c r="E569" s="220" t="s">
        <v>21</v>
      </c>
      <c r="F569" s="221" t="s">
        <v>693</v>
      </c>
      <c r="G569" s="219"/>
      <c r="H569" s="222">
        <v>0.438</v>
      </c>
      <c r="I569" s="223"/>
      <c r="J569" s="219"/>
      <c r="K569" s="219"/>
      <c r="L569" s="224"/>
      <c r="M569" s="225"/>
      <c r="N569" s="226"/>
      <c r="O569" s="226"/>
      <c r="P569" s="226"/>
      <c r="Q569" s="226"/>
      <c r="R569" s="226"/>
      <c r="S569" s="226"/>
      <c r="T569" s="227"/>
      <c r="AT569" s="228" t="s">
        <v>163</v>
      </c>
      <c r="AU569" s="228" t="s">
        <v>82</v>
      </c>
      <c r="AV569" s="14" t="s">
        <v>82</v>
      </c>
      <c r="AW569" s="14" t="s">
        <v>34</v>
      </c>
      <c r="AX569" s="14" t="s">
        <v>80</v>
      </c>
      <c r="AY569" s="228" t="s">
        <v>153</v>
      </c>
    </row>
    <row r="570" spans="1:65" s="2" customFormat="1" ht="21.75" customHeight="1">
      <c r="A570" s="36"/>
      <c r="B570" s="37"/>
      <c r="C570" s="194" t="s">
        <v>694</v>
      </c>
      <c r="D570" s="194" t="s">
        <v>156</v>
      </c>
      <c r="E570" s="195" t="s">
        <v>695</v>
      </c>
      <c r="F570" s="196" t="s">
        <v>696</v>
      </c>
      <c r="G570" s="197" t="s">
        <v>229</v>
      </c>
      <c r="H570" s="198">
        <v>0.438</v>
      </c>
      <c r="I570" s="199"/>
      <c r="J570" s="200">
        <f>ROUND(I570*H570,2)</f>
        <v>0</v>
      </c>
      <c r="K570" s="196" t="s">
        <v>160</v>
      </c>
      <c r="L570" s="41"/>
      <c r="M570" s="201" t="s">
        <v>21</v>
      </c>
      <c r="N570" s="202" t="s">
        <v>44</v>
      </c>
      <c r="O570" s="66"/>
      <c r="P570" s="203">
        <f>O570*H570</f>
        <v>0</v>
      </c>
      <c r="Q570" s="203">
        <v>0</v>
      </c>
      <c r="R570" s="203">
        <f>Q570*H570</f>
        <v>0</v>
      </c>
      <c r="S570" s="203">
        <v>0</v>
      </c>
      <c r="T570" s="204">
        <f>S570*H570</f>
        <v>0</v>
      </c>
      <c r="U570" s="36"/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R570" s="205" t="s">
        <v>300</v>
      </c>
      <c r="AT570" s="205" t="s">
        <v>156</v>
      </c>
      <c r="AU570" s="205" t="s">
        <v>82</v>
      </c>
      <c r="AY570" s="19" t="s">
        <v>153</v>
      </c>
      <c r="BE570" s="206">
        <f>IF(N570="základní",J570,0)</f>
        <v>0</v>
      </c>
      <c r="BF570" s="206">
        <f>IF(N570="snížená",J570,0)</f>
        <v>0</v>
      </c>
      <c r="BG570" s="206">
        <f>IF(N570="zákl. přenesená",J570,0)</f>
        <v>0</v>
      </c>
      <c r="BH570" s="206">
        <f>IF(N570="sníž. přenesená",J570,0)</f>
        <v>0</v>
      </c>
      <c r="BI570" s="206">
        <f>IF(N570="nulová",J570,0)</f>
        <v>0</v>
      </c>
      <c r="BJ570" s="19" t="s">
        <v>80</v>
      </c>
      <c r="BK570" s="206">
        <f>ROUND(I570*H570,2)</f>
        <v>0</v>
      </c>
      <c r="BL570" s="19" t="s">
        <v>300</v>
      </c>
      <c r="BM570" s="205" t="s">
        <v>697</v>
      </c>
    </row>
    <row r="571" spans="2:51" s="14" customFormat="1" ht="12">
      <c r="B571" s="218"/>
      <c r="C571" s="219"/>
      <c r="D571" s="209" t="s">
        <v>163</v>
      </c>
      <c r="E571" s="220" t="s">
        <v>21</v>
      </c>
      <c r="F571" s="221" t="s">
        <v>693</v>
      </c>
      <c r="G571" s="219"/>
      <c r="H571" s="222">
        <v>0.438</v>
      </c>
      <c r="I571" s="223"/>
      <c r="J571" s="219"/>
      <c r="K571" s="219"/>
      <c r="L571" s="224"/>
      <c r="M571" s="225"/>
      <c r="N571" s="226"/>
      <c r="O571" s="226"/>
      <c r="P571" s="226"/>
      <c r="Q571" s="226"/>
      <c r="R571" s="226"/>
      <c r="S571" s="226"/>
      <c r="T571" s="227"/>
      <c r="AT571" s="228" t="s">
        <v>163</v>
      </c>
      <c r="AU571" s="228" t="s">
        <v>82</v>
      </c>
      <c r="AV571" s="14" t="s">
        <v>82</v>
      </c>
      <c r="AW571" s="14" t="s">
        <v>34</v>
      </c>
      <c r="AX571" s="14" t="s">
        <v>80</v>
      </c>
      <c r="AY571" s="228" t="s">
        <v>153</v>
      </c>
    </row>
    <row r="572" spans="2:63" s="12" customFormat="1" ht="22.9" customHeight="1">
      <c r="B572" s="178"/>
      <c r="C572" s="179"/>
      <c r="D572" s="180" t="s">
        <v>72</v>
      </c>
      <c r="E572" s="192" t="s">
        <v>698</v>
      </c>
      <c r="F572" s="192" t="s">
        <v>699</v>
      </c>
      <c r="G572" s="179"/>
      <c r="H572" s="179"/>
      <c r="I572" s="182"/>
      <c r="J572" s="193">
        <f>BK572</f>
        <v>0</v>
      </c>
      <c r="K572" s="179"/>
      <c r="L572" s="184"/>
      <c r="M572" s="185"/>
      <c r="N572" s="186"/>
      <c r="O572" s="186"/>
      <c r="P572" s="187">
        <f>SUM(P573:P589)</f>
        <v>0</v>
      </c>
      <c r="Q572" s="186"/>
      <c r="R572" s="187">
        <f>SUM(R573:R589)</f>
        <v>0.22028676</v>
      </c>
      <c r="S572" s="186"/>
      <c r="T572" s="188">
        <f>SUM(T573:T589)</f>
        <v>0</v>
      </c>
      <c r="AR572" s="189" t="s">
        <v>82</v>
      </c>
      <c r="AT572" s="190" t="s">
        <v>72</v>
      </c>
      <c r="AU572" s="190" t="s">
        <v>80</v>
      </c>
      <c r="AY572" s="189" t="s">
        <v>153</v>
      </c>
      <c r="BK572" s="191">
        <f>SUM(BK573:BK589)</f>
        <v>0</v>
      </c>
    </row>
    <row r="573" spans="1:65" s="2" customFormat="1" ht="16.5" customHeight="1">
      <c r="A573" s="36"/>
      <c r="B573" s="37"/>
      <c r="C573" s="194" t="s">
        <v>700</v>
      </c>
      <c r="D573" s="194" t="s">
        <v>156</v>
      </c>
      <c r="E573" s="195" t="s">
        <v>701</v>
      </c>
      <c r="F573" s="196" t="s">
        <v>702</v>
      </c>
      <c r="G573" s="197" t="s">
        <v>172</v>
      </c>
      <c r="H573" s="198">
        <v>14.676</v>
      </c>
      <c r="I573" s="199"/>
      <c r="J573" s="200">
        <f>ROUND(I573*H573,2)</f>
        <v>0</v>
      </c>
      <c r="K573" s="196" t="s">
        <v>160</v>
      </c>
      <c r="L573" s="41"/>
      <c r="M573" s="201" t="s">
        <v>21</v>
      </c>
      <c r="N573" s="202" t="s">
        <v>44</v>
      </c>
      <c r="O573" s="66"/>
      <c r="P573" s="203">
        <f>O573*H573</f>
        <v>0</v>
      </c>
      <c r="Q573" s="203">
        <v>1E-05</v>
      </c>
      <c r="R573" s="203">
        <f>Q573*H573</f>
        <v>0.00014676</v>
      </c>
      <c r="S573" s="203">
        <v>0</v>
      </c>
      <c r="T573" s="204">
        <f>S573*H573</f>
        <v>0</v>
      </c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R573" s="205" t="s">
        <v>300</v>
      </c>
      <c r="AT573" s="205" t="s">
        <v>156</v>
      </c>
      <c r="AU573" s="205" t="s">
        <v>82</v>
      </c>
      <c r="AY573" s="19" t="s">
        <v>153</v>
      </c>
      <c r="BE573" s="206">
        <f>IF(N573="základní",J573,0)</f>
        <v>0</v>
      </c>
      <c r="BF573" s="206">
        <f>IF(N573="snížená",J573,0)</f>
        <v>0</v>
      </c>
      <c r="BG573" s="206">
        <f>IF(N573="zákl. přenesená",J573,0)</f>
        <v>0</v>
      </c>
      <c r="BH573" s="206">
        <f>IF(N573="sníž. přenesená",J573,0)</f>
        <v>0</v>
      </c>
      <c r="BI573" s="206">
        <f>IF(N573="nulová",J573,0)</f>
        <v>0</v>
      </c>
      <c r="BJ573" s="19" t="s">
        <v>80</v>
      </c>
      <c r="BK573" s="206">
        <f>ROUND(I573*H573,2)</f>
        <v>0</v>
      </c>
      <c r="BL573" s="19" t="s">
        <v>300</v>
      </c>
      <c r="BM573" s="205" t="s">
        <v>703</v>
      </c>
    </row>
    <row r="574" spans="2:51" s="13" customFormat="1" ht="12">
      <c r="B574" s="207"/>
      <c r="C574" s="208"/>
      <c r="D574" s="209" t="s">
        <v>163</v>
      </c>
      <c r="E574" s="210" t="s">
        <v>21</v>
      </c>
      <c r="F574" s="211" t="s">
        <v>704</v>
      </c>
      <c r="G574" s="208"/>
      <c r="H574" s="210" t="s">
        <v>21</v>
      </c>
      <c r="I574" s="212"/>
      <c r="J574" s="208"/>
      <c r="K574" s="208"/>
      <c r="L574" s="213"/>
      <c r="M574" s="214"/>
      <c r="N574" s="215"/>
      <c r="O574" s="215"/>
      <c r="P574" s="215"/>
      <c r="Q574" s="215"/>
      <c r="R574" s="215"/>
      <c r="S574" s="215"/>
      <c r="T574" s="216"/>
      <c r="AT574" s="217" t="s">
        <v>163</v>
      </c>
      <c r="AU574" s="217" t="s">
        <v>82</v>
      </c>
      <c r="AV574" s="13" t="s">
        <v>80</v>
      </c>
      <c r="AW574" s="13" t="s">
        <v>34</v>
      </c>
      <c r="AX574" s="13" t="s">
        <v>73</v>
      </c>
      <c r="AY574" s="217" t="s">
        <v>153</v>
      </c>
    </row>
    <row r="575" spans="2:51" s="13" customFormat="1" ht="12">
      <c r="B575" s="207"/>
      <c r="C575" s="208"/>
      <c r="D575" s="209" t="s">
        <v>163</v>
      </c>
      <c r="E575" s="210" t="s">
        <v>21</v>
      </c>
      <c r="F575" s="211" t="s">
        <v>652</v>
      </c>
      <c r="G575" s="208"/>
      <c r="H575" s="210" t="s">
        <v>21</v>
      </c>
      <c r="I575" s="212"/>
      <c r="J575" s="208"/>
      <c r="K575" s="208"/>
      <c r="L575" s="213"/>
      <c r="M575" s="214"/>
      <c r="N575" s="215"/>
      <c r="O575" s="215"/>
      <c r="P575" s="215"/>
      <c r="Q575" s="215"/>
      <c r="R575" s="215"/>
      <c r="S575" s="215"/>
      <c r="T575" s="216"/>
      <c r="AT575" s="217" t="s">
        <v>163</v>
      </c>
      <c r="AU575" s="217" t="s">
        <v>82</v>
      </c>
      <c r="AV575" s="13" t="s">
        <v>80</v>
      </c>
      <c r="AW575" s="13" t="s">
        <v>34</v>
      </c>
      <c r="AX575" s="13" t="s">
        <v>73</v>
      </c>
      <c r="AY575" s="217" t="s">
        <v>153</v>
      </c>
    </row>
    <row r="576" spans="2:51" s="13" customFormat="1" ht="12">
      <c r="B576" s="207"/>
      <c r="C576" s="208"/>
      <c r="D576" s="209" t="s">
        <v>163</v>
      </c>
      <c r="E576" s="210" t="s">
        <v>21</v>
      </c>
      <c r="F576" s="211" t="s">
        <v>357</v>
      </c>
      <c r="G576" s="208"/>
      <c r="H576" s="210" t="s">
        <v>21</v>
      </c>
      <c r="I576" s="212"/>
      <c r="J576" s="208"/>
      <c r="K576" s="208"/>
      <c r="L576" s="213"/>
      <c r="M576" s="214"/>
      <c r="N576" s="215"/>
      <c r="O576" s="215"/>
      <c r="P576" s="215"/>
      <c r="Q576" s="215"/>
      <c r="R576" s="215"/>
      <c r="S576" s="215"/>
      <c r="T576" s="216"/>
      <c r="AT576" s="217" t="s">
        <v>163</v>
      </c>
      <c r="AU576" s="217" t="s">
        <v>82</v>
      </c>
      <c r="AV576" s="13" t="s">
        <v>80</v>
      </c>
      <c r="AW576" s="13" t="s">
        <v>34</v>
      </c>
      <c r="AX576" s="13" t="s">
        <v>73</v>
      </c>
      <c r="AY576" s="217" t="s">
        <v>153</v>
      </c>
    </row>
    <row r="577" spans="2:51" s="14" customFormat="1" ht="12">
      <c r="B577" s="218"/>
      <c r="C577" s="219"/>
      <c r="D577" s="209" t="s">
        <v>163</v>
      </c>
      <c r="E577" s="220" t="s">
        <v>21</v>
      </c>
      <c r="F577" s="221" t="s">
        <v>705</v>
      </c>
      <c r="G577" s="219"/>
      <c r="H577" s="222">
        <v>7.5</v>
      </c>
      <c r="I577" s="223"/>
      <c r="J577" s="219"/>
      <c r="K577" s="219"/>
      <c r="L577" s="224"/>
      <c r="M577" s="225"/>
      <c r="N577" s="226"/>
      <c r="O577" s="226"/>
      <c r="P577" s="226"/>
      <c r="Q577" s="226"/>
      <c r="R577" s="226"/>
      <c r="S577" s="226"/>
      <c r="T577" s="227"/>
      <c r="AT577" s="228" t="s">
        <v>163</v>
      </c>
      <c r="AU577" s="228" t="s">
        <v>82</v>
      </c>
      <c r="AV577" s="14" t="s">
        <v>82</v>
      </c>
      <c r="AW577" s="14" t="s">
        <v>34</v>
      </c>
      <c r="AX577" s="14" t="s">
        <v>73</v>
      </c>
      <c r="AY577" s="228" t="s">
        <v>153</v>
      </c>
    </row>
    <row r="578" spans="2:51" s="13" customFormat="1" ht="12">
      <c r="B578" s="207"/>
      <c r="C578" s="208"/>
      <c r="D578" s="209" t="s">
        <v>163</v>
      </c>
      <c r="E578" s="210" t="s">
        <v>21</v>
      </c>
      <c r="F578" s="211" t="s">
        <v>359</v>
      </c>
      <c r="G578" s="208"/>
      <c r="H578" s="210" t="s">
        <v>21</v>
      </c>
      <c r="I578" s="212"/>
      <c r="J578" s="208"/>
      <c r="K578" s="208"/>
      <c r="L578" s="213"/>
      <c r="M578" s="214"/>
      <c r="N578" s="215"/>
      <c r="O578" s="215"/>
      <c r="P578" s="215"/>
      <c r="Q578" s="215"/>
      <c r="R578" s="215"/>
      <c r="S578" s="215"/>
      <c r="T578" s="216"/>
      <c r="AT578" s="217" t="s">
        <v>163</v>
      </c>
      <c r="AU578" s="217" t="s">
        <v>82</v>
      </c>
      <c r="AV578" s="13" t="s">
        <v>80</v>
      </c>
      <c r="AW578" s="13" t="s">
        <v>34</v>
      </c>
      <c r="AX578" s="13" t="s">
        <v>73</v>
      </c>
      <c r="AY578" s="217" t="s">
        <v>153</v>
      </c>
    </row>
    <row r="579" spans="2:51" s="14" customFormat="1" ht="12">
      <c r="B579" s="218"/>
      <c r="C579" s="219"/>
      <c r="D579" s="209" t="s">
        <v>163</v>
      </c>
      <c r="E579" s="220" t="s">
        <v>21</v>
      </c>
      <c r="F579" s="221" t="s">
        <v>706</v>
      </c>
      <c r="G579" s="219"/>
      <c r="H579" s="222">
        <v>2.25</v>
      </c>
      <c r="I579" s="223"/>
      <c r="J579" s="219"/>
      <c r="K579" s="219"/>
      <c r="L579" s="224"/>
      <c r="M579" s="225"/>
      <c r="N579" s="226"/>
      <c r="O579" s="226"/>
      <c r="P579" s="226"/>
      <c r="Q579" s="226"/>
      <c r="R579" s="226"/>
      <c r="S579" s="226"/>
      <c r="T579" s="227"/>
      <c r="AT579" s="228" t="s">
        <v>163</v>
      </c>
      <c r="AU579" s="228" t="s">
        <v>82</v>
      </c>
      <c r="AV579" s="14" t="s">
        <v>82</v>
      </c>
      <c r="AW579" s="14" t="s">
        <v>34</v>
      </c>
      <c r="AX579" s="14" t="s">
        <v>73</v>
      </c>
      <c r="AY579" s="228" t="s">
        <v>153</v>
      </c>
    </row>
    <row r="580" spans="2:51" s="13" customFormat="1" ht="12">
      <c r="B580" s="207"/>
      <c r="C580" s="208"/>
      <c r="D580" s="209" t="s">
        <v>163</v>
      </c>
      <c r="E580" s="210" t="s">
        <v>21</v>
      </c>
      <c r="F580" s="211" t="s">
        <v>361</v>
      </c>
      <c r="G580" s="208"/>
      <c r="H580" s="210" t="s">
        <v>21</v>
      </c>
      <c r="I580" s="212"/>
      <c r="J580" s="208"/>
      <c r="K580" s="208"/>
      <c r="L580" s="213"/>
      <c r="M580" s="214"/>
      <c r="N580" s="215"/>
      <c r="O580" s="215"/>
      <c r="P580" s="215"/>
      <c r="Q580" s="215"/>
      <c r="R580" s="215"/>
      <c r="S580" s="215"/>
      <c r="T580" s="216"/>
      <c r="AT580" s="217" t="s">
        <v>163</v>
      </c>
      <c r="AU580" s="217" t="s">
        <v>82</v>
      </c>
      <c r="AV580" s="13" t="s">
        <v>80</v>
      </c>
      <c r="AW580" s="13" t="s">
        <v>34</v>
      </c>
      <c r="AX580" s="13" t="s">
        <v>73</v>
      </c>
      <c r="AY580" s="217" t="s">
        <v>153</v>
      </c>
    </row>
    <row r="581" spans="2:51" s="14" customFormat="1" ht="12">
      <c r="B581" s="218"/>
      <c r="C581" s="219"/>
      <c r="D581" s="209" t="s">
        <v>163</v>
      </c>
      <c r="E581" s="220" t="s">
        <v>21</v>
      </c>
      <c r="F581" s="221" t="s">
        <v>707</v>
      </c>
      <c r="G581" s="219"/>
      <c r="H581" s="222">
        <v>1.65</v>
      </c>
      <c r="I581" s="223"/>
      <c r="J581" s="219"/>
      <c r="K581" s="219"/>
      <c r="L581" s="224"/>
      <c r="M581" s="225"/>
      <c r="N581" s="226"/>
      <c r="O581" s="226"/>
      <c r="P581" s="226"/>
      <c r="Q581" s="226"/>
      <c r="R581" s="226"/>
      <c r="S581" s="226"/>
      <c r="T581" s="227"/>
      <c r="AT581" s="228" t="s">
        <v>163</v>
      </c>
      <c r="AU581" s="228" t="s">
        <v>82</v>
      </c>
      <c r="AV581" s="14" t="s">
        <v>82</v>
      </c>
      <c r="AW581" s="14" t="s">
        <v>34</v>
      </c>
      <c r="AX581" s="14" t="s">
        <v>73</v>
      </c>
      <c r="AY581" s="228" t="s">
        <v>153</v>
      </c>
    </row>
    <row r="582" spans="2:51" s="13" customFormat="1" ht="12">
      <c r="B582" s="207"/>
      <c r="C582" s="208"/>
      <c r="D582" s="209" t="s">
        <v>163</v>
      </c>
      <c r="E582" s="210" t="s">
        <v>21</v>
      </c>
      <c r="F582" s="211" t="s">
        <v>363</v>
      </c>
      <c r="G582" s="208"/>
      <c r="H582" s="210" t="s">
        <v>21</v>
      </c>
      <c r="I582" s="212"/>
      <c r="J582" s="208"/>
      <c r="K582" s="208"/>
      <c r="L582" s="213"/>
      <c r="M582" s="214"/>
      <c r="N582" s="215"/>
      <c r="O582" s="215"/>
      <c r="P582" s="215"/>
      <c r="Q582" s="215"/>
      <c r="R582" s="215"/>
      <c r="S582" s="215"/>
      <c r="T582" s="216"/>
      <c r="AT582" s="217" t="s">
        <v>163</v>
      </c>
      <c r="AU582" s="217" t="s">
        <v>82</v>
      </c>
      <c r="AV582" s="13" t="s">
        <v>80</v>
      </c>
      <c r="AW582" s="13" t="s">
        <v>34</v>
      </c>
      <c r="AX582" s="13" t="s">
        <v>73</v>
      </c>
      <c r="AY582" s="217" t="s">
        <v>153</v>
      </c>
    </row>
    <row r="583" spans="2:51" s="14" customFormat="1" ht="12">
      <c r="B583" s="218"/>
      <c r="C583" s="219"/>
      <c r="D583" s="209" t="s">
        <v>163</v>
      </c>
      <c r="E583" s="220" t="s">
        <v>21</v>
      </c>
      <c r="F583" s="221" t="s">
        <v>708</v>
      </c>
      <c r="G583" s="219"/>
      <c r="H583" s="222">
        <v>1.26</v>
      </c>
      <c r="I583" s="223"/>
      <c r="J583" s="219"/>
      <c r="K583" s="219"/>
      <c r="L583" s="224"/>
      <c r="M583" s="225"/>
      <c r="N583" s="226"/>
      <c r="O583" s="226"/>
      <c r="P583" s="226"/>
      <c r="Q583" s="226"/>
      <c r="R583" s="226"/>
      <c r="S583" s="226"/>
      <c r="T583" s="227"/>
      <c r="AT583" s="228" t="s">
        <v>163</v>
      </c>
      <c r="AU583" s="228" t="s">
        <v>82</v>
      </c>
      <c r="AV583" s="14" t="s">
        <v>82</v>
      </c>
      <c r="AW583" s="14" t="s">
        <v>34</v>
      </c>
      <c r="AX583" s="14" t="s">
        <v>73</v>
      </c>
      <c r="AY583" s="228" t="s">
        <v>153</v>
      </c>
    </row>
    <row r="584" spans="2:51" s="13" customFormat="1" ht="12">
      <c r="B584" s="207"/>
      <c r="C584" s="208"/>
      <c r="D584" s="209" t="s">
        <v>163</v>
      </c>
      <c r="E584" s="210" t="s">
        <v>21</v>
      </c>
      <c r="F584" s="211" t="s">
        <v>365</v>
      </c>
      <c r="G584" s="208"/>
      <c r="H584" s="210" t="s">
        <v>21</v>
      </c>
      <c r="I584" s="212"/>
      <c r="J584" s="208"/>
      <c r="K584" s="208"/>
      <c r="L584" s="213"/>
      <c r="M584" s="214"/>
      <c r="N584" s="215"/>
      <c r="O584" s="215"/>
      <c r="P584" s="215"/>
      <c r="Q584" s="215"/>
      <c r="R584" s="215"/>
      <c r="S584" s="215"/>
      <c r="T584" s="216"/>
      <c r="AT584" s="217" t="s">
        <v>163</v>
      </c>
      <c r="AU584" s="217" t="s">
        <v>82</v>
      </c>
      <c r="AV584" s="13" t="s">
        <v>80</v>
      </c>
      <c r="AW584" s="13" t="s">
        <v>34</v>
      </c>
      <c r="AX584" s="13" t="s">
        <v>73</v>
      </c>
      <c r="AY584" s="217" t="s">
        <v>153</v>
      </c>
    </row>
    <row r="585" spans="2:51" s="14" customFormat="1" ht="12">
      <c r="B585" s="218"/>
      <c r="C585" s="219"/>
      <c r="D585" s="209" t="s">
        <v>163</v>
      </c>
      <c r="E585" s="220" t="s">
        <v>21</v>
      </c>
      <c r="F585" s="221" t="s">
        <v>709</v>
      </c>
      <c r="G585" s="219"/>
      <c r="H585" s="222">
        <v>2.016</v>
      </c>
      <c r="I585" s="223"/>
      <c r="J585" s="219"/>
      <c r="K585" s="219"/>
      <c r="L585" s="224"/>
      <c r="M585" s="225"/>
      <c r="N585" s="226"/>
      <c r="O585" s="226"/>
      <c r="P585" s="226"/>
      <c r="Q585" s="226"/>
      <c r="R585" s="226"/>
      <c r="S585" s="226"/>
      <c r="T585" s="227"/>
      <c r="AT585" s="228" t="s">
        <v>163</v>
      </c>
      <c r="AU585" s="228" t="s">
        <v>82</v>
      </c>
      <c r="AV585" s="14" t="s">
        <v>82</v>
      </c>
      <c r="AW585" s="14" t="s">
        <v>34</v>
      </c>
      <c r="AX585" s="14" t="s">
        <v>73</v>
      </c>
      <c r="AY585" s="228" t="s">
        <v>153</v>
      </c>
    </row>
    <row r="586" spans="2:51" s="15" customFormat="1" ht="12">
      <c r="B586" s="229"/>
      <c r="C586" s="230"/>
      <c r="D586" s="209" t="s">
        <v>163</v>
      </c>
      <c r="E586" s="231" t="s">
        <v>21</v>
      </c>
      <c r="F586" s="232" t="s">
        <v>169</v>
      </c>
      <c r="G586" s="230"/>
      <c r="H586" s="233">
        <v>14.676</v>
      </c>
      <c r="I586" s="234"/>
      <c r="J586" s="230"/>
      <c r="K586" s="230"/>
      <c r="L586" s="235"/>
      <c r="M586" s="236"/>
      <c r="N586" s="237"/>
      <c r="O586" s="237"/>
      <c r="P586" s="237"/>
      <c r="Q586" s="237"/>
      <c r="R586" s="237"/>
      <c r="S586" s="237"/>
      <c r="T586" s="238"/>
      <c r="AT586" s="239" t="s">
        <v>163</v>
      </c>
      <c r="AU586" s="239" t="s">
        <v>82</v>
      </c>
      <c r="AV586" s="15" t="s">
        <v>161</v>
      </c>
      <c r="AW586" s="15" t="s">
        <v>34</v>
      </c>
      <c r="AX586" s="15" t="s">
        <v>80</v>
      </c>
      <c r="AY586" s="239" t="s">
        <v>153</v>
      </c>
    </row>
    <row r="587" spans="1:65" s="2" customFormat="1" ht="16.5" customHeight="1">
      <c r="A587" s="36"/>
      <c r="B587" s="37"/>
      <c r="C587" s="251" t="s">
        <v>710</v>
      </c>
      <c r="D587" s="251" t="s">
        <v>452</v>
      </c>
      <c r="E587" s="252" t="s">
        <v>711</v>
      </c>
      <c r="F587" s="253" t="s">
        <v>712</v>
      </c>
      <c r="G587" s="254" t="s">
        <v>172</v>
      </c>
      <c r="H587" s="255">
        <v>14.676</v>
      </c>
      <c r="I587" s="256"/>
      <c r="J587" s="257">
        <f>ROUND(I587*H587,2)</f>
        <v>0</v>
      </c>
      <c r="K587" s="253" t="s">
        <v>21</v>
      </c>
      <c r="L587" s="258"/>
      <c r="M587" s="259" t="s">
        <v>21</v>
      </c>
      <c r="N587" s="260" t="s">
        <v>44</v>
      </c>
      <c r="O587" s="66"/>
      <c r="P587" s="203">
        <f>O587*H587</f>
        <v>0</v>
      </c>
      <c r="Q587" s="203">
        <v>0.015</v>
      </c>
      <c r="R587" s="203">
        <f>Q587*H587</f>
        <v>0.22014</v>
      </c>
      <c r="S587" s="203">
        <v>0</v>
      </c>
      <c r="T587" s="204">
        <f>S587*H587</f>
        <v>0</v>
      </c>
      <c r="U587" s="36"/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R587" s="205" t="s">
        <v>431</v>
      </c>
      <c r="AT587" s="205" t="s">
        <v>452</v>
      </c>
      <c r="AU587" s="205" t="s">
        <v>82</v>
      </c>
      <c r="AY587" s="19" t="s">
        <v>153</v>
      </c>
      <c r="BE587" s="206">
        <f>IF(N587="základní",J587,0)</f>
        <v>0</v>
      </c>
      <c r="BF587" s="206">
        <f>IF(N587="snížená",J587,0)</f>
        <v>0</v>
      </c>
      <c r="BG587" s="206">
        <f>IF(N587="zákl. přenesená",J587,0)</f>
        <v>0</v>
      </c>
      <c r="BH587" s="206">
        <f>IF(N587="sníž. přenesená",J587,0)</f>
        <v>0</v>
      </c>
      <c r="BI587" s="206">
        <f>IF(N587="nulová",J587,0)</f>
        <v>0</v>
      </c>
      <c r="BJ587" s="19" t="s">
        <v>80</v>
      </c>
      <c r="BK587" s="206">
        <f>ROUND(I587*H587,2)</f>
        <v>0</v>
      </c>
      <c r="BL587" s="19" t="s">
        <v>300</v>
      </c>
      <c r="BM587" s="205" t="s">
        <v>713</v>
      </c>
    </row>
    <row r="588" spans="1:65" s="2" customFormat="1" ht="21.75" customHeight="1">
      <c r="A588" s="36"/>
      <c r="B588" s="37"/>
      <c r="C588" s="194" t="s">
        <v>714</v>
      </c>
      <c r="D588" s="194" t="s">
        <v>156</v>
      </c>
      <c r="E588" s="195" t="s">
        <v>715</v>
      </c>
      <c r="F588" s="196" t="s">
        <v>716</v>
      </c>
      <c r="G588" s="197" t="s">
        <v>229</v>
      </c>
      <c r="H588" s="198">
        <v>0.22</v>
      </c>
      <c r="I588" s="199"/>
      <c r="J588" s="200">
        <f>ROUND(I588*H588,2)</f>
        <v>0</v>
      </c>
      <c r="K588" s="196" t="s">
        <v>160</v>
      </c>
      <c r="L588" s="41"/>
      <c r="M588" s="201" t="s">
        <v>21</v>
      </c>
      <c r="N588" s="202" t="s">
        <v>44</v>
      </c>
      <c r="O588" s="66"/>
      <c r="P588" s="203">
        <f>O588*H588</f>
        <v>0</v>
      </c>
      <c r="Q588" s="203">
        <v>0</v>
      </c>
      <c r="R588" s="203">
        <f>Q588*H588</f>
        <v>0</v>
      </c>
      <c r="S588" s="203">
        <v>0</v>
      </c>
      <c r="T588" s="204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205" t="s">
        <v>300</v>
      </c>
      <c r="AT588" s="205" t="s">
        <v>156</v>
      </c>
      <c r="AU588" s="205" t="s">
        <v>82</v>
      </c>
      <c r="AY588" s="19" t="s">
        <v>153</v>
      </c>
      <c r="BE588" s="206">
        <f>IF(N588="základní",J588,0)</f>
        <v>0</v>
      </c>
      <c r="BF588" s="206">
        <f>IF(N588="snížená",J588,0)</f>
        <v>0</v>
      </c>
      <c r="BG588" s="206">
        <f>IF(N588="zákl. přenesená",J588,0)</f>
        <v>0</v>
      </c>
      <c r="BH588" s="206">
        <f>IF(N588="sníž. přenesená",J588,0)</f>
        <v>0</v>
      </c>
      <c r="BI588" s="206">
        <f>IF(N588="nulová",J588,0)</f>
        <v>0</v>
      </c>
      <c r="BJ588" s="19" t="s">
        <v>80</v>
      </c>
      <c r="BK588" s="206">
        <f>ROUND(I588*H588,2)</f>
        <v>0</v>
      </c>
      <c r="BL588" s="19" t="s">
        <v>300</v>
      </c>
      <c r="BM588" s="205" t="s">
        <v>717</v>
      </c>
    </row>
    <row r="589" spans="1:65" s="2" customFormat="1" ht="21.75" customHeight="1">
      <c r="A589" s="36"/>
      <c r="B589" s="37"/>
      <c r="C589" s="194" t="s">
        <v>718</v>
      </c>
      <c r="D589" s="194" t="s">
        <v>156</v>
      </c>
      <c r="E589" s="195" t="s">
        <v>719</v>
      </c>
      <c r="F589" s="196" t="s">
        <v>720</v>
      </c>
      <c r="G589" s="197" t="s">
        <v>229</v>
      </c>
      <c r="H589" s="198">
        <v>0.22</v>
      </c>
      <c r="I589" s="199"/>
      <c r="J589" s="200">
        <f>ROUND(I589*H589,2)</f>
        <v>0</v>
      </c>
      <c r="K589" s="196" t="s">
        <v>160</v>
      </c>
      <c r="L589" s="41"/>
      <c r="M589" s="201" t="s">
        <v>21</v>
      </c>
      <c r="N589" s="202" t="s">
        <v>44</v>
      </c>
      <c r="O589" s="66"/>
      <c r="P589" s="203">
        <f>O589*H589</f>
        <v>0</v>
      </c>
      <c r="Q589" s="203">
        <v>0</v>
      </c>
      <c r="R589" s="203">
        <f>Q589*H589</f>
        <v>0</v>
      </c>
      <c r="S589" s="203">
        <v>0</v>
      </c>
      <c r="T589" s="204">
        <f>S589*H589</f>
        <v>0</v>
      </c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R589" s="205" t="s">
        <v>300</v>
      </c>
      <c r="AT589" s="205" t="s">
        <v>156</v>
      </c>
      <c r="AU589" s="205" t="s">
        <v>82</v>
      </c>
      <c r="AY589" s="19" t="s">
        <v>153</v>
      </c>
      <c r="BE589" s="206">
        <f>IF(N589="základní",J589,0)</f>
        <v>0</v>
      </c>
      <c r="BF589" s="206">
        <f>IF(N589="snížená",J589,0)</f>
        <v>0</v>
      </c>
      <c r="BG589" s="206">
        <f>IF(N589="zákl. přenesená",J589,0)</f>
        <v>0</v>
      </c>
      <c r="BH589" s="206">
        <f>IF(N589="sníž. přenesená",J589,0)</f>
        <v>0</v>
      </c>
      <c r="BI589" s="206">
        <f>IF(N589="nulová",J589,0)</f>
        <v>0</v>
      </c>
      <c r="BJ589" s="19" t="s">
        <v>80</v>
      </c>
      <c r="BK589" s="206">
        <f>ROUND(I589*H589,2)</f>
        <v>0</v>
      </c>
      <c r="BL589" s="19" t="s">
        <v>300</v>
      </c>
      <c r="BM589" s="205" t="s">
        <v>721</v>
      </c>
    </row>
    <row r="590" spans="2:63" s="12" customFormat="1" ht="22.9" customHeight="1">
      <c r="B590" s="178"/>
      <c r="C590" s="179"/>
      <c r="D590" s="180" t="s">
        <v>72</v>
      </c>
      <c r="E590" s="192" t="s">
        <v>722</v>
      </c>
      <c r="F590" s="192" t="s">
        <v>723</v>
      </c>
      <c r="G590" s="179"/>
      <c r="H590" s="179"/>
      <c r="I590" s="182"/>
      <c r="J590" s="193">
        <f>BK590</f>
        <v>0</v>
      </c>
      <c r="K590" s="179"/>
      <c r="L590" s="184"/>
      <c r="M590" s="185"/>
      <c r="N590" s="186"/>
      <c r="O590" s="186"/>
      <c r="P590" s="187">
        <f>SUM(P591:P639)</f>
        <v>0</v>
      </c>
      <c r="Q590" s="186"/>
      <c r="R590" s="187">
        <f>SUM(R591:R639)</f>
        <v>1.1036747999999998</v>
      </c>
      <c r="S590" s="186"/>
      <c r="T590" s="188">
        <f>SUM(T591:T639)</f>
        <v>1.729504</v>
      </c>
      <c r="AR590" s="189" t="s">
        <v>82</v>
      </c>
      <c r="AT590" s="190" t="s">
        <v>72</v>
      </c>
      <c r="AU590" s="190" t="s">
        <v>80</v>
      </c>
      <c r="AY590" s="189" t="s">
        <v>153</v>
      </c>
      <c r="BK590" s="191">
        <f>SUM(BK591:BK639)</f>
        <v>0</v>
      </c>
    </row>
    <row r="591" spans="1:65" s="2" customFormat="1" ht="16.5" customHeight="1">
      <c r="A591" s="36"/>
      <c r="B591" s="37"/>
      <c r="C591" s="194" t="s">
        <v>724</v>
      </c>
      <c r="D591" s="194" t="s">
        <v>156</v>
      </c>
      <c r="E591" s="195" t="s">
        <v>725</v>
      </c>
      <c r="F591" s="196" t="s">
        <v>726</v>
      </c>
      <c r="G591" s="197" t="s">
        <v>172</v>
      </c>
      <c r="H591" s="198">
        <v>44.12</v>
      </c>
      <c r="I591" s="199"/>
      <c r="J591" s="200">
        <f>ROUND(I591*H591,2)</f>
        <v>0</v>
      </c>
      <c r="K591" s="196" t="s">
        <v>160</v>
      </c>
      <c r="L591" s="41"/>
      <c r="M591" s="201" t="s">
        <v>21</v>
      </c>
      <c r="N591" s="202" t="s">
        <v>44</v>
      </c>
      <c r="O591" s="66"/>
      <c r="P591" s="203">
        <f>O591*H591</f>
        <v>0</v>
      </c>
      <c r="Q591" s="203">
        <v>0</v>
      </c>
      <c r="R591" s="203">
        <f>Q591*H591</f>
        <v>0</v>
      </c>
      <c r="S591" s="203">
        <v>0.0353</v>
      </c>
      <c r="T591" s="204">
        <f>S591*H591</f>
        <v>1.5574359999999998</v>
      </c>
      <c r="U591" s="36"/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R591" s="205" t="s">
        <v>300</v>
      </c>
      <c r="AT591" s="205" t="s">
        <v>156</v>
      </c>
      <c r="AU591" s="205" t="s">
        <v>82</v>
      </c>
      <c r="AY591" s="19" t="s">
        <v>153</v>
      </c>
      <c r="BE591" s="206">
        <f>IF(N591="základní",J591,0)</f>
        <v>0</v>
      </c>
      <c r="BF591" s="206">
        <f>IF(N591="snížená",J591,0)</f>
        <v>0</v>
      </c>
      <c r="BG591" s="206">
        <f>IF(N591="zákl. přenesená",J591,0)</f>
        <v>0</v>
      </c>
      <c r="BH591" s="206">
        <f>IF(N591="sníž. přenesená",J591,0)</f>
        <v>0</v>
      </c>
      <c r="BI591" s="206">
        <f>IF(N591="nulová",J591,0)</f>
        <v>0</v>
      </c>
      <c r="BJ591" s="19" t="s">
        <v>80</v>
      </c>
      <c r="BK591" s="206">
        <f>ROUND(I591*H591,2)</f>
        <v>0</v>
      </c>
      <c r="BL591" s="19" t="s">
        <v>300</v>
      </c>
      <c r="BM591" s="205" t="s">
        <v>727</v>
      </c>
    </row>
    <row r="592" spans="2:51" s="13" customFormat="1" ht="12">
      <c r="B592" s="207"/>
      <c r="C592" s="208"/>
      <c r="D592" s="209" t="s">
        <v>163</v>
      </c>
      <c r="E592" s="210" t="s">
        <v>21</v>
      </c>
      <c r="F592" s="211" t="s">
        <v>728</v>
      </c>
      <c r="G592" s="208"/>
      <c r="H592" s="210" t="s">
        <v>21</v>
      </c>
      <c r="I592" s="212"/>
      <c r="J592" s="208"/>
      <c r="K592" s="208"/>
      <c r="L592" s="213"/>
      <c r="M592" s="214"/>
      <c r="N592" s="215"/>
      <c r="O592" s="215"/>
      <c r="P592" s="215"/>
      <c r="Q592" s="215"/>
      <c r="R592" s="215"/>
      <c r="S592" s="215"/>
      <c r="T592" s="216"/>
      <c r="AT592" s="217" t="s">
        <v>163</v>
      </c>
      <c r="AU592" s="217" t="s">
        <v>82</v>
      </c>
      <c r="AV592" s="13" t="s">
        <v>80</v>
      </c>
      <c r="AW592" s="13" t="s">
        <v>34</v>
      </c>
      <c r="AX592" s="13" t="s">
        <v>73</v>
      </c>
      <c r="AY592" s="217" t="s">
        <v>153</v>
      </c>
    </row>
    <row r="593" spans="2:51" s="13" customFormat="1" ht="12">
      <c r="B593" s="207"/>
      <c r="C593" s="208"/>
      <c r="D593" s="209" t="s">
        <v>163</v>
      </c>
      <c r="E593" s="210" t="s">
        <v>21</v>
      </c>
      <c r="F593" s="211" t="s">
        <v>473</v>
      </c>
      <c r="G593" s="208"/>
      <c r="H593" s="210" t="s">
        <v>21</v>
      </c>
      <c r="I593" s="212"/>
      <c r="J593" s="208"/>
      <c r="K593" s="208"/>
      <c r="L593" s="213"/>
      <c r="M593" s="214"/>
      <c r="N593" s="215"/>
      <c r="O593" s="215"/>
      <c r="P593" s="215"/>
      <c r="Q593" s="215"/>
      <c r="R593" s="215"/>
      <c r="S593" s="215"/>
      <c r="T593" s="216"/>
      <c r="AT593" s="217" t="s">
        <v>163</v>
      </c>
      <c r="AU593" s="217" t="s">
        <v>82</v>
      </c>
      <c r="AV593" s="13" t="s">
        <v>80</v>
      </c>
      <c r="AW593" s="13" t="s">
        <v>34</v>
      </c>
      <c r="AX593" s="13" t="s">
        <v>73</v>
      </c>
      <c r="AY593" s="217" t="s">
        <v>153</v>
      </c>
    </row>
    <row r="594" spans="2:51" s="13" customFormat="1" ht="12">
      <c r="B594" s="207"/>
      <c r="C594" s="208"/>
      <c r="D594" s="209" t="s">
        <v>163</v>
      </c>
      <c r="E594" s="210" t="s">
        <v>21</v>
      </c>
      <c r="F594" s="211" t="s">
        <v>729</v>
      </c>
      <c r="G594" s="208"/>
      <c r="H594" s="210" t="s">
        <v>21</v>
      </c>
      <c r="I594" s="212"/>
      <c r="J594" s="208"/>
      <c r="K594" s="208"/>
      <c r="L594" s="213"/>
      <c r="M594" s="214"/>
      <c r="N594" s="215"/>
      <c r="O594" s="215"/>
      <c r="P594" s="215"/>
      <c r="Q594" s="215"/>
      <c r="R594" s="215"/>
      <c r="S594" s="215"/>
      <c r="T594" s="216"/>
      <c r="AT594" s="217" t="s">
        <v>163</v>
      </c>
      <c r="AU594" s="217" t="s">
        <v>82</v>
      </c>
      <c r="AV594" s="13" t="s">
        <v>80</v>
      </c>
      <c r="AW594" s="13" t="s">
        <v>34</v>
      </c>
      <c r="AX594" s="13" t="s">
        <v>73</v>
      </c>
      <c r="AY594" s="217" t="s">
        <v>153</v>
      </c>
    </row>
    <row r="595" spans="2:51" s="14" customFormat="1" ht="12">
      <c r="B595" s="218"/>
      <c r="C595" s="219"/>
      <c r="D595" s="209" t="s">
        <v>163</v>
      </c>
      <c r="E595" s="220" t="s">
        <v>21</v>
      </c>
      <c r="F595" s="221" t="s">
        <v>730</v>
      </c>
      <c r="G595" s="219"/>
      <c r="H595" s="222">
        <v>44.12</v>
      </c>
      <c r="I595" s="223"/>
      <c r="J595" s="219"/>
      <c r="K595" s="219"/>
      <c r="L595" s="224"/>
      <c r="M595" s="225"/>
      <c r="N595" s="226"/>
      <c r="O595" s="226"/>
      <c r="P595" s="226"/>
      <c r="Q595" s="226"/>
      <c r="R595" s="226"/>
      <c r="S595" s="226"/>
      <c r="T595" s="227"/>
      <c r="AT595" s="228" t="s">
        <v>163</v>
      </c>
      <c r="AU595" s="228" t="s">
        <v>82</v>
      </c>
      <c r="AV595" s="14" t="s">
        <v>82</v>
      </c>
      <c r="AW595" s="14" t="s">
        <v>34</v>
      </c>
      <c r="AX595" s="14" t="s">
        <v>80</v>
      </c>
      <c r="AY595" s="228" t="s">
        <v>153</v>
      </c>
    </row>
    <row r="596" spans="1:65" s="2" customFormat="1" ht="16.5" customHeight="1">
      <c r="A596" s="36"/>
      <c r="B596" s="37"/>
      <c r="C596" s="194" t="s">
        <v>731</v>
      </c>
      <c r="D596" s="194" t="s">
        <v>156</v>
      </c>
      <c r="E596" s="195" t="s">
        <v>732</v>
      </c>
      <c r="F596" s="196" t="s">
        <v>733</v>
      </c>
      <c r="G596" s="197" t="s">
        <v>519</v>
      </c>
      <c r="H596" s="198">
        <v>52.944</v>
      </c>
      <c r="I596" s="199"/>
      <c r="J596" s="200">
        <f>ROUND(I596*H596,2)</f>
        <v>0</v>
      </c>
      <c r="K596" s="196" t="s">
        <v>160</v>
      </c>
      <c r="L596" s="41"/>
      <c r="M596" s="201" t="s">
        <v>21</v>
      </c>
      <c r="N596" s="202" t="s">
        <v>44</v>
      </c>
      <c r="O596" s="66"/>
      <c r="P596" s="203">
        <f>O596*H596</f>
        <v>0</v>
      </c>
      <c r="Q596" s="203">
        <v>0</v>
      </c>
      <c r="R596" s="203">
        <f>Q596*H596</f>
        <v>0</v>
      </c>
      <c r="S596" s="203">
        <v>0.00325</v>
      </c>
      <c r="T596" s="204">
        <f>S596*H596</f>
        <v>0.172068</v>
      </c>
      <c r="U596" s="36"/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R596" s="205" t="s">
        <v>300</v>
      </c>
      <c r="AT596" s="205" t="s">
        <v>156</v>
      </c>
      <c r="AU596" s="205" t="s">
        <v>82</v>
      </c>
      <c r="AY596" s="19" t="s">
        <v>153</v>
      </c>
      <c r="BE596" s="206">
        <f>IF(N596="základní",J596,0)</f>
        <v>0</v>
      </c>
      <c r="BF596" s="206">
        <f>IF(N596="snížená",J596,0)</f>
        <v>0</v>
      </c>
      <c r="BG596" s="206">
        <f>IF(N596="zákl. přenesená",J596,0)</f>
        <v>0</v>
      </c>
      <c r="BH596" s="206">
        <f>IF(N596="sníž. přenesená",J596,0)</f>
        <v>0</v>
      </c>
      <c r="BI596" s="206">
        <f>IF(N596="nulová",J596,0)</f>
        <v>0</v>
      </c>
      <c r="BJ596" s="19" t="s">
        <v>80</v>
      </c>
      <c r="BK596" s="206">
        <f>ROUND(I596*H596,2)</f>
        <v>0</v>
      </c>
      <c r="BL596" s="19" t="s">
        <v>300</v>
      </c>
      <c r="BM596" s="205" t="s">
        <v>734</v>
      </c>
    </row>
    <row r="597" spans="2:51" s="14" customFormat="1" ht="12">
      <c r="B597" s="218"/>
      <c r="C597" s="219"/>
      <c r="D597" s="209" t="s">
        <v>163</v>
      </c>
      <c r="E597" s="220" t="s">
        <v>21</v>
      </c>
      <c r="F597" s="221" t="s">
        <v>735</v>
      </c>
      <c r="G597" s="219"/>
      <c r="H597" s="222">
        <v>52.944</v>
      </c>
      <c r="I597" s="223"/>
      <c r="J597" s="219"/>
      <c r="K597" s="219"/>
      <c r="L597" s="224"/>
      <c r="M597" s="225"/>
      <c r="N597" s="226"/>
      <c r="O597" s="226"/>
      <c r="P597" s="226"/>
      <c r="Q597" s="226"/>
      <c r="R597" s="226"/>
      <c r="S597" s="226"/>
      <c r="T597" s="227"/>
      <c r="AT597" s="228" t="s">
        <v>163</v>
      </c>
      <c r="AU597" s="228" t="s">
        <v>82</v>
      </c>
      <c r="AV597" s="14" t="s">
        <v>82</v>
      </c>
      <c r="AW597" s="14" t="s">
        <v>34</v>
      </c>
      <c r="AX597" s="14" t="s">
        <v>80</v>
      </c>
      <c r="AY597" s="228" t="s">
        <v>153</v>
      </c>
    </row>
    <row r="598" spans="1:65" s="2" customFormat="1" ht="21.75" customHeight="1">
      <c r="A598" s="36"/>
      <c r="B598" s="37"/>
      <c r="C598" s="194" t="s">
        <v>736</v>
      </c>
      <c r="D598" s="194" t="s">
        <v>156</v>
      </c>
      <c r="E598" s="195" t="s">
        <v>534</v>
      </c>
      <c r="F598" s="196" t="s">
        <v>535</v>
      </c>
      <c r="G598" s="197" t="s">
        <v>229</v>
      </c>
      <c r="H598" s="198">
        <v>1.73</v>
      </c>
      <c r="I598" s="199"/>
      <c r="J598" s="200">
        <f>ROUND(I598*H598,2)</f>
        <v>0</v>
      </c>
      <c r="K598" s="196" t="s">
        <v>160</v>
      </c>
      <c r="L598" s="41"/>
      <c r="M598" s="201" t="s">
        <v>21</v>
      </c>
      <c r="N598" s="202" t="s">
        <v>44</v>
      </c>
      <c r="O598" s="66"/>
      <c r="P598" s="203">
        <f>O598*H598</f>
        <v>0</v>
      </c>
      <c r="Q598" s="203">
        <v>0</v>
      </c>
      <c r="R598" s="203">
        <f>Q598*H598</f>
        <v>0</v>
      </c>
      <c r="S598" s="203">
        <v>0</v>
      </c>
      <c r="T598" s="204">
        <f>S598*H598</f>
        <v>0</v>
      </c>
      <c r="U598" s="36"/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R598" s="205" t="s">
        <v>300</v>
      </c>
      <c r="AT598" s="205" t="s">
        <v>156</v>
      </c>
      <c r="AU598" s="205" t="s">
        <v>82</v>
      </c>
      <c r="AY598" s="19" t="s">
        <v>153</v>
      </c>
      <c r="BE598" s="206">
        <f>IF(N598="základní",J598,0)</f>
        <v>0</v>
      </c>
      <c r="BF598" s="206">
        <f>IF(N598="snížená",J598,0)</f>
        <v>0</v>
      </c>
      <c r="BG598" s="206">
        <f>IF(N598="zákl. přenesená",J598,0)</f>
        <v>0</v>
      </c>
      <c r="BH598" s="206">
        <f>IF(N598="sníž. přenesená",J598,0)</f>
        <v>0</v>
      </c>
      <c r="BI598" s="206">
        <f>IF(N598="nulová",J598,0)</f>
        <v>0</v>
      </c>
      <c r="BJ598" s="19" t="s">
        <v>80</v>
      </c>
      <c r="BK598" s="206">
        <f>ROUND(I598*H598,2)</f>
        <v>0</v>
      </c>
      <c r="BL598" s="19" t="s">
        <v>300</v>
      </c>
      <c r="BM598" s="205" t="s">
        <v>737</v>
      </c>
    </row>
    <row r="599" spans="2:51" s="13" customFormat="1" ht="12">
      <c r="B599" s="207"/>
      <c r="C599" s="208"/>
      <c r="D599" s="209" t="s">
        <v>163</v>
      </c>
      <c r="E599" s="210" t="s">
        <v>21</v>
      </c>
      <c r="F599" s="211" t="s">
        <v>537</v>
      </c>
      <c r="G599" s="208"/>
      <c r="H599" s="210" t="s">
        <v>21</v>
      </c>
      <c r="I599" s="212"/>
      <c r="J599" s="208"/>
      <c r="K599" s="208"/>
      <c r="L599" s="213"/>
      <c r="M599" s="214"/>
      <c r="N599" s="215"/>
      <c r="O599" s="215"/>
      <c r="P599" s="215"/>
      <c r="Q599" s="215"/>
      <c r="R599" s="215"/>
      <c r="S599" s="215"/>
      <c r="T599" s="216"/>
      <c r="AT599" s="217" t="s">
        <v>163</v>
      </c>
      <c r="AU599" s="217" t="s">
        <v>82</v>
      </c>
      <c r="AV599" s="13" t="s">
        <v>80</v>
      </c>
      <c r="AW599" s="13" t="s">
        <v>34</v>
      </c>
      <c r="AX599" s="13" t="s">
        <v>73</v>
      </c>
      <c r="AY599" s="217" t="s">
        <v>153</v>
      </c>
    </row>
    <row r="600" spans="2:51" s="14" customFormat="1" ht="12">
      <c r="B600" s="218"/>
      <c r="C600" s="219"/>
      <c r="D600" s="209" t="s">
        <v>163</v>
      </c>
      <c r="E600" s="220" t="s">
        <v>21</v>
      </c>
      <c r="F600" s="221" t="s">
        <v>738</v>
      </c>
      <c r="G600" s="219"/>
      <c r="H600" s="222">
        <v>1.73</v>
      </c>
      <c r="I600" s="223"/>
      <c r="J600" s="219"/>
      <c r="K600" s="219"/>
      <c r="L600" s="224"/>
      <c r="M600" s="225"/>
      <c r="N600" s="226"/>
      <c r="O600" s="226"/>
      <c r="P600" s="226"/>
      <c r="Q600" s="226"/>
      <c r="R600" s="226"/>
      <c r="S600" s="226"/>
      <c r="T600" s="227"/>
      <c r="AT600" s="228" t="s">
        <v>163</v>
      </c>
      <c r="AU600" s="228" t="s">
        <v>82</v>
      </c>
      <c r="AV600" s="14" t="s">
        <v>82</v>
      </c>
      <c r="AW600" s="14" t="s">
        <v>34</v>
      </c>
      <c r="AX600" s="14" t="s">
        <v>80</v>
      </c>
      <c r="AY600" s="228" t="s">
        <v>153</v>
      </c>
    </row>
    <row r="601" spans="1:65" s="2" customFormat="1" ht="16.5" customHeight="1">
      <c r="A601" s="36"/>
      <c r="B601" s="37"/>
      <c r="C601" s="194" t="s">
        <v>739</v>
      </c>
      <c r="D601" s="194" t="s">
        <v>156</v>
      </c>
      <c r="E601" s="195" t="s">
        <v>540</v>
      </c>
      <c r="F601" s="196" t="s">
        <v>541</v>
      </c>
      <c r="G601" s="197" t="s">
        <v>229</v>
      </c>
      <c r="H601" s="198">
        <v>1.73</v>
      </c>
      <c r="I601" s="199"/>
      <c r="J601" s="200">
        <f>ROUND(I601*H601,2)</f>
        <v>0</v>
      </c>
      <c r="K601" s="196" t="s">
        <v>160</v>
      </c>
      <c r="L601" s="41"/>
      <c r="M601" s="201" t="s">
        <v>21</v>
      </c>
      <c r="N601" s="202" t="s">
        <v>44</v>
      </c>
      <c r="O601" s="66"/>
      <c r="P601" s="203">
        <f>O601*H601</f>
        <v>0</v>
      </c>
      <c r="Q601" s="203">
        <v>0</v>
      </c>
      <c r="R601" s="203">
        <f>Q601*H601</f>
        <v>0</v>
      </c>
      <c r="S601" s="203">
        <v>0</v>
      </c>
      <c r="T601" s="204">
        <f>S601*H601</f>
        <v>0</v>
      </c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R601" s="205" t="s">
        <v>300</v>
      </c>
      <c r="AT601" s="205" t="s">
        <v>156</v>
      </c>
      <c r="AU601" s="205" t="s">
        <v>82</v>
      </c>
      <c r="AY601" s="19" t="s">
        <v>153</v>
      </c>
      <c r="BE601" s="206">
        <f>IF(N601="základní",J601,0)</f>
        <v>0</v>
      </c>
      <c r="BF601" s="206">
        <f>IF(N601="snížená",J601,0)</f>
        <v>0</v>
      </c>
      <c r="BG601" s="206">
        <f>IF(N601="zákl. přenesená",J601,0)</f>
        <v>0</v>
      </c>
      <c r="BH601" s="206">
        <f>IF(N601="sníž. přenesená",J601,0)</f>
        <v>0</v>
      </c>
      <c r="BI601" s="206">
        <f>IF(N601="nulová",J601,0)</f>
        <v>0</v>
      </c>
      <c r="BJ601" s="19" t="s">
        <v>80</v>
      </c>
      <c r="BK601" s="206">
        <f>ROUND(I601*H601,2)</f>
        <v>0</v>
      </c>
      <c r="BL601" s="19" t="s">
        <v>300</v>
      </c>
      <c r="BM601" s="205" t="s">
        <v>740</v>
      </c>
    </row>
    <row r="602" spans="1:65" s="2" customFormat="1" ht="21.75" customHeight="1">
      <c r="A602" s="36"/>
      <c r="B602" s="37"/>
      <c r="C602" s="194" t="s">
        <v>741</v>
      </c>
      <c r="D602" s="194" t="s">
        <v>156</v>
      </c>
      <c r="E602" s="195" t="s">
        <v>544</v>
      </c>
      <c r="F602" s="196" t="s">
        <v>545</v>
      </c>
      <c r="G602" s="197" t="s">
        <v>229</v>
      </c>
      <c r="H602" s="198">
        <v>10.38</v>
      </c>
      <c r="I602" s="199"/>
      <c r="J602" s="200">
        <f>ROUND(I602*H602,2)</f>
        <v>0</v>
      </c>
      <c r="K602" s="196" t="s">
        <v>160</v>
      </c>
      <c r="L602" s="41"/>
      <c r="M602" s="201" t="s">
        <v>21</v>
      </c>
      <c r="N602" s="202" t="s">
        <v>44</v>
      </c>
      <c r="O602" s="66"/>
      <c r="P602" s="203">
        <f>O602*H602</f>
        <v>0</v>
      </c>
      <c r="Q602" s="203">
        <v>0</v>
      </c>
      <c r="R602" s="203">
        <f>Q602*H602</f>
        <v>0</v>
      </c>
      <c r="S602" s="203">
        <v>0</v>
      </c>
      <c r="T602" s="204">
        <f>S602*H602</f>
        <v>0</v>
      </c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R602" s="205" t="s">
        <v>300</v>
      </c>
      <c r="AT602" s="205" t="s">
        <v>156</v>
      </c>
      <c r="AU602" s="205" t="s">
        <v>82</v>
      </c>
      <c r="AY602" s="19" t="s">
        <v>153</v>
      </c>
      <c r="BE602" s="206">
        <f>IF(N602="základní",J602,0)</f>
        <v>0</v>
      </c>
      <c r="BF602" s="206">
        <f>IF(N602="snížená",J602,0)</f>
        <v>0</v>
      </c>
      <c r="BG602" s="206">
        <f>IF(N602="zákl. přenesená",J602,0)</f>
        <v>0</v>
      </c>
      <c r="BH602" s="206">
        <f>IF(N602="sníž. přenesená",J602,0)</f>
        <v>0</v>
      </c>
      <c r="BI602" s="206">
        <f>IF(N602="nulová",J602,0)</f>
        <v>0</v>
      </c>
      <c r="BJ602" s="19" t="s">
        <v>80</v>
      </c>
      <c r="BK602" s="206">
        <f>ROUND(I602*H602,2)</f>
        <v>0</v>
      </c>
      <c r="BL602" s="19" t="s">
        <v>300</v>
      </c>
      <c r="BM602" s="205" t="s">
        <v>742</v>
      </c>
    </row>
    <row r="603" spans="2:51" s="14" customFormat="1" ht="12">
      <c r="B603" s="218"/>
      <c r="C603" s="219"/>
      <c r="D603" s="209" t="s">
        <v>163</v>
      </c>
      <c r="E603" s="220" t="s">
        <v>21</v>
      </c>
      <c r="F603" s="221" t="s">
        <v>743</v>
      </c>
      <c r="G603" s="219"/>
      <c r="H603" s="222">
        <v>10.38</v>
      </c>
      <c r="I603" s="223"/>
      <c r="J603" s="219"/>
      <c r="K603" s="219"/>
      <c r="L603" s="224"/>
      <c r="M603" s="225"/>
      <c r="N603" s="226"/>
      <c r="O603" s="226"/>
      <c r="P603" s="226"/>
      <c r="Q603" s="226"/>
      <c r="R603" s="226"/>
      <c r="S603" s="226"/>
      <c r="T603" s="227"/>
      <c r="AT603" s="228" t="s">
        <v>163</v>
      </c>
      <c r="AU603" s="228" t="s">
        <v>82</v>
      </c>
      <c r="AV603" s="14" t="s">
        <v>82</v>
      </c>
      <c r="AW603" s="14" t="s">
        <v>34</v>
      </c>
      <c r="AX603" s="14" t="s">
        <v>80</v>
      </c>
      <c r="AY603" s="228" t="s">
        <v>153</v>
      </c>
    </row>
    <row r="604" spans="1:65" s="2" customFormat="1" ht="21.75" customHeight="1">
      <c r="A604" s="36"/>
      <c r="B604" s="37"/>
      <c r="C604" s="194" t="s">
        <v>744</v>
      </c>
      <c r="D604" s="194" t="s">
        <v>156</v>
      </c>
      <c r="E604" s="195" t="s">
        <v>745</v>
      </c>
      <c r="F604" s="196" t="s">
        <v>746</v>
      </c>
      <c r="G604" s="197" t="s">
        <v>229</v>
      </c>
      <c r="H604" s="198">
        <v>1.73</v>
      </c>
      <c r="I604" s="199"/>
      <c r="J604" s="200">
        <f>ROUND(I604*H604,2)</f>
        <v>0</v>
      </c>
      <c r="K604" s="196" t="s">
        <v>160</v>
      </c>
      <c r="L604" s="41"/>
      <c r="M604" s="201" t="s">
        <v>21</v>
      </c>
      <c r="N604" s="202" t="s">
        <v>44</v>
      </c>
      <c r="O604" s="66"/>
      <c r="P604" s="203">
        <f>O604*H604</f>
        <v>0</v>
      </c>
      <c r="Q604" s="203">
        <v>0</v>
      </c>
      <c r="R604" s="203">
        <f>Q604*H604</f>
        <v>0</v>
      </c>
      <c r="S604" s="203">
        <v>0</v>
      </c>
      <c r="T604" s="204">
        <f>S604*H604</f>
        <v>0</v>
      </c>
      <c r="U604" s="36"/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R604" s="205" t="s">
        <v>300</v>
      </c>
      <c r="AT604" s="205" t="s">
        <v>156</v>
      </c>
      <c r="AU604" s="205" t="s">
        <v>82</v>
      </c>
      <c r="AY604" s="19" t="s">
        <v>153</v>
      </c>
      <c r="BE604" s="206">
        <f>IF(N604="základní",J604,0)</f>
        <v>0</v>
      </c>
      <c r="BF604" s="206">
        <f>IF(N604="snížená",J604,0)</f>
        <v>0</v>
      </c>
      <c r="BG604" s="206">
        <f>IF(N604="zákl. přenesená",J604,0)</f>
        <v>0</v>
      </c>
      <c r="BH604" s="206">
        <f>IF(N604="sníž. přenesená",J604,0)</f>
        <v>0</v>
      </c>
      <c r="BI604" s="206">
        <f>IF(N604="nulová",J604,0)</f>
        <v>0</v>
      </c>
      <c r="BJ604" s="19" t="s">
        <v>80</v>
      </c>
      <c r="BK604" s="206">
        <f>ROUND(I604*H604,2)</f>
        <v>0</v>
      </c>
      <c r="BL604" s="19" t="s">
        <v>300</v>
      </c>
      <c r="BM604" s="205" t="s">
        <v>747</v>
      </c>
    </row>
    <row r="605" spans="1:65" s="2" customFormat="1" ht="21.75" customHeight="1">
      <c r="A605" s="36"/>
      <c r="B605" s="37"/>
      <c r="C605" s="194" t="s">
        <v>748</v>
      </c>
      <c r="D605" s="194" t="s">
        <v>156</v>
      </c>
      <c r="E605" s="195" t="s">
        <v>749</v>
      </c>
      <c r="F605" s="196" t="s">
        <v>750</v>
      </c>
      <c r="G605" s="197" t="s">
        <v>172</v>
      </c>
      <c r="H605" s="198">
        <v>23.62</v>
      </c>
      <c r="I605" s="199"/>
      <c r="J605" s="200">
        <f>ROUND(I605*H605,2)</f>
        <v>0</v>
      </c>
      <c r="K605" s="196" t="s">
        <v>160</v>
      </c>
      <c r="L605" s="41"/>
      <c r="M605" s="201" t="s">
        <v>21</v>
      </c>
      <c r="N605" s="202" t="s">
        <v>44</v>
      </c>
      <c r="O605" s="66"/>
      <c r="P605" s="203">
        <f>O605*H605</f>
        <v>0</v>
      </c>
      <c r="Q605" s="203">
        <v>0.0054</v>
      </c>
      <c r="R605" s="203">
        <f>Q605*H605</f>
        <v>0.12754800000000002</v>
      </c>
      <c r="S605" s="203">
        <v>0</v>
      </c>
      <c r="T605" s="204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205" t="s">
        <v>300</v>
      </c>
      <c r="AT605" s="205" t="s">
        <v>156</v>
      </c>
      <c r="AU605" s="205" t="s">
        <v>82</v>
      </c>
      <c r="AY605" s="19" t="s">
        <v>153</v>
      </c>
      <c r="BE605" s="206">
        <f>IF(N605="základní",J605,0)</f>
        <v>0</v>
      </c>
      <c r="BF605" s="206">
        <f>IF(N605="snížená",J605,0)</f>
        <v>0</v>
      </c>
      <c r="BG605" s="206">
        <f>IF(N605="zákl. přenesená",J605,0)</f>
        <v>0</v>
      </c>
      <c r="BH605" s="206">
        <f>IF(N605="sníž. přenesená",J605,0)</f>
        <v>0</v>
      </c>
      <c r="BI605" s="206">
        <f>IF(N605="nulová",J605,0)</f>
        <v>0</v>
      </c>
      <c r="BJ605" s="19" t="s">
        <v>80</v>
      </c>
      <c r="BK605" s="206">
        <f>ROUND(I605*H605,2)</f>
        <v>0</v>
      </c>
      <c r="BL605" s="19" t="s">
        <v>300</v>
      </c>
      <c r="BM605" s="205" t="s">
        <v>751</v>
      </c>
    </row>
    <row r="606" spans="2:51" s="13" customFormat="1" ht="12">
      <c r="B606" s="207"/>
      <c r="C606" s="208"/>
      <c r="D606" s="209" t="s">
        <v>163</v>
      </c>
      <c r="E606" s="210" t="s">
        <v>21</v>
      </c>
      <c r="F606" s="211" t="s">
        <v>752</v>
      </c>
      <c r="G606" s="208"/>
      <c r="H606" s="210" t="s">
        <v>21</v>
      </c>
      <c r="I606" s="212"/>
      <c r="J606" s="208"/>
      <c r="K606" s="208"/>
      <c r="L606" s="213"/>
      <c r="M606" s="214"/>
      <c r="N606" s="215"/>
      <c r="O606" s="215"/>
      <c r="P606" s="215"/>
      <c r="Q606" s="215"/>
      <c r="R606" s="215"/>
      <c r="S606" s="215"/>
      <c r="T606" s="216"/>
      <c r="AT606" s="217" t="s">
        <v>163</v>
      </c>
      <c r="AU606" s="217" t="s">
        <v>82</v>
      </c>
      <c r="AV606" s="13" t="s">
        <v>80</v>
      </c>
      <c r="AW606" s="13" t="s">
        <v>34</v>
      </c>
      <c r="AX606" s="13" t="s">
        <v>73</v>
      </c>
      <c r="AY606" s="217" t="s">
        <v>153</v>
      </c>
    </row>
    <row r="607" spans="2:51" s="13" customFormat="1" ht="12">
      <c r="B607" s="207"/>
      <c r="C607" s="208"/>
      <c r="D607" s="209" t="s">
        <v>163</v>
      </c>
      <c r="E607" s="210" t="s">
        <v>21</v>
      </c>
      <c r="F607" s="211" t="s">
        <v>753</v>
      </c>
      <c r="G607" s="208"/>
      <c r="H607" s="210" t="s">
        <v>21</v>
      </c>
      <c r="I607" s="212"/>
      <c r="J607" s="208"/>
      <c r="K607" s="208"/>
      <c r="L607" s="213"/>
      <c r="M607" s="214"/>
      <c r="N607" s="215"/>
      <c r="O607" s="215"/>
      <c r="P607" s="215"/>
      <c r="Q607" s="215"/>
      <c r="R607" s="215"/>
      <c r="S607" s="215"/>
      <c r="T607" s="216"/>
      <c r="AT607" s="217" t="s">
        <v>163</v>
      </c>
      <c r="AU607" s="217" t="s">
        <v>82</v>
      </c>
      <c r="AV607" s="13" t="s">
        <v>80</v>
      </c>
      <c r="AW607" s="13" t="s">
        <v>34</v>
      </c>
      <c r="AX607" s="13" t="s">
        <v>73</v>
      </c>
      <c r="AY607" s="217" t="s">
        <v>153</v>
      </c>
    </row>
    <row r="608" spans="2:51" s="13" customFormat="1" ht="12">
      <c r="B608" s="207"/>
      <c r="C608" s="208"/>
      <c r="D608" s="209" t="s">
        <v>163</v>
      </c>
      <c r="E608" s="210" t="s">
        <v>21</v>
      </c>
      <c r="F608" s="211" t="s">
        <v>305</v>
      </c>
      <c r="G608" s="208"/>
      <c r="H608" s="210" t="s">
        <v>21</v>
      </c>
      <c r="I608" s="212"/>
      <c r="J608" s="208"/>
      <c r="K608" s="208"/>
      <c r="L608" s="213"/>
      <c r="M608" s="214"/>
      <c r="N608" s="215"/>
      <c r="O608" s="215"/>
      <c r="P608" s="215"/>
      <c r="Q608" s="215"/>
      <c r="R608" s="215"/>
      <c r="S608" s="215"/>
      <c r="T608" s="216"/>
      <c r="AT608" s="217" t="s">
        <v>163</v>
      </c>
      <c r="AU608" s="217" t="s">
        <v>82</v>
      </c>
      <c r="AV608" s="13" t="s">
        <v>80</v>
      </c>
      <c r="AW608" s="13" t="s">
        <v>34</v>
      </c>
      <c r="AX608" s="13" t="s">
        <v>73</v>
      </c>
      <c r="AY608" s="217" t="s">
        <v>153</v>
      </c>
    </row>
    <row r="609" spans="2:51" s="13" customFormat="1" ht="12">
      <c r="B609" s="207"/>
      <c r="C609" s="208"/>
      <c r="D609" s="209" t="s">
        <v>163</v>
      </c>
      <c r="E609" s="210" t="s">
        <v>21</v>
      </c>
      <c r="F609" s="211" t="s">
        <v>754</v>
      </c>
      <c r="G609" s="208"/>
      <c r="H609" s="210" t="s">
        <v>21</v>
      </c>
      <c r="I609" s="212"/>
      <c r="J609" s="208"/>
      <c r="K609" s="208"/>
      <c r="L609" s="213"/>
      <c r="M609" s="214"/>
      <c r="N609" s="215"/>
      <c r="O609" s="215"/>
      <c r="P609" s="215"/>
      <c r="Q609" s="215"/>
      <c r="R609" s="215"/>
      <c r="S609" s="215"/>
      <c r="T609" s="216"/>
      <c r="AT609" s="217" t="s">
        <v>163</v>
      </c>
      <c r="AU609" s="217" t="s">
        <v>82</v>
      </c>
      <c r="AV609" s="13" t="s">
        <v>80</v>
      </c>
      <c r="AW609" s="13" t="s">
        <v>34</v>
      </c>
      <c r="AX609" s="13" t="s">
        <v>73</v>
      </c>
      <c r="AY609" s="217" t="s">
        <v>153</v>
      </c>
    </row>
    <row r="610" spans="2:51" s="14" customFormat="1" ht="12">
      <c r="B610" s="218"/>
      <c r="C610" s="219"/>
      <c r="D610" s="209" t="s">
        <v>163</v>
      </c>
      <c r="E610" s="220" t="s">
        <v>21</v>
      </c>
      <c r="F610" s="221" t="s">
        <v>575</v>
      </c>
      <c r="G610" s="219"/>
      <c r="H610" s="222">
        <v>23.62</v>
      </c>
      <c r="I610" s="223"/>
      <c r="J610" s="219"/>
      <c r="K610" s="219"/>
      <c r="L610" s="224"/>
      <c r="M610" s="225"/>
      <c r="N610" s="226"/>
      <c r="O610" s="226"/>
      <c r="P610" s="226"/>
      <c r="Q610" s="226"/>
      <c r="R610" s="226"/>
      <c r="S610" s="226"/>
      <c r="T610" s="227"/>
      <c r="AT610" s="228" t="s">
        <v>163</v>
      </c>
      <c r="AU610" s="228" t="s">
        <v>82</v>
      </c>
      <c r="AV610" s="14" t="s">
        <v>82</v>
      </c>
      <c r="AW610" s="14" t="s">
        <v>34</v>
      </c>
      <c r="AX610" s="14" t="s">
        <v>80</v>
      </c>
      <c r="AY610" s="228" t="s">
        <v>153</v>
      </c>
    </row>
    <row r="611" spans="1:65" s="2" customFormat="1" ht="16.5" customHeight="1">
      <c r="A611" s="36"/>
      <c r="B611" s="37"/>
      <c r="C611" s="251" t="s">
        <v>755</v>
      </c>
      <c r="D611" s="251" t="s">
        <v>452</v>
      </c>
      <c r="E611" s="252" t="s">
        <v>756</v>
      </c>
      <c r="F611" s="253" t="s">
        <v>757</v>
      </c>
      <c r="G611" s="254" t="s">
        <v>172</v>
      </c>
      <c r="H611" s="255">
        <v>25.982</v>
      </c>
      <c r="I611" s="256"/>
      <c r="J611" s="257">
        <f>ROUND(I611*H611,2)</f>
        <v>0</v>
      </c>
      <c r="K611" s="253" t="s">
        <v>21</v>
      </c>
      <c r="L611" s="258"/>
      <c r="M611" s="259" t="s">
        <v>21</v>
      </c>
      <c r="N611" s="260" t="s">
        <v>44</v>
      </c>
      <c r="O611" s="66"/>
      <c r="P611" s="203">
        <f>O611*H611</f>
        <v>0</v>
      </c>
      <c r="Q611" s="203">
        <v>0.0192</v>
      </c>
      <c r="R611" s="203">
        <f>Q611*H611</f>
        <v>0.4988543999999999</v>
      </c>
      <c r="S611" s="203">
        <v>0</v>
      </c>
      <c r="T611" s="204">
        <f>S611*H611</f>
        <v>0</v>
      </c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R611" s="205" t="s">
        <v>431</v>
      </c>
      <c r="AT611" s="205" t="s">
        <v>452</v>
      </c>
      <c r="AU611" s="205" t="s">
        <v>82</v>
      </c>
      <c r="AY611" s="19" t="s">
        <v>153</v>
      </c>
      <c r="BE611" s="206">
        <f>IF(N611="základní",J611,0)</f>
        <v>0</v>
      </c>
      <c r="BF611" s="206">
        <f>IF(N611="snížená",J611,0)</f>
        <v>0</v>
      </c>
      <c r="BG611" s="206">
        <f>IF(N611="zákl. přenesená",J611,0)</f>
        <v>0</v>
      </c>
      <c r="BH611" s="206">
        <f>IF(N611="sníž. přenesená",J611,0)</f>
        <v>0</v>
      </c>
      <c r="BI611" s="206">
        <f>IF(N611="nulová",J611,0)</f>
        <v>0</v>
      </c>
      <c r="BJ611" s="19" t="s">
        <v>80</v>
      </c>
      <c r="BK611" s="206">
        <f>ROUND(I611*H611,2)</f>
        <v>0</v>
      </c>
      <c r="BL611" s="19" t="s">
        <v>300</v>
      </c>
      <c r="BM611" s="205" t="s">
        <v>758</v>
      </c>
    </row>
    <row r="612" spans="2:51" s="14" customFormat="1" ht="12">
      <c r="B612" s="218"/>
      <c r="C612" s="219"/>
      <c r="D612" s="209" t="s">
        <v>163</v>
      </c>
      <c r="E612" s="220" t="s">
        <v>21</v>
      </c>
      <c r="F612" s="221" t="s">
        <v>759</v>
      </c>
      <c r="G612" s="219"/>
      <c r="H612" s="222">
        <v>23.62</v>
      </c>
      <c r="I612" s="223"/>
      <c r="J612" s="219"/>
      <c r="K612" s="219"/>
      <c r="L612" s="224"/>
      <c r="M612" s="225"/>
      <c r="N612" s="226"/>
      <c r="O612" s="226"/>
      <c r="P612" s="226"/>
      <c r="Q612" s="226"/>
      <c r="R612" s="226"/>
      <c r="S612" s="226"/>
      <c r="T612" s="227"/>
      <c r="AT612" s="228" t="s">
        <v>163</v>
      </c>
      <c r="AU612" s="228" t="s">
        <v>82</v>
      </c>
      <c r="AV612" s="14" t="s">
        <v>82</v>
      </c>
      <c r="AW612" s="14" t="s">
        <v>34</v>
      </c>
      <c r="AX612" s="14" t="s">
        <v>73</v>
      </c>
      <c r="AY612" s="228" t="s">
        <v>153</v>
      </c>
    </row>
    <row r="613" spans="2:51" s="14" customFormat="1" ht="12">
      <c r="B613" s="218"/>
      <c r="C613" s="219"/>
      <c r="D613" s="209" t="s">
        <v>163</v>
      </c>
      <c r="E613" s="220" t="s">
        <v>21</v>
      </c>
      <c r="F613" s="221" t="s">
        <v>760</v>
      </c>
      <c r="G613" s="219"/>
      <c r="H613" s="222">
        <v>25.982</v>
      </c>
      <c r="I613" s="223"/>
      <c r="J613" s="219"/>
      <c r="K613" s="219"/>
      <c r="L613" s="224"/>
      <c r="M613" s="225"/>
      <c r="N613" s="226"/>
      <c r="O613" s="226"/>
      <c r="P613" s="226"/>
      <c r="Q613" s="226"/>
      <c r="R613" s="226"/>
      <c r="S613" s="226"/>
      <c r="T613" s="227"/>
      <c r="AT613" s="228" t="s">
        <v>163</v>
      </c>
      <c r="AU613" s="228" t="s">
        <v>82</v>
      </c>
      <c r="AV613" s="14" t="s">
        <v>82</v>
      </c>
      <c r="AW613" s="14" t="s">
        <v>34</v>
      </c>
      <c r="AX613" s="14" t="s">
        <v>80</v>
      </c>
      <c r="AY613" s="228" t="s">
        <v>153</v>
      </c>
    </row>
    <row r="614" spans="1:65" s="2" customFormat="1" ht="21.75" customHeight="1">
      <c r="A614" s="36"/>
      <c r="B614" s="37"/>
      <c r="C614" s="194" t="s">
        <v>761</v>
      </c>
      <c r="D614" s="194" t="s">
        <v>156</v>
      </c>
      <c r="E614" s="195" t="s">
        <v>762</v>
      </c>
      <c r="F614" s="196" t="s">
        <v>763</v>
      </c>
      <c r="G614" s="197" t="s">
        <v>519</v>
      </c>
      <c r="H614" s="198">
        <v>9.6</v>
      </c>
      <c r="I614" s="199"/>
      <c r="J614" s="200">
        <f>ROUND(I614*H614,2)</f>
        <v>0</v>
      </c>
      <c r="K614" s="196" t="s">
        <v>160</v>
      </c>
      <c r="L614" s="41"/>
      <c r="M614" s="201" t="s">
        <v>21</v>
      </c>
      <c r="N614" s="202" t="s">
        <v>44</v>
      </c>
      <c r="O614" s="66"/>
      <c r="P614" s="203">
        <f>O614*H614</f>
        <v>0</v>
      </c>
      <c r="Q614" s="203">
        <v>0.00153</v>
      </c>
      <c r="R614" s="203">
        <f>Q614*H614</f>
        <v>0.014687999999999998</v>
      </c>
      <c r="S614" s="203">
        <v>0</v>
      </c>
      <c r="T614" s="204">
        <f>S614*H614</f>
        <v>0</v>
      </c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R614" s="205" t="s">
        <v>300</v>
      </c>
      <c r="AT614" s="205" t="s">
        <v>156</v>
      </c>
      <c r="AU614" s="205" t="s">
        <v>82</v>
      </c>
      <c r="AY614" s="19" t="s">
        <v>153</v>
      </c>
      <c r="BE614" s="206">
        <f>IF(N614="základní",J614,0)</f>
        <v>0</v>
      </c>
      <c r="BF614" s="206">
        <f>IF(N614="snížená",J614,0)</f>
        <v>0</v>
      </c>
      <c r="BG614" s="206">
        <f>IF(N614="zákl. přenesená",J614,0)</f>
        <v>0</v>
      </c>
      <c r="BH614" s="206">
        <f>IF(N614="sníž. přenesená",J614,0)</f>
        <v>0</v>
      </c>
      <c r="BI614" s="206">
        <f>IF(N614="nulová",J614,0)</f>
        <v>0</v>
      </c>
      <c r="BJ614" s="19" t="s">
        <v>80</v>
      </c>
      <c r="BK614" s="206">
        <f>ROUND(I614*H614,2)</f>
        <v>0</v>
      </c>
      <c r="BL614" s="19" t="s">
        <v>300</v>
      </c>
      <c r="BM614" s="205" t="s">
        <v>764</v>
      </c>
    </row>
    <row r="615" spans="2:51" s="13" customFormat="1" ht="12">
      <c r="B615" s="207"/>
      <c r="C615" s="208"/>
      <c r="D615" s="209" t="s">
        <v>163</v>
      </c>
      <c r="E615" s="210" t="s">
        <v>21</v>
      </c>
      <c r="F615" s="211" t="s">
        <v>765</v>
      </c>
      <c r="G615" s="208"/>
      <c r="H615" s="210" t="s">
        <v>21</v>
      </c>
      <c r="I615" s="212"/>
      <c r="J615" s="208"/>
      <c r="K615" s="208"/>
      <c r="L615" s="213"/>
      <c r="M615" s="214"/>
      <c r="N615" s="215"/>
      <c r="O615" s="215"/>
      <c r="P615" s="215"/>
      <c r="Q615" s="215"/>
      <c r="R615" s="215"/>
      <c r="S615" s="215"/>
      <c r="T615" s="216"/>
      <c r="AT615" s="217" t="s">
        <v>163</v>
      </c>
      <c r="AU615" s="217" t="s">
        <v>82</v>
      </c>
      <c r="AV615" s="13" t="s">
        <v>80</v>
      </c>
      <c r="AW615" s="13" t="s">
        <v>34</v>
      </c>
      <c r="AX615" s="13" t="s">
        <v>73</v>
      </c>
      <c r="AY615" s="217" t="s">
        <v>153</v>
      </c>
    </row>
    <row r="616" spans="2:51" s="13" customFormat="1" ht="12">
      <c r="B616" s="207"/>
      <c r="C616" s="208"/>
      <c r="D616" s="209" t="s">
        <v>163</v>
      </c>
      <c r="E616" s="210" t="s">
        <v>21</v>
      </c>
      <c r="F616" s="211" t="s">
        <v>175</v>
      </c>
      <c r="G616" s="208"/>
      <c r="H616" s="210" t="s">
        <v>21</v>
      </c>
      <c r="I616" s="212"/>
      <c r="J616" s="208"/>
      <c r="K616" s="208"/>
      <c r="L616" s="213"/>
      <c r="M616" s="214"/>
      <c r="N616" s="215"/>
      <c r="O616" s="215"/>
      <c r="P616" s="215"/>
      <c r="Q616" s="215"/>
      <c r="R616" s="215"/>
      <c r="S616" s="215"/>
      <c r="T616" s="216"/>
      <c r="AT616" s="217" t="s">
        <v>163</v>
      </c>
      <c r="AU616" s="217" t="s">
        <v>82</v>
      </c>
      <c r="AV616" s="13" t="s">
        <v>80</v>
      </c>
      <c r="AW616" s="13" t="s">
        <v>34</v>
      </c>
      <c r="AX616" s="13" t="s">
        <v>73</v>
      </c>
      <c r="AY616" s="217" t="s">
        <v>153</v>
      </c>
    </row>
    <row r="617" spans="2:51" s="13" customFormat="1" ht="12">
      <c r="B617" s="207"/>
      <c r="C617" s="208"/>
      <c r="D617" s="209" t="s">
        <v>163</v>
      </c>
      <c r="E617" s="210" t="s">
        <v>21</v>
      </c>
      <c r="F617" s="211" t="s">
        <v>569</v>
      </c>
      <c r="G617" s="208"/>
      <c r="H617" s="210" t="s">
        <v>21</v>
      </c>
      <c r="I617" s="212"/>
      <c r="J617" s="208"/>
      <c r="K617" s="208"/>
      <c r="L617" s="213"/>
      <c r="M617" s="214"/>
      <c r="N617" s="215"/>
      <c r="O617" s="215"/>
      <c r="P617" s="215"/>
      <c r="Q617" s="215"/>
      <c r="R617" s="215"/>
      <c r="S617" s="215"/>
      <c r="T617" s="216"/>
      <c r="AT617" s="217" t="s">
        <v>163</v>
      </c>
      <c r="AU617" s="217" t="s">
        <v>82</v>
      </c>
      <c r="AV617" s="13" t="s">
        <v>80</v>
      </c>
      <c r="AW617" s="13" t="s">
        <v>34</v>
      </c>
      <c r="AX617" s="13" t="s">
        <v>73</v>
      </c>
      <c r="AY617" s="217" t="s">
        <v>153</v>
      </c>
    </row>
    <row r="618" spans="2:51" s="14" customFormat="1" ht="12">
      <c r="B618" s="218"/>
      <c r="C618" s="219"/>
      <c r="D618" s="209" t="s">
        <v>163</v>
      </c>
      <c r="E618" s="220" t="s">
        <v>21</v>
      </c>
      <c r="F618" s="221" t="s">
        <v>766</v>
      </c>
      <c r="G618" s="219"/>
      <c r="H618" s="222">
        <v>9.6</v>
      </c>
      <c r="I618" s="223"/>
      <c r="J618" s="219"/>
      <c r="K618" s="219"/>
      <c r="L618" s="224"/>
      <c r="M618" s="225"/>
      <c r="N618" s="226"/>
      <c r="O618" s="226"/>
      <c r="P618" s="226"/>
      <c r="Q618" s="226"/>
      <c r="R618" s="226"/>
      <c r="S618" s="226"/>
      <c r="T618" s="227"/>
      <c r="AT618" s="228" t="s">
        <v>163</v>
      </c>
      <c r="AU618" s="228" t="s">
        <v>82</v>
      </c>
      <c r="AV618" s="14" t="s">
        <v>82</v>
      </c>
      <c r="AW618" s="14" t="s">
        <v>34</v>
      </c>
      <c r="AX618" s="14" t="s">
        <v>80</v>
      </c>
      <c r="AY618" s="228" t="s">
        <v>153</v>
      </c>
    </row>
    <row r="619" spans="1:65" s="2" customFormat="1" ht="16.5" customHeight="1">
      <c r="A619" s="36"/>
      <c r="B619" s="37"/>
      <c r="C619" s="251" t="s">
        <v>767</v>
      </c>
      <c r="D619" s="251" t="s">
        <v>452</v>
      </c>
      <c r="E619" s="252" t="s">
        <v>768</v>
      </c>
      <c r="F619" s="253" t="s">
        <v>769</v>
      </c>
      <c r="G619" s="254" t="s">
        <v>172</v>
      </c>
      <c r="H619" s="255">
        <v>3.456</v>
      </c>
      <c r="I619" s="256"/>
      <c r="J619" s="257">
        <f>ROUND(I619*H619,2)</f>
        <v>0</v>
      </c>
      <c r="K619" s="253" t="s">
        <v>21</v>
      </c>
      <c r="L619" s="258"/>
      <c r="M619" s="259" t="s">
        <v>21</v>
      </c>
      <c r="N619" s="260" t="s">
        <v>44</v>
      </c>
      <c r="O619" s="66"/>
      <c r="P619" s="203">
        <f>O619*H619</f>
        <v>0</v>
      </c>
      <c r="Q619" s="203">
        <v>0.003</v>
      </c>
      <c r="R619" s="203">
        <f>Q619*H619</f>
        <v>0.010368</v>
      </c>
      <c r="S619" s="203">
        <v>0</v>
      </c>
      <c r="T619" s="204">
        <f>S619*H619</f>
        <v>0</v>
      </c>
      <c r="U619" s="36"/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R619" s="205" t="s">
        <v>431</v>
      </c>
      <c r="AT619" s="205" t="s">
        <v>452</v>
      </c>
      <c r="AU619" s="205" t="s">
        <v>82</v>
      </c>
      <c r="AY619" s="19" t="s">
        <v>153</v>
      </c>
      <c r="BE619" s="206">
        <f>IF(N619="základní",J619,0)</f>
        <v>0</v>
      </c>
      <c r="BF619" s="206">
        <f>IF(N619="snížená",J619,0)</f>
        <v>0</v>
      </c>
      <c r="BG619" s="206">
        <f>IF(N619="zákl. přenesená",J619,0)</f>
        <v>0</v>
      </c>
      <c r="BH619" s="206">
        <f>IF(N619="sníž. přenesená",J619,0)</f>
        <v>0</v>
      </c>
      <c r="BI619" s="206">
        <f>IF(N619="nulová",J619,0)</f>
        <v>0</v>
      </c>
      <c r="BJ619" s="19" t="s">
        <v>80</v>
      </c>
      <c r="BK619" s="206">
        <f>ROUND(I619*H619,2)</f>
        <v>0</v>
      </c>
      <c r="BL619" s="19" t="s">
        <v>300</v>
      </c>
      <c r="BM619" s="205" t="s">
        <v>770</v>
      </c>
    </row>
    <row r="620" spans="2:51" s="14" customFormat="1" ht="12">
      <c r="B620" s="218"/>
      <c r="C620" s="219"/>
      <c r="D620" s="209" t="s">
        <v>163</v>
      </c>
      <c r="E620" s="220" t="s">
        <v>21</v>
      </c>
      <c r="F620" s="221" t="s">
        <v>771</v>
      </c>
      <c r="G620" s="219"/>
      <c r="H620" s="222">
        <v>2.88</v>
      </c>
      <c r="I620" s="223"/>
      <c r="J620" s="219"/>
      <c r="K620" s="219"/>
      <c r="L620" s="224"/>
      <c r="M620" s="225"/>
      <c r="N620" s="226"/>
      <c r="O620" s="226"/>
      <c r="P620" s="226"/>
      <c r="Q620" s="226"/>
      <c r="R620" s="226"/>
      <c r="S620" s="226"/>
      <c r="T620" s="227"/>
      <c r="AT620" s="228" t="s">
        <v>163</v>
      </c>
      <c r="AU620" s="228" t="s">
        <v>82</v>
      </c>
      <c r="AV620" s="14" t="s">
        <v>82</v>
      </c>
      <c r="AW620" s="14" t="s">
        <v>34</v>
      </c>
      <c r="AX620" s="14" t="s">
        <v>73</v>
      </c>
      <c r="AY620" s="228" t="s">
        <v>153</v>
      </c>
    </row>
    <row r="621" spans="2:51" s="14" customFormat="1" ht="12">
      <c r="B621" s="218"/>
      <c r="C621" s="219"/>
      <c r="D621" s="209" t="s">
        <v>163</v>
      </c>
      <c r="E621" s="220" t="s">
        <v>21</v>
      </c>
      <c r="F621" s="221" t="s">
        <v>772</v>
      </c>
      <c r="G621" s="219"/>
      <c r="H621" s="222">
        <v>3.456</v>
      </c>
      <c r="I621" s="223"/>
      <c r="J621" s="219"/>
      <c r="K621" s="219"/>
      <c r="L621" s="224"/>
      <c r="M621" s="225"/>
      <c r="N621" s="226"/>
      <c r="O621" s="226"/>
      <c r="P621" s="226"/>
      <c r="Q621" s="226"/>
      <c r="R621" s="226"/>
      <c r="S621" s="226"/>
      <c r="T621" s="227"/>
      <c r="AT621" s="228" t="s">
        <v>163</v>
      </c>
      <c r="AU621" s="228" t="s">
        <v>82</v>
      </c>
      <c r="AV621" s="14" t="s">
        <v>82</v>
      </c>
      <c r="AW621" s="14" t="s">
        <v>34</v>
      </c>
      <c r="AX621" s="14" t="s">
        <v>80</v>
      </c>
      <c r="AY621" s="228" t="s">
        <v>153</v>
      </c>
    </row>
    <row r="622" spans="1:65" s="2" customFormat="1" ht="21.75" customHeight="1">
      <c r="A622" s="36"/>
      <c r="B622" s="37"/>
      <c r="C622" s="194" t="s">
        <v>773</v>
      </c>
      <c r="D622" s="194" t="s">
        <v>156</v>
      </c>
      <c r="E622" s="195" t="s">
        <v>774</v>
      </c>
      <c r="F622" s="196" t="s">
        <v>775</v>
      </c>
      <c r="G622" s="197" t="s">
        <v>519</v>
      </c>
      <c r="H622" s="198">
        <v>9.6</v>
      </c>
      <c r="I622" s="199"/>
      <c r="J622" s="200">
        <f>ROUND(I622*H622,2)</f>
        <v>0</v>
      </c>
      <c r="K622" s="196" t="s">
        <v>160</v>
      </c>
      <c r="L622" s="41"/>
      <c r="M622" s="201" t="s">
        <v>21</v>
      </c>
      <c r="N622" s="202" t="s">
        <v>44</v>
      </c>
      <c r="O622" s="66"/>
      <c r="P622" s="203">
        <f>O622*H622</f>
        <v>0</v>
      </c>
      <c r="Q622" s="203">
        <v>0.00102</v>
      </c>
      <c r="R622" s="203">
        <f>Q622*H622</f>
        <v>0.009792</v>
      </c>
      <c r="S622" s="203">
        <v>0</v>
      </c>
      <c r="T622" s="204">
        <f>S622*H622</f>
        <v>0</v>
      </c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R622" s="205" t="s">
        <v>300</v>
      </c>
      <c r="AT622" s="205" t="s">
        <v>156</v>
      </c>
      <c r="AU622" s="205" t="s">
        <v>82</v>
      </c>
      <c r="AY622" s="19" t="s">
        <v>153</v>
      </c>
      <c r="BE622" s="206">
        <f>IF(N622="základní",J622,0)</f>
        <v>0</v>
      </c>
      <c r="BF622" s="206">
        <f>IF(N622="snížená",J622,0)</f>
        <v>0</v>
      </c>
      <c r="BG622" s="206">
        <f>IF(N622="zákl. přenesená",J622,0)</f>
        <v>0</v>
      </c>
      <c r="BH622" s="206">
        <f>IF(N622="sníž. přenesená",J622,0)</f>
        <v>0</v>
      </c>
      <c r="BI622" s="206">
        <f>IF(N622="nulová",J622,0)</f>
        <v>0</v>
      </c>
      <c r="BJ622" s="19" t="s">
        <v>80</v>
      </c>
      <c r="BK622" s="206">
        <f>ROUND(I622*H622,2)</f>
        <v>0</v>
      </c>
      <c r="BL622" s="19" t="s">
        <v>300</v>
      </c>
      <c r="BM622" s="205" t="s">
        <v>776</v>
      </c>
    </row>
    <row r="623" spans="1:65" s="2" customFormat="1" ht="16.5" customHeight="1">
      <c r="A623" s="36"/>
      <c r="B623" s="37"/>
      <c r="C623" s="251" t="s">
        <v>777</v>
      </c>
      <c r="D623" s="251" t="s">
        <v>452</v>
      </c>
      <c r="E623" s="252" t="s">
        <v>756</v>
      </c>
      <c r="F623" s="253" t="s">
        <v>757</v>
      </c>
      <c r="G623" s="254" t="s">
        <v>172</v>
      </c>
      <c r="H623" s="255">
        <v>1.901</v>
      </c>
      <c r="I623" s="256"/>
      <c r="J623" s="257">
        <f>ROUND(I623*H623,2)</f>
        <v>0</v>
      </c>
      <c r="K623" s="253" t="s">
        <v>21</v>
      </c>
      <c r="L623" s="258"/>
      <c r="M623" s="259" t="s">
        <v>21</v>
      </c>
      <c r="N623" s="260" t="s">
        <v>44</v>
      </c>
      <c r="O623" s="66"/>
      <c r="P623" s="203">
        <f>O623*H623</f>
        <v>0</v>
      </c>
      <c r="Q623" s="203">
        <v>0.0192</v>
      </c>
      <c r="R623" s="203">
        <f>Q623*H623</f>
        <v>0.036499199999999996</v>
      </c>
      <c r="S623" s="203">
        <v>0</v>
      </c>
      <c r="T623" s="204">
        <f>S623*H623</f>
        <v>0</v>
      </c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R623" s="205" t="s">
        <v>431</v>
      </c>
      <c r="AT623" s="205" t="s">
        <v>452</v>
      </c>
      <c r="AU623" s="205" t="s">
        <v>82</v>
      </c>
      <c r="AY623" s="19" t="s">
        <v>153</v>
      </c>
      <c r="BE623" s="206">
        <f>IF(N623="základní",J623,0)</f>
        <v>0</v>
      </c>
      <c r="BF623" s="206">
        <f>IF(N623="snížená",J623,0)</f>
        <v>0</v>
      </c>
      <c r="BG623" s="206">
        <f>IF(N623="zákl. přenesená",J623,0)</f>
        <v>0</v>
      </c>
      <c r="BH623" s="206">
        <f>IF(N623="sníž. přenesená",J623,0)</f>
        <v>0</v>
      </c>
      <c r="BI623" s="206">
        <f>IF(N623="nulová",J623,0)</f>
        <v>0</v>
      </c>
      <c r="BJ623" s="19" t="s">
        <v>80</v>
      </c>
      <c r="BK623" s="206">
        <f>ROUND(I623*H623,2)</f>
        <v>0</v>
      </c>
      <c r="BL623" s="19" t="s">
        <v>300</v>
      </c>
      <c r="BM623" s="205" t="s">
        <v>778</v>
      </c>
    </row>
    <row r="624" spans="2:51" s="14" customFormat="1" ht="12">
      <c r="B624" s="218"/>
      <c r="C624" s="219"/>
      <c r="D624" s="209" t="s">
        <v>163</v>
      </c>
      <c r="E624" s="220" t="s">
        <v>21</v>
      </c>
      <c r="F624" s="221" t="s">
        <v>779</v>
      </c>
      <c r="G624" s="219"/>
      <c r="H624" s="222">
        <v>1.584</v>
      </c>
      <c r="I624" s="223"/>
      <c r="J624" s="219"/>
      <c r="K624" s="219"/>
      <c r="L624" s="224"/>
      <c r="M624" s="225"/>
      <c r="N624" s="226"/>
      <c r="O624" s="226"/>
      <c r="P624" s="226"/>
      <c r="Q624" s="226"/>
      <c r="R624" s="226"/>
      <c r="S624" s="226"/>
      <c r="T624" s="227"/>
      <c r="AT624" s="228" t="s">
        <v>163</v>
      </c>
      <c r="AU624" s="228" t="s">
        <v>82</v>
      </c>
      <c r="AV624" s="14" t="s">
        <v>82</v>
      </c>
      <c r="AW624" s="14" t="s">
        <v>34</v>
      </c>
      <c r="AX624" s="14" t="s">
        <v>73</v>
      </c>
      <c r="AY624" s="228" t="s">
        <v>153</v>
      </c>
    </row>
    <row r="625" spans="2:51" s="14" customFormat="1" ht="12">
      <c r="B625" s="218"/>
      <c r="C625" s="219"/>
      <c r="D625" s="209" t="s">
        <v>163</v>
      </c>
      <c r="E625" s="220" t="s">
        <v>21</v>
      </c>
      <c r="F625" s="221" t="s">
        <v>780</v>
      </c>
      <c r="G625" s="219"/>
      <c r="H625" s="222">
        <v>1.901</v>
      </c>
      <c r="I625" s="223"/>
      <c r="J625" s="219"/>
      <c r="K625" s="219"/>
      <c r="L625" s="224"/>
      <c r="M625" s="225"/>
      <c r="N625" s="226"/>
      <c r="O625" s="226"/>
      <c r="P625" s="226"/>
      <c r="Q625" s="226"/>
      <c r="R625" s="226"/>
      <c r="S625" s="226"/>
      <c r="T625" s="227"/>
      <c r="AT625" s="228" t="s">
        <v>163</v>
      </c>
      <c r="AU625" s="228" t="s">
        <v>82</v>
      </c>
      <c r="AV625" s="14" t="s">
        <v>82</v>
      </c>
      <c r="AW625" s="14" t="s">
        <v>34</v>
      </c>
      <c r="AX625" s="14" t="s">
        <v>80</v>
      </c>
      <c r="AY625" s="228" t="s">
        <v>153</v>
      </c>
    </row>
    <row r="626" spans="1:65" s="2" customFormat="1" ht="21.75" customHeight="1">
      <c r="A626" s="36"/>
      <c r="B626" s="37"/>
      <c r="C626" s="194" t="s">
        <v>781</v>
      </c>
      <c r="D626" s="194" t="s">
        <v>156</v>
      </c>
      <c r="E626" s="195" t="s">
        <v>782</v>
      </c>
      <c r="F626" s="196" t="s">
        <v>783</v>
      </c>
      <c r="G626" s="197" t="s">
        <v>172</v>
      </c>
      <c r="H626" s="198">
        <v>28.084</v>
      </c>
      <c r="I626" s="199"/>
      <c r="J626" s="200">
        <f>ROUND(I626*H626,2)</f>
        <v>0</v>
      </c>
      <c r="K626" s="196" t="s">
        <v>160</v>
      </c>
      <c r="L626" s="41"/>
      <c r="M626" s="201" t="s">
        <v>21</v>
      </c>
      <c r="N626" s="202" t="s">
        <v>44</v>
      </c>
      <c r="O626" s="66"/>
      <c r="P626" s="203">
        <f>O626*H626</f>
        <v>0</v>
      </c>
      <c r="Q626" s="203">
        <v>0</v>
      </c>
      <c r="R626" s="203">
        <f>Q626*H626</f>
        <v>0</v>
      </c>
      <c r="S626" s="203">
        <v>0</v>
      </c>
      <c r="T626" s="204">
        <f>S626*H626</f>
        <v>0</v>
      </c>
      <c r="U626" s="36"/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R626" s="205" t="s">
        <v>161</v>
      </c>
      <c r="AT626" s="205" t="s">
        <v>156</v>
      </c>
      <c r="AU626" s="205" t="s">
        <v>82</v>
      </c>
      <c r="AY626" s="19" t="s">
        <v>153</v>
      </c>
      <c r="BE626" s="206">
        <f>IF(N626="základní",J626,0)</f>
        <v>0</v>
      </c>
      <c r="BF626" s="206">
        <f>IF(N626="snížená",J626,0)</f>
        <v>0</v>
      </c>
      <c r="BG626" s="206">
        <f>IF(N626="zákl. přenesená",J626,0)</f>
        <v>0</v>
      </c>
      <c r="BH626" s="206">
        <f>IF(N626="sníž. přenesená",J626,0)</f>
        <v>0</v>
      </c>
      <c r="BI626" s="206">
        <f>IF(N626="nulová",J626,0)</f>
        <v>0</v>
      </c>
      <c r="BJ626" s="19" t="s">
        <v>80</v>
      </c>
      <c r="BK626" s="206">
        <f>ROUND(I626*H626,2)</f>
        <v>0</v>
      </c>
      <c r="BL626" s="19" t="s">
        <v>161</v>
      </c>
      <c r="BM626" s="205" t="s">
        <v>784</v>
      </c>
    </row>
    <row r="627" spans="2:51" s="14" customFormat="1" ht="12">
      <c r="B627" s="218"/>
      <c r="C627" s="219"/>
      <c r="D627" s="209" t="s">
        <v>163</v>
      </c>
      <c r="E627" s="220" t="s">
        <v>21</v>
      </c>
      <c r="F627" s="221" t="s">
        <v>759</v>
      </c>
      <c r="G627" s="219"/>
      <c r="H627" s="222">
        <v>23.62</v>
      </c>
      <c r="I627" s="223"/>
      <c r="J627" s="219"/>
      <c r="K627" s="219"/>
      <c r="L627" s="224"/>
      <c r="M627" s="225"/>
      <c r="N627" s="226"/>
      <c r="O627" s="226"/>
      <c r="P627" s="226"/>
      <c r="Q627" s="226"/>
      <c r="R627" s="226"/>
      <c r="S627" s="226"/>
      <c r="T627" s="227"/>
      <c r="AT627" s="228" t="s">
        <v>163</v>
      </c>
      <c r="AU627" s="228" t="s">
        <v>82</v>
      </c>
      <c r="AV627" s="14" t="s">
        <v>82</v>
      </c>
      <c r="AW627" s="14" t="s">
        <v>34</v>
      </c>
      <c r="AX627" s="14" t="s">
        <v>73</v>
      </c>
      <c r="AY627" s="228" t="s">
        <v>153</v>
      </c>
    </row>
    <row r="628" spans="2:51" s="14" customFormat="1" ht="12">
      <c r="B628" s="218"/>
      <c r="C628" s="219"/>
      <c r="D628" s="209" t="s">
        <v>163</v>
      </c>
      <c r="E628" s="220" t="s">
        <v>21</v>
      </c>
      <c r="F628" s="221" t="s">
        <v>785</v>
      </c>
      <c r="G628" s="219"/>
      <c r="H628" s="222">
        <v>4.464</v>
      </c>
      <c r="I628" s="223"/>
      <c r="J628" s="219"/>
      <c r="K628" s="219"/>
      <c r="L628" s="224"/>
      <c r="M628" s="225"/>
      <c r="N628" s="226"/>
      <c r="O628" s="226"/>
      <c r="P628" s="226"/>
      <c r="Q628" s="226"/>
      <c r="R628" s="226"/>
      <c r="S628" s="226"/>
      <c r="T628" s="227"/>
      <c r="AT628" s="228" t="s">
        <v>163</v>
      </c>
      <c r="AU628" s="228" t="s">
        <v>82</v>
      </c>
      <c r="AV628" s="14" t="s">
        <v>82</v>
      </c>
      <c r="AW628" s="14" t="s">
        <v>34</v>
      </c>
      <c r="AX628" s="14" t="s">
        <v>73</v>
      </c>
      <c r="AY628" s="228" t="s">
        <v>153</v>
      </c>
    </row>
    <row r="629" spans="2:51" s="15" customFormat="1" ht="12">
      <c r="B629" s="229"/>
      <c r="C629" s="230"/>
      <c r="D629" s="209" t="s">
        <v>163</v>
      </c>
      <c r="E629" s="231" t="s">
        <v>21</v>
      </c>
      <c r="F629" s="232" t="s">
        <v>169</v>
      </c>
      <c r="G629" s="230"/>
      <c r="H629" s="233">
        <v>28.084</v>
      </c>
      <c r="I629" s="234"/>
      <c r="J629" s="230"/>
      <c r="K629" s="230"/>
      <c r="L629" s="235"/>
      <c r="M629" s="236"/>
      <c r="N629" s="237"/>
      <c r="O629" s="237"/>
      <c r="P629" s="237"/>
      <c r="Q629" s="237"/>
      <c r="R629" s="237"/>
      <c r="S629" s="237"/>
      <c r="T629" s="238"/>
      <c r="AT629" s="239" t="s">
        <v>163</v>
      </c>
      <c r="AU629" s="239" t="s">
        <v>82</v>
      </c>
      <c r="AV629" s="15" t="s">
        <v>161</v>
      </c>
      <c r="AW629" s="15" t="s">
        <v>34</v>
      </c>
      <c r="AX629" s="15" t="s">
        <v>80</v>
      </c>
      <c r="AY629" s="239" t="s">
        <v>153</v>
      </c>
    </row>
    <row r="630" spans="1:65" s="2" customFormat="1" ht="16.5" customHeight="1">
      <c r="A630" s="36"/>
      <c r="B630" s="37"/>
      <c r="C630" s="194" t="s">
        <v>786</v>
      </c>
      <c r="D630" s="194" t="s">
        <v>156</v>
      </c>
      <c r="E630" s="195" t="s">
        <v>787</v>
      </c>
      <c r="F630" s="196" t="s">
        <v>788</v>
      </c>
      <c r="G630" s="197" t="s">
        <v>172</v>
      </c>
      <c r="H630" s="198">
        <v>28.084</v>
      </c>
      <c r="I630" s="199"/>
      <c r="J630" s="200">
        <f>ROUND(I630*H630,2)</f>
        <v>0</v>
      </c>
      <c r="K630" s="196" t="s">
        <v>21</v>
      </c>
      <c r="L630" s="41"/>
      <c r="M630" s="201" t="s">
        <v>21</v>
      </c>
      <c r="N630" s="202" t="s">
        <v>44</v>
      </c>
      <c r="O630" s="66"/>
      <c r="P630" s="203">
        <f>O630*H630</f>
        <v>0</v>
      </c>
      <c r="Q630" s="203">
        <v>0</v>
      </c>
      <c r="R630" s="203">
        <f>Q630*H630</f>
        <v>0</v>
      </c>
      <c r="S630" s="203">
        <v>0</v>
      </c>
      <c r="T630" s="204">
        <f>S630*H630</f>
        <v>0</v>
      </c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R630" s="205" t="s">
        <v>161</v>
      </c>
      <c r="AT630" s="205" t="s">
        <v>156</v>
      </c>
      <c r="AU630" s="205" t="s">
        <v>82</v>
      </c>
      <c r="AY630" s="19" t="s">
        <v>153</v>
      </c>
      <c r="BE630" s="206">
        <f>IF(N630="základní",J630,0)</f>
        <v>0</v>
      </c>
      <c r="BF630" s="206">
        <f>IF(N630="snížená",J630,0)</f>
        <v>0</v>
      </c>
      <c r="BG630" s="206">
        <f>IF(N630="zákl. přenesená",J630,0)</f>
        <v>0</v>
      </c>
      <c r="BH630" s="206">
        <f>IF(N630="sníž. přenesená",J630,0)</f>
        <v>0</v>
      </c>
      <c r="BI630" s="206">
        <f>IF(N630="nulová",J630,0)</f>
        <v>0</v>
      </c>
      <c r="BJ630" s="19" t="s">
        <v>80</v>
      </c>
      <c r="BK630" s="206">
        <f>ROUND(I630*H630,2)</f>
        <v>0</v>
      </c>
      <c r="BL630" s="19" t="s">
        <v>161</v>
      </c>
      <c r="BM630" s="205" t="s">
        <v>789</v>
      </c>
    </row>
    <row r="631" spans="1:65" s="2" customFormat="1" ht="16.5" customHeight="1">
      <c r="A631" s="36"/>
      <c r="B631" s="37"/>
      <c r="C631" s="194" t="s">
        <v>436</v>
      </c>
      <c r="D631" s="194" t="s">
        <v>156</v>
      </c>
      <c r="E631" s="195" t="s">
        <v>790</v>
      </c>
      <c r="F631" s="196" t="s">
        <v>791</v>
      </c>
      <c r="G631" s="197" t="s">
        <v>172</v>
      </c>
      <c r="H631" s="198">
        <v>28.084</v>
      </c>
      <c r="I631" s="199"/>
      <c r="J631" s="200">
        <f>ROUND(I631*H631,2)</f>
        <v>0</v>
      </c>
      <c r="K631" s="196" t="s">
        <v>160</v>
      </c>
      <c r="L631" s="41"/>
      <c r="M631" s="201" t="s">
        <v>21</v>
      </c>
      <c r="N631" s="202" t="s">
        <v>44</v>
      </c>
      <c r="O631" s="66"/>
      <c r="P631" s="203">
        <f>O631*H631</f>
        <v>0</v>
      </c>
      <c r="Q631" s="203">
        <v>0.0003</v>
      </c>
      <c r="R631" s="203">
        <f>Q631*H631</f>
        <v>0.008425199999999999</v>
      </c>
      <c r="S631" s="203">
        <v>0</v>
      </c>
      <c r="T631" s="204">
        <f>S631*H631</f>
        <v>0</v>
      </c>
      <c r="U631" s="36"/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R631" s="205" t="s">
        <v>161</v>
      </c>
      <c r="AT631" s="205" t="s">
        <v>156</v>
      </c>
      <c r="AU631" s="205" t="s">
        <v>82</v>
      </c>
      <c r="AY631" s="19" t="s">
        <v>153</v>
      </c>
      <c r="BE631" s="206">
        <f>IF(N631="základní",J631,0)</f>
        <v>0</v>
      </c>
      <c r="BF631" s="206">
        <f>IF(N631="snížená",J631,0)</f>
        <v>0</v>
      </c>
      <c r="BG631" s="206">
        <f>IF(N631="zákl. přenesená",J631,0)</f>
        <v>0</v>
      </c>
      <c r="BH631" s="206">
        <f>IF(N631="sníž. přenesená",J631,0)</f>
        <v>0</v>
      </c>
      <c r="BI631" s="206">
        <f>IF(N631="nulová",J631,0)</f>
        <v>0</v>
      </c>
      <c r="BJ631" s="19" t="s">
        <v>80</v>
      </c>
      <c r="BK631" s="206">
        <f>ROUND(I631*H631,2)</f>
        <v>0</v>
      </c>
      <c r="BL631" s="19" t="s">
        <v>161</v>
      </c>
      <c r="BM631" s="205" t="s">
        <v>792</v>
      </c>
    </row>
    <row r="632" spans="1:65" s="2" customFormat="1" ht="16.5" customHeight="1">
      <c r="A632" s="36"/>
      <c r="B632" s="37"/>
      <c r="C632" s="194" t="s">
        <v>443</v>
      </c>
      <c r="D632" s="194" t="s">
        <v>156</v>
      </c>
      <c r="E632" s="195" t="s">
        <v>793</v>
      </c>
      <c r="F632" s="196" t="s">
        <v>794</v>
      </c>
      <c r="G632" s="197" t="s">
        <v>159</v>
      </c>
      <c r="H632" s="198">
        <v>60</v>
      </c>
      <c r="I632" s="199"/>
      <c r="J632" s="200">
        <f>ROUND(I632*H632,2)</f>
        <v>0</v>
      </c>
      <c r="K632" s="196" t="s">
        <v>160</v>
      </c>
      <c r="L632" s="41"/>
      <c r="M632" s="201" t="s">
        <v>21</v>
      </c>
      <c r="N632" s="202" t="s">
        <v>44</v>
      </c>
      <c r="O632" s="66"/>
      <c r="P632" s="203">
        <f>O632*H632</f>
        <v>0</v>
      </c>
      <c r="Q632" s="203">
        <v>0</v>
      </c>
      <c r="R632" s="203">
        <f>Q632*H632</f>
        <v>0</v>
      </c>
      <c r="S632" s="203">
        <v>0</v>
      </c>
      <c r="T632" s="204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205" t="s">
        <v>161</v>
      </c>
      <c r="AT632" s="205" t="s">
        <v>156</v>
      </c>
      <c r="AU632" s="205" t="s">
        <v>82</v>
      </c>
      <c r="AY632" s="19" t="s">
        <v>153</v>
      </c>
      <c r="BE632" s="206">
        <f>IF(N632="základní",J632,0)</f>
        <v>0</v>
      </c>
      <c r="BF632" s="206">
        <f>IF(N632="snížená",J632,0)</f>
        <v>0</v>
      </c>
      <c r="BG632" s="206">
        <f>IF(N632="zákl. přenesená",J632,0)</f>
        <v>0</v>
      </c>
      <c r="BH632" s="206">
        <f>IF(N632="sníž. přenesená",J632,0)</f>
        <v>0</v>
      </c>
      <c r="BI632" s="206">
        <f>IF(N632="nulová",J632,0)</f>
        <v>0</v>
      </c>
      <c r="BJ632" s="19" t="s">
        <v>80</v>
      </c>
      <c r="BK632" s="206">
        <f>ROUND(I632*H632,2)</f>
        <v>0</v>
      </c>
      <c r="BL632" s="19" t="s">
        <v>161</v>
      </c>
      <c r="BM632" s="205" t="s">
        <v>795</v>
      </c>
    </row>
    <row r="633" spans="1:65" s="2" customFormat="1" ht="21.75" customHeight="1">
      <c r="A633" s="36"/>
      <c r="B633" s="37"/>
      <c r="C633" s="194" t="s">
        <v>465</v>
      </c>
      <c r="D633" s="194" t="s">
        <v>156</v>
      </c>
      <c r="E633" s="195" t="s">
        <v>796</v>
      </c>
      <c r="F633" s="196" t="s">
        <v>797</v>
      </c>
      <c r="G633" s="197" t="s">
        <v>172</v>
      </c>
      <c r="H633" s="198">
        <v>26.5</v>
      </c>
      <c r="I633" s="199"/>
      <c r="J633" s="200">
        <f>ROUND(I633*H633,2)</f>
        <v>0</v>
      </c>
      <c r="K633" s="196" t="s">
        <v>160</v>
      </c>
      <c r="L633" s="41"/>
      <c r="M633" s="201" t="s">
        <v>21</v>
      </c>
      <c r="N633" s="202" t="s">
        <v>44</v>
      </c>
      <c r="O633" s="66"/>
      <c r="P633" s="203">
        <f>O633*H633</f>
        <v>0</v>
      </c>
      <c r="Q633" s="203">
        <v>0.015</v>
      </c>
      <c r="R633" s="203">
        <f>Q633*H633</f>
        <v>0.39749999999999996</v>
      </c>
      <c r="S633" s="203">
        <v>0</v>
      </c>
      <c r="T633" s="204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205" t="s">
        <v>161</v>
      </c>
      <c r="AT633" s="205" t="s">
        <v>156</v>
      </c>
      <c r="AU633" s="205" t="s">
        <v>82</v>
      </c>
      <c r="AY633" s="19" t="s">
        <v>153</v>
      </c>
      <c r="BE633" s="206">
        <f>IF(N633="základní",J633,0)</f>
        <v>0</v>
      </c>
      <c r="BF633" s="206">
        <f>IF(N633="snížená",J633,0)</f>
        <v>0</v>
      </c>
      <c r="BG633" s="206">
        <f>IF(N633="zákl. přenesená",J633,0)</f>
        <v>0</v>
      </c>
      <c r="BH633" s="206">
        <f>IF(N633="sníž. přenesená",J633,0)</f>
        <v>0</v>
      </c>
      <c r="BI633" s="206">
        <f>IF(N633="nulová",J633,0)</f>
        <v>0</v>
      </c>
      <c r="BJ633" s="19" t="s">
        <v>80</v>
      </c>
      <c r="BK633" s="206">
        <f>ROUND(I633*H633,2)</f>
        <v>0</v>
      </c>
      <c r="BL633" s="19" t="s">
        <v>161</v>
      </c>
      <c r="BM633" s="205" t="s">
        <v>798</v>
      </c>
    </row>
    <row r="634" spans="2:51" s="14" customFormat="1" ht="12">
      <c r="B634" s="218"/>
      <c r="C634" s="219"/>
      <c r="D634" s="209" t="s">
        <v>163</v>
      </c>
      <c r="E634" s="220" t="s">
        <v>21</v>
      </c>
      <c r="F634" s="221" t="s">
        <v>759</v>
      </c>
      <c r="G634" s="219"/>
      <c r="H634" s="222">
        <v>23.62</v>
      </c>
      <c r="I634" s="223"/>
      <c r="J634" s="219"/>
      <c r="K634" s="219"/>
      <c r="L634" s="224"/>
      <c r="M634" s="225"/>
      <c r="N634" s="226"/>
      <c r="O634" s="226"/>
      <c r="P634" s="226"/>
      <c r="Q634" s="226"/>
      <c r="R634" s="226"/>
      <c r="S634" s="226"/>
      <c r="T634" s="227"/>
      <c r="AT634" s="228" t="s">
        <v>163</v>
      </c>
      <c r="AU634" s="228" t="s">
        <v>82</v>
      </c>
      <c r="AV634" s="14" t="s">
        <v>82</v>
      </c>
      <c r="AW634" s="14" t="s">
        <v>34</v>
      </c>
      <c r="AX634" s="14" t="s">
        <v>73</v>
      </c>
      <c r="AY634" s="228" t="s">
        <v>153</v>
      </c>
    </row>
    <row r="635" spans="2:51" s="14" customFormat="1" ht="12">
      <c r="B635" s="218"/>
      <c r="C635" s="219"/>
      <c r="D635" s="209" t="s">
        <v>163</v>
      </c>
      <c r="E635" s="220" t="s">
        <v>21</v>
      </c>
      <c r="F635" s="221" t="s">
        <v>771</v>
      </c>
      <c r="G635" s="219"/>
      <c r="H635" s="222">
        <v>2.88</v>
      </c>
      <c r="I635" s="223"/>
      <c r="J635" s="219"/>
      <c r="K635" s="219"/>
      <c r="L635" s="224"/>
      <c r="M635" s="225"/>
      <c r="N635" s="226"/>
      <c r="O635" s="226"/>
      <c r="P635" s="226"/>
      <c r="Q635" s="226"/>
      <c r="R635" s="226"/>
      <c r="S635" s="226"/>
      <c r="T635" s="227"/>
      <c r="AT635" s="228" t="s">
        <v>163</v>
      </c>
      <c r="AU635" s="228" t="s">
        <v>82</v>
      </c>
      <c r="AV635" s="14" t="s">
        <v>82</v>
      </c>
      <c r="AW635" s="14" t="s">
        <v>34</v>
      </c>
      <c r="AX635" s="14" t="s">
        <v>73</v>
      </c>
      <c r="AY635" s="228" t="s">
        <v>153</v>
      </c>
    </row>
    <row r="636" spans="2:51" s="15" customFormat="1" ht="12">
      <c r="B636" s="229"/>
      <c r="C636" s="230"/>
      <c r="D636" s="209" t="s">
        <v>163</v>
      </c>
      <c r="E636" s="231" t="s">
        <v>21</v>
      </c>
      <c r="F636" s="232" t="s">
        <v>169</v>
      </c>
      <c r="G636" s="230"/>
      <c r="H636" s="233">
        <v>26.5</v>
      </c>
      <c r="I636" s="234"/>
      <c r="J636" s="230"/>
      <c r="K636" s="230"/>
      <c r="L636" s="235"/>
      <c r="M636" s="236"/>
      <c r="N636" s="237"/>
      <c r="O636" s="237"/>
      <c r="P636" s="237"/>
      <c r="Q636" s="237"/>
      <c r="R636" s="237"/>
      <c r="S636" s="237"/>
      <c r="T636" s="238"/>
      <c r="AT636" s="239" t="s">
        <v>163</v>
      </c>
      <c r="AU636" s="239" t="s">
        <v>82</v>
      </c>
      <c r="AV636" s="15" t="s">
        <v>161</v>
      </c>
      <c r="AW636" s="15" t="s">
        <v>34</v>
      </c>
      <c r="AX636" s="15" t="s">
        <v>80</v>
      </c>
      <c r="AY636" s="239" t="s">
        <v>153</v>
      </c>
    </row>
    <row r="637" spans="1:65" s="2" customFormat="1" ht="16.5" customHeight="1">
      <c r="A637" s="36"/>
      <c r="B637" s="37"/>
      <c r="C637" s="194" t="s">
        <v>799</v>
      </c>
      <c r="D637" s="194" t="s">
        <v>156</v>
      </c>
      <c r="E637" s="195" t="s">
        <v>800</v>
      </c>
      <c r="F637" s="196" t="s">
        <v>801</v>
      </c>
      <c r="G637" s="197" t="s">
        <v>172</v>
      </c>
      <c r="H637" s="198">
        <v>26.5</v>
      </c>
      <c r="I637" s="199"/>
      <c r="J637" s="200">
        <f>ROUND(I637*H637,2)</f>
        <v>0</v>
      </c>
      <c r="K637" s="196" t="s">
        <v>160</v>
      </c>
      <c r="L637" s="41"/>
      <c r="M637" s="201" t="s">
        <v>21</v>
      </c>
      <c r="N637" s="202" t="s">
        <v>44</v>
      </c>
      <c r="O637" s="66"/>
      <c r="P637" s="203">
        <f>O637*H637</f>
        <v>0</v>
      </c>
      <c r="Q637" s="203">
        <v>0</v>
      </c>
      <c r="R637" s="203">
        <f>Q637*H637</f>
        <v>0</v>
      </c>
      <c r="S637" s="203">
        <v>0</v>
      </c>
      <c r="T637" s="204">
        <f>S637*H637</f>
        <v>0</v>
      </c>
      <c r="U637" s="36"/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R637" s="205" t="s">
        <v>161</v>
      </c>
      <c r="AT637" s="205" t="s">
        <v>156</v>
      </c>
      <c r="AU637" s="205" t="s">
        <v>82</v>
      </c>
      <c r="AY637" s="19" t="s">
        <v>153</v>
      </c>
      <c r="BE637" s="206">
        <f>IF(N637="základní",J637,0)</f>
        <v>0</v>
      </c>
      <c r="BF637" s="206">
        <f>IF(N637="snížená",J637,0)</f>
        <v>0</v>
      </c>
      <c r="BG637" s="206">
        <f>IF(N637="zákl. přenesená",J637,0)</f>
        <v>0</v>
      </c>
      <c r="BH637" s="206">
        <f>IF(N637="sníž. přenesená",J637,0)</f>
        <v>0</v>
      </c>
      <c r="BI637" s="206">
        <f>IF(N637="nulová",J637,0)</f>
        <v>0</v>
      </c>
      <c r="BJ637" s="19" t="s">
        <v>80</v>
      </c>
      <c r="BK637" s="206">
        <f>ROUND(I637*H637,2)</f>
        <v>0</v>
      </c>
      <c r="BL637" s="19" t="s">
        <v>161</v>
      </c>
      <c r="BM637" s="205" t="s">
        <v>802</v>
      </c>
    </row>
    <row r="638" spans="1:65" s="2" customFormat="1" ht="21.75" customHeight="1">
      <c r="A638" s="36"/>
      <c r="B638" s="37"/>
      <c r="C638" s="194" t="s">
        <v>803</v>
      </c>
      <c r="D638" s="194" t="s">
        <v>156</v>
      </c>
      <c r="E638" s="195" t="s">
        <v>804</v>
      </c>
      <c r="F638" s="196" t="s">
        <v>805</v>
      </c>
      <c r="G638" s="197" t="s">
        <v>229</v>
      </c>
      <c r="H638" s="198">
        <v>1.104</v>
      </c>
      <c r="I638" s="199"/>
      <c r="J638" s="200">
        <f>ROUND(I638*H638,2)</f>
        <v>0</v>
      </c>
      <c r="K638" s="196" t="s">
        <v>160</v>
      </c>
      <c r="L638" s="41"/>
      <c r="M638" s="201" t="s">
        <v>21</v>
      </c>
      <c r="N638" s="202" t="s">
        <v>44</v>
      </c>
      <c r="O638" s="66"/>
      <c r="P638" s="203">
        <f>O638*H638</f>
        <v>0</v>
      </c>
      <c r="Q638" s="203">
        <v>0</v>
      </c>
      <c r="R638" s="203">
        <f>Q638*H638</f>
        <v>0</v>
      </c>
      <c r="S638" s="203">
        <v>0</v>
      </c>
      <c r="T638" s="204">
        <f>S638*H638</f>
        <v>0</v>
      </c>
      <c r="U638" s="36"/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R638" s="205" t="s">
        <v>300</v>
      </c>
      <c r="AT638" s="205" t="s">
        <v>156</v>
      </c>
      <c r="AU638" s="205" t="s">
        <v>82</v>
      </c>
      <c r="AY638" s="19" t="s">
        <v>153</v>
      </c>
      <c r="BE638" s="206">
        <f>IF(N638="základní",J638,0)</f>
        <v>0</v>
      </c>
      <c r="BF638" s="206">
        <f>IF(N638="snížená",J638,0)</f>
        <v>0</v>
      </c>
      <c r="BG638" s="206">
        <f>IF(N638="zákl. přenesená",J638,0)</f>
        <v>0</v>
      </c>
      <c r="BH638" s="206">
        <f>IF(N638="sníž. přenesená",J638,0)</f>
        <v>0</v>
      </c>
      <c r="BI638" s="206">
        <f>IF(N638="nulová",J638,0)</f>
        <v>0</v>
      </c>
      <c r="BJ638" s="19" t="s">
        <v>80</v>
      </c>
      <c r="BK638" s="206">
        <f>ROUND(I638*H638,2)</f>
        <v>0</v>
      </c>
      <c r="BL638" s="19" t="s">
        <v>300</v>
      </c>
      <c r="BM638" s="205" t="s">
        <v>806</v>
      </c>
    </row>
    <row r="639" spans="1:65" s="2" customFormat="1" ht="21.75" customHeight="1">
      <c r="A639" s="36"/>
      <c r="B639" s="37"/>
      <c r="C639" s="194" t="s">
        <v>807</v>
      </c>
      <c r="D639" s="194" t="s">
        <v>156</v>
      </c>
      <c r="E639" s="195" t="s">
        <v>808</v>
      </c>
      <c r="F639" s="196" t="s">
        <v>809</v>
      </c>
      <c r="G639" s="197" t="s">
        <v>229</v>
      </c>
      <c r="H639" s="198">
        <v>1.104</v>
      </c>
      <c r="I639" s="199"/>
      <c r="J639" s="200">
        <f>ROUND(I639*H639,2)</f>
        <v>0</v>
      </c>
      <c r="K639" s="196" t="s">
        <v>160</v>
      </c>
      <c r="L639" s="41"/>
      <c r="M639" s="201" t="s">
        <v>21</v>
      </c>
      <c r="N639" s="202" t="s">
        <v>44</v>
      </c>
      <c r="O639" s="66"/>
      <c r="P639" s="203">
        <f>O639*H639</f>
        <v>0</v>
      </c>
      <c r="Q639" s="203">
        <v>0</v>
      </c>
      <c r="R639" s="203">
        <f>Q639*H639</f>
        <v>0</v>
      </c>
      <c r="S639" s="203">
        <v>0</v>
      </c>
      <c r="T639" s="204">
        <f>S639*H639</f>
        <v>0</v>
      </c>
      <c r="U639" s="36"/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R639" s="205" t="s">
        <v>300</v>
      </c>
      <c r="AT639" s="205" t="s">
        <v>156</v>
      </c>
      <c r="AU639" s="205" t="s">
        <v>82</v>
      </c>
      <c r="AY639" s="19" t="s">
        <v>153</v>
      </c>
      <c r="BE639" s="206">
        <f>IF(N639="základní",J639,0)</f>
        <v>0</v>
      </c>
      <c r="BF639" s="206">
        <f>IF(N639="snížená",J639,0)</f>
        <v>0</v>
      </c>
      <c r="BG639" s="206">
        <f>IF(N639="zákl. přenesená",J639,0)</f>
        <v>0</v>
      </c>
      <c r="BH639" s="206">
        <f>IF(N639="sníž. přenesená",J639,0)</f>
        <v>0</v>
      </c>
      <c r="BI639" s="206">
        <f>IF(N639="nulová",J639,0)</f>
        <v>0</v>
      </c>
      <c r="BJ639" s="19" t="s">
        <v>80</v>
      </c>
      <c r="BK639" s="206">
        <f>ROUND(I639*H639,2)</f>
        <v>0</v>
      </c>
      <c r="BL639" s="19" t="s">
        <v>300</v>
      </c>
      <c r="BM639" s="205" t="s">
        <v>810</v>
      </c>
    </row>
    <row r="640" spans="2:63" s="12" customFormat="1" ht="22.9" customHeight="1">
      <c r="B640" s="178"/>
      <c r="C640" s="179"/>
      <c r="D640" s="180" t="s">
        <v>72</v>
      </c>
      <c r="E640" s="192" t="s">
        <v>811</v>
      </c>
      <c r="F640" s="192" t="s">
        <v>812</v>
      </c>
      <c r="G640" s="179"/>
      <c r="H640" s="179"/>
      <c r="I640" s="182"/>
      <c r="J640" s="193">
        <f>BK640</f>
        <v>0</v>
      </c>
      <c r="K640" s="179"/>
      <c r="L640" s="184"/>
      <c r="M640" s="185"/>
      <c r="N640" s="186"/>
      <c r="O640" s="186"/>
      <c r="P640" s="187">
        <f>SUM(P641:P709)</f>
        <v>0</v>
      </c>
      <c r="Q640" s="186"/>
      <c r="R640" s="187">
        <f>SUM(R641:R709)</f>
        <v>1.356939</v>
      </c>
      <c r="S640" s="186"/>
      <c r="T640" s="188">
        <f>SUM(T641:T709)</f>
        <v>0.19836</v>
      </c>
      <c r="AR640" s="189" t="s">
        <v>82</v>
      </c>
      <c r="AT640" s="190" t="s">
        <v>72</v>
      </c>
      <c r="AU640" s="190" t="s">
        <v>80</v>
      </c>
      <c r="AY640" s="189" t="s">
        <v>153</v>
      </c>
      <c r="BK640" s="191">
        <f>SUM(BK641:BK709)</f>
        <v>0</v>
      </c>
    </row>
    <row r="641" spans="1:65" s="2" customFormat="1" ht="16.5" customHeight="1">
      <c r="A641" s="36"/>
      <c r="B641" s="37"/>
      <c r="C641" s="194" t="s">
        <v>813</v>
      </c>
      <c r="D641" s="194" t="s">
        <v>156</v>
      </c>
      <c r="E641" s="195" t="s">
        <v>814</v>
      </c>
      <c r="F641" s="196" t="s">
        <v>815</v>
      </c>
      <c r="G641" s="197" t="s">
        <v>172</v>
      </c>
      <c r="H641" s="198">
        <v>58</v>
      </c>
      <c r="I641" s="199"/>
      <c r="J641" s="200">
        <f>ROUND(I641*H641,2)</f>
        <v>0</v>
      </c>
      <c r="K641" s="196" t="s">
        <v>160</v>
      </c>
      <c r="L641" s="41"/>
      <c r="M641" s="201" t="s">
        <v>21</v>
      </c>
      <c r="N641" s="202" t="s">
        <v>44</v>
      </c>
      <c r="O641" s="66"/>
      <c r="P641" s="203">
        <f>O641*H641</f>
        <v>0</v>
      </c>
      <c r="Q641" s="203">
        <v>0</v>
      </c>
      <c r="R641" s="203">
        <f>Q641*H641</f>
        <v>0</v>
      </c>
      <c r="S641" s="203">
        <v>0.003</v>
      </c>
      <c r="T641" s="204">
        <f>S641*H641</f>
        <v>0.17400000000000002</v>
      </c>
      <c r="U641" s="36"/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R641" s="205" t="s">
        <v>300</v>
      </c>
      <c r="AT641" s="205" t="s">
        <v>156</v>
      </c>
      <c r="AU641" s="205" t="s">
        <v>82</v>
      </c>
      <c r="AY641" s="19" t="s">
        <v>153</v>
      </c>
      <c r="BE641" s="206">
        <f>IF(N641="základní",J641,0)</f>
        <v>0</v>
      </c>
      <c r="BF641" s="206">
        <f>IF(N641="snížená",J641,0)</f>
        <v>0</v>
      </c>
      <c r="BG641" s="206">
        <f>IF(N641="zákl. přenesená",J641,0)</f>
        <v>0</v>
      </c>
      <c r="BH641" s="206">
        <f>IF(N641="sníž. přenesená",J641,0)</f>
        <v>0</v>
      </c>
      <c r="BI641" s="206">
        <f>IF(N641="nulová",J641,0)</f>
        <v>0</v>
      </c>
      <c r="BJ641" s="19" t="s">
        <v>80</v>
      </c>
      <c r="BK641" s="206">
        <f>ROUND(I641*H641,2)</f>
        <v>0</v>
      </c>
      <c r="BL641" s="19" t="s">
        <v>300</v>
      </c>
      <c r="BM641" s="205" t="s">
        <v>816</v>
      </c>
    </row>
    <row r="642" spans="2:51" s="13" customFormat="1" ht="12">
      <c r="B642" s="207"/>
      <c r="C642" s="208"/>
      <c r="D642" s="209" t="s">
        <v>163</v>
      </c>
      <c r="E642" s="210" t="s">
        <v>21</v>
      </c>
      <c r="F642" s="211" t="s">
        <v>728</v>
      </c>
      <c r="G642" s="208"/>
      <c r="H642" s="210" t="s">
        <v>21</v>
      </c>
      <c r="I642" s="212"/>
      <c r="J642" s="208"/>
      <c r="K642" s="208"/>
      <c r="L642" s="213"/>
      <c r="M642" s="214"/>
      <c r="N642" s="215"/>
      <c r="O642" s="215"/>
      <c r="P642" s="215"/>
      <c r="Q642" s="215"/>
      <c r="R642" s="215"/>
      <c r="S642" s="215"/>
      <c r="T642" s="216"/>
      <c r="AT642" s="217" t="s">
        <v>163</v>
      </c>
      <c r="AU642" s="217" t="s">
        <v>82</v>
      </c>
      <c r="AV642" s="13" t="s">
        <v>80</v>
      </c>
      <c r="AW642" s="13" t="s">
        <v>34</v>
      </c>
      <c r="AX642" s="13" t="s">
        <v>73</v>
      </c>
      <c r="AY642" s="217" t="s">
        <v>153</v>
      </c>
    </row>
    <row r="643" spans="2:51" s="13" customFormat="1" ht="12">
      <c r="B643" s="207"/>
      <c r="C643" s="208"/>
      <c r="D643" s="209" t="s">
        <v>163</v>
      </c>
      <c r="E643" s="210" t="s">
        <v>21</v>
      </c>
      <c r="F643" s="211" t="s">
        <v>817</v>
      </c>
      <c r="G643" s="208"/>
      <c r="H643" s="210" t="s">
        <v>21</v>
      </c>
      <c r="I643" s="212"/>
      <c r="J643" s="208"/>
      <c r="K643" s="208"/>
      <c r="L643" s="213"/>
      <c r="M643" s="214"/>
      <c r="N643" s="215"/>
      <c r="O643" s="215"/>
      <c r="P643" s="215"/>
      <c r="Q643" s="215"/>
      <c r="R643" s="215"/>
      <c r="S643" s="215"/>
      <c r="T643" s="216"/>
      <c r="AT643" s="217" t="s">
        <v>163</v>
      </c>
      <c r="AU643" s="217" t="s">
        <v>82</v>
      </c>
      <c r="AV643" s="13" t="s">
        <v>80</v>
      </c>
      <c r="AW643" s="13" t="s">
        <v>34</v>
      </c>
      <c r="AX643" s="13" t="s">
        <v>73</v>
      </c>
      <c r="AY643" s="217" t="s">
        <v>153</v>
      </c>
    </row>
    <row r="644" spans="2:51" s="13" customFormat="1" ht="12">
      <c r="B644" s="207"/>
      <c r="C644" s="208"/>
      <c r="D644" s="209" t="s">
        <v>163</v>
      </c>
      <c r="E644" s="210" t="s">
        <v>21</v>
      </c>
      <c r="F644" s="211" t="s">
        <v>473</v>
      </c>
      <c r="G644" s="208"/>
      <c r="H644" s="210" t="s">
        <v>21</v>
      </c>
      <c r="I644" s="212"/>
      <c r="J644" s="208"/>
      <c r="K644" s="208"/>
      <c r="L644" s="213"/>
      <c r="M644" s="214"/>
      <c r="N644" s="215"/>
      <c r="O644" s="215"/>
      <c r="P644" s="215"/>
      <c r="Q644" s="215"/>
      <c r="R644" s="215"/>
      <c r="S644" s="215"/>
      <c r="T644" s="216"/>
      <c r="AT644" s="217" t="s">
        <v>163</v>
      </c>
      <c r="AU644" s="217" t="s">
        <v>82</v>
      </c>
      <c r="AV644" s="13" t="s">
        <v>80</v>
      </c>
      <c r="AW644" s="13" t="s">
        <v>34</v>
      </c>
      <c r="AX644" s="13" t="s">
        <v>73</v>
      </c>
      <c r="AY644" s="217" t="s">
        <v>153</v>
      </c>
    </row>
    <row r="645" spans="2:51" s="13" customFormat="1" ht="12">
      <c r="B645" s="207"/>
      <c r="C645" s="208"/>
      <c r="D645" s="209" t="s">
        <v>163</v>
      </c>
      <c r="E645" s="210" t="s">
        <v>21</v>
      </c>
      <c r="F645" s="211" t="s">
        <v>729</v>
      </c>
      <c r="G645" s="208"/>
      <c r="H645" s="210" t="s">
        <v>21</v>
      </c>
      <c r="I645" s="212"/>
      <c r="J645" s="208"/>
      <c r="K645" s="208"/>
      <c r="L645" s="213"/>
      <c r="M645" s="214"/>
      <c r="N645" s="215"/>
      <c r="O645" s="215"/>
      <c r="P645" s="215"/>
      <c r="Q645" s="215"/>
      <c r="R645" s="215"/>
      <c r="S645" s="215"/>
      <c r="T645" s="216"/>
      <c r="AT645" s="217" t="s">
        <v>163</v>
      </c>
      <c r="AU645" s="217" t="s">
        <v>82</v>
      </c>
      <c r="AV645" s="13" t="s">
        <v>80</v>
      </c>
      <c r="AW645" s="13" t="s">
        <v>34</v>
      </c>
      <c r="AX645" s="13" t="s">
        <v>73</v>
      </c>
      <c r="AY645" s="217" t="s">
        <v>153</v>
      </c>
    </row>
    <row r="646" spans="2:51" s="14" customFormat="1" ht="12">
      <c r="B646" s="218"/>
      <c r="C646" s="219"/>
      <c r="D646" s="209" t="s">
        <v>163</v>
      </c>
      <c r="E646" s="220" t="s">
        <v>21</v>
      </c>
      <c r="F646" s="221" t="s">
        <v>818</v>
      </c>
      <c r="G646" s="219"/>
      <c r="H646" s="222">
        <v>58</v>
      </c>
      <c r="I646" s="223"/>
      <c r="J646" s="219"/>
      <c r="K646" s="219"/>
      <c r="L646" s="224"/>
      <c r="M646" s="225"/>
      <c r="N646" s="226"/>
      <c r="O646" s="226"/>
      <c r="P646" s="226"/>
      <c r="Q646" s="226"/>
      <c r="R646" s="226"/>
      <c r="S646" s="226"/>
      <c r="T646" s="227"/>
      <c r="AT646" s="228" t="s">
        <v>163</v>
      </c>
      <c r="AU646" s="228" t="s">
        <v>82</v>
      </c>
      <c r="AV646" s="14" t="s">
        <v>82</v>
      </c>
      <c r="AW646" s="14" t="s">
        <v>34</v>
      </c>
      <c r="AX646" s="14" t="s">
        <v>80</v>
      </c>
      <c r="AY646" s="228" t="s">
        <v>153</v>
      </c>
    </row>
    <row r="647" spans="1:65" s="2" customFormat="1" ht="16.5" customHeight="1">
      <c r="A647" s="36"/>
      <c r="B647" s="37"/>
      <c r="C647" s="194" t="s">
        <v>819</v>
      </c>
      <c r="D647" s="194" t="s">
        <v>156</v>
      </c>
      <c r="E647" s="195" t="s">
        <v>820</v>
      </c>
      <c r="F647" s="196" t="s">
        <v>821</v>
      </c>
      <c r="G647" s="197" t="s">
        <v>519</v>
      </c>
      <c r="H647" s="198">
        <v>81.2</v>
      </c>
      <c r="I647" s="199"/>
      <c r="J647" s="200">
        <f>ROUND(I647*H647,2)</f>
        <v>0</v>
      </c>
      <c r="K647" s="196" t="s">
        <v>160</v>
      </c>
      <c r="L647" s="41"/>
      <c r="M647" s="201" t="s">
        <v>21</v>
      </c>
      <c r="N647" s="202" t="s">
        <v>44</v>
      </c>
      <c r="O647" s="66"/>
      <c r="P647" s="203">
        <f>O647*H647</f>
        <v>0</v>
      </c>
      <c r="Q647" s="203">
        <v>0</v>
      </c>
      <c r="R647" s="203">
        <f>Q647*H647</f>
        <v>0</v>
      </c>
      <c r="S647" s="203">
        <v>0.0003</v>
      </c>
      <c r="T647" s="204">
        <f>S647*H647</f>
        <v>0.02436</v>
      </c>
      <c r="U647" s="36"/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R647" s="205" t="s">
        <v>300</v>
      </c>
      <c r="AT647" s="205" t="s">
        <v>156</v>
      </c>
      <c r="AU647" s="205" t="s">
        <v>82</v>
      </c>
      <c r="AY647" s="19" t="s">
        <v>153</v>
      </c>
      <c r="BE647" s="206">
        <f>IF(N647="základní",J647,0)</f>
        <v>0</v>
      </c>
      <c r="BF647" s="206">
        <f>IF(N647="snížená",J647,0)</f>
        <v>0</v>
      </c>
      <c r="BG647" s="206">
        <f>IF(N647="zákl. přenesená",J647,0)</f>
        <v>0</v>
      </c>
      <c r="BH647" s="206">
        <f>IF(N647="sníž. přenesená",J647,0)</f>
        <v>0</v>
      </c>
      <c r="BI647" s="206">
        <f>IF(N647="nulová",J647,0)</f>
        <v>0</v>
      </c>
      <c r="BJ647" s="19" t="s">
        <v>80</v>
      </c>
      <c r="BK647" s="206">
        <f>ROUND(I647*H647,2)</f>
        <v>0</v>
      </c>
      <c r="BL647" s="19" t="s">
        <v>300</v>
      </c>
      <c r="BM647" s="205" t="s">
        <v>822</v>
      </c>
    </row>
    <row r="648" spans="2:51" s="14" customFormat="1" ht="12">
      <c r="B648" s="218"/>
      <c r="C648" s="219"/>
      <c r="D648" s="209" t="s">
        <v>163</v>
      </c>
      <c r="E648" s="220" t="s">
        <v>21</v>
      </c>
      <c r="F648" s="221" t="s">
        <v>823</v>
      </c>
      <c r="G648" s="219"/>
      <c r="H648" s="222">
        <v>81.2</v>
      </c>
      <c r="I648" s="223"/>
      <c r="J648" s="219"/>
      <c r="K648" s="219"/>
      <c r="L648" s="224"/>
      <c r="M648" s="225"/>
      <c r="N648" s="226"/>
      <c r="O648" s="226"/>
      <c r="P648" s="226"/>
      <c r="Q648" s="226"/>
      <c r="R648" s="226"/>
      <c r="S648" s="226"/>
      <c r="T648" s="227"/>
      <c r="AT648" s="228" t="s">
        <v>163</v>
      </c>
      <c r="AU648" s="228" t="s">
        <v>82</v>
      </c>
      <c r="AV648" s="14" t="s">
        <v>82</v>
      </c>
      <c r="AW648" s="14" t="s">
        <v>34</v>
      </c>
      <c r="AX648" s="14" t="s">
        <v>80</v>
      </c>
      <c r="AY648" s="228" t="s">
        <v>153</v>
      </c>
    </row>
    <row r="649" spans="1:65" s="2" customFormat="1" ht="21.75" customHeight="1">
      <c r="A649" s="36"/>
      <c r="B649" s="37"/>
      <c r="C649" s="194" t="s">
        <v>824</v>
      </c>
      <c r="D649" s="194" t="s">
        <v>156</v>
      </c>
      <c r="E649" s="195" t="s">
        <v>534</v>
      </c>
      <c r="F649" s="196" t="s">
        <v>535</v>
      </c>
      <c r="G649" s="197" t="s">
        <v>229</v>
      </c>
      <c r="H649" s="198">
        <v>0.198</v>
      </c>
      <c r="I649" s="199"/>
      <c r="J649" s="200">
        <f>ROUND(I649*H649,2)</f>
        <v>0</v>
      </c>
      <c r="K649" s="196" t="s">
        <v>160</v>
      </c>
      <c r="L649" s="41"/>
      <c r="M649" s="201" t="s">
        <v>21</v>
      </c>
      <c r="N649" s="202" t="s">
        <v>44</v>
      </c>
      <c r="O649" s="66"/>
      <c r="P649" s="203">
        <f>O649*H649</f>
        <v>0</v>
      </c>
      <c r="Q649" s="203">
        <v>0</v>
      </c>
      <c r="R649" s="203">
        <f>Q649*H649</f>
        <v>0</v>
      </c>
      <c r="S649" s="203">
        <v>0</v>
      </c>
      <c r="T649" s="204">
        <f>S649*H649</f>
        <v>0</v>
      </c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R649" s="205" t="s">
        <v>300</v>
      </c>
      <c r="AT649" s="205" t="s">
        <v>156</v>
      </c>
      <c r="AU649" s="205" t="s">
        <v>82</v>
      </c>
      <c r="AY649" s="19" t="s">
        <v>153</v>
      </c>
      <c r="BE649" s="206">
        <f>IF(N649="základní",J649,0)</f>
        <v>0</v>
      </c>
      <c r="BF649" s="206">
        <f>IF(N649="snížená",J649,0)</f>
        <v>0</v>
      </c>
      <c r="BG649" s="206">
        <f>IF(N649="zákl. přenesená",J649,0)</f>
        <v>0</v>
      </c>
      <c r="BH649" s="206">
        <f>IF(N649="sníž. přenesená",J649,0)</f>
        <v>0</v>
      </c>
      <c r="BI649" s="206">
        <f>IF(N649="nulová",J649,0)</f>
        <v>0</v>
      </c>
      <c r="BJ649" s="19" t="s">
        <v>80</v>
      </c>
      <c r="BK649" s="206">
        <f>ROUND(I649*H649,2)</f>
        <v>0</v>
      </c>
      <c r="BL649" s="19" t="s">
        <v>300</v>
      </c>
      <c r="BM649" s="205" t="s">
        <v>825</v>
      </c>
    </row>
    <row r="650" spans="2:51" s="13" customFormat="1" ht="12">
      <c r="B650" s="207"/>
      <c r="C650" s="208"/>
      <c r="D650" s="209" t="s">
        <v>163</v>
      </c>
      <c r="E650" s="210" t="s">
        <v>21</v>
      </c>
      <c r="F650" s="211" t="s">
        <v>537</v>
      </c>
      <c r="G650" s="208"/>
      <c r="H650" s="210" t="s">
        <v>21</v>
      </c>
      <c r="I650" s="212"/>
      <c r="J650" s="208"/>
      <c r="K650" s="208"/>
      <c r="L650" s="213"/>
      <c r="M650" s="214"/>
      <c r="N650" s="215"/>
      <c r="O650" s="215"/>
      <c r="P650" s="215"/>
      <c r="Q650" s="215"/>
      <c r="R650" s="215"/>
      <c r="S650" s="215"/>
      <c r="T650" s="216"/>
      <c r="AT650" s="217" t="s">
        <v>163</v>
      </c>
      <c r="AU650" s="217" t="s">
        <v>82</v>
      </c>
      <c r="AV650" s="13" t="s">
        <v>80</v>
      </c>
      <c r="AW650" s="13" t="s">
        <v>34</v>
      </c>
      <c r="AX650" s="13" t="s">
        <v>73</v>
      </c>
      <c r="AY650" s="217" t="s">
        <v>153</v>
      </c>
    </row>
    <row r="651" spans="2:51" s="14" customFormat="1" ht="12">
      <c r="B651" s="218"/>
      <c r="C651" s="219"/>
      <c r="D651" s="209" t="s">
        <v>163</v>
      </c>
      <c r="E651" s="220" t="s">
        <v>21</v>
      </c>
      <c r="F651" s="221" t="s">
        <v>826</v>
      </c>
      <c r="G651" s="219"/>
      <c r="H651" s="222">
        <v>0.198</v>
      </c>
      <c r="I651" s="223"/>
      <c r="J651" s="219"/>
      <c r="K651" s="219"/>
      <c r="L651" s="224"/>
      <c r="M651" s="225"/>
      <c r="N651" s="226"/>
      <c r="O651" s="226"/>
      <c r="P651" s="226"/>
      <c r="Q651" s="226"/>
      <c r="R651" s="226"/>
      <c r="S651" s="226"/>
      <c r="T651" s="227"/>
      <c r="AT651" s="228" t="s">
        <v>163</v>
      </c>
      <c r="AU651" s="228" t="s">
        <v>82</v>
      </c>
      <c r="AV651" s="14" t="s">
        <v>82</v>
      </c>
      <c r="AW651" s="14" t="s">
        <v>34</v>
      </c>
      <c r="AX651" s="14" t="s">
        <v>80</v>
      </c>
      <c r="AY651" s="228" t="s">
        <v>153</v>
      </c>
    </row>
    <row r="652" spans="1:65" s="2" customFormat="1" ht="16.5" customHeight="1">
      <c r="A652" s="36"/>
      <c r="B652" s="37"/>
      <c r="C652" s="194" t="s">
        <v>827</v>
      </c>
      <c r="D652" s="194" t="s">
        <v>156</v>
      </c>
      <c r="E652" s="195" t="s">
        <v>540</v>
      </c>
      <c r="F652" s="196" t="s">
        <v>541</v>
      </c>
      <c r="G652" s="197" t="s">
        <v>229</v>
      </c>
      <c r="H652" s="198">
        <v>0.198</v>
      </c>
      <c r="I652" s="199"/>
      <c r="J652" s="200">
        <f>ROUND(I652*H652,2)</f>
        <v>0</v>
      </c>
      <c r="K652" s="196" t="s">
        <v>160</v>
      </c>
      <c r="L652" s="41"/>
      <c r="M652" s="201" t="s">
        <v>21</v>
      </c>
      <c r="N652" s="202" t="s">
        <v>44</v>
      </c>
      <c r="O652" s="66"/>
      <c r="P652" s="203">
        <f>O652*H652</f>
        <v>0</v>
      </c>
      <c r="Q652" s="203">
        <v>0</v>
      </c>
      <c r="R652" s="203">
        <f>Q652*H652</f>
        <v>0</v>
      </c>
      <c r="S652" s="203">
        <v>0</v>
      </c>
      <c r="T652" s="204">
        <f>S652*H652</f>
        <v>0</v>
      </c>
      <c r="U652" s="36"/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R652" s="205" t="s">
        <v>300</v>
      </c>
      <c r="AT652" s="205" t="s">
        <v>156</v>
      </c>
      <c r="AU652" s="205" t="s">
        <v>82</v>
      </c>
      <c r="AY652" s="19" t="s">
        <v>153</v>
      </c>
      <c r="BE652" s="206">
        <f>IF(N652="základní",J652,0)</f>
        <v>0</v>
      </c>
      <c r="BF652" s="206">
        <f>IF(N652="snížená",J652,0)</f>
        <v>0</v>
      </c>
      <c r="BG652" s="206">
        <f>IF(N652="zákl. přenesená",J652,0)</f>
        <v>0</v>
      </c>
      <c r="BH652" s="206">
        <f>IF(N652="sníž. přenesená",J652,0)</f>
        <v>0</v>
      </c>
      <c r="BI652" s="206">
        <f>IF(N652="nulová",J652,0)</f>
        <v>0</v>
      </c>
      <c r="BJ652" s="19" t="s">
        <v>80</v>
      </c>
      <c r="BK652" s="206">
        <f>ROUND(I652*H652,2)</f>
        <v>0</v>
      </c>
      <c r="BL652" s="19" t="s">
        <v>300</v>
      </c>
      <c r="BM652" s="205" t="s">
        <v>828</v>
      </c>
    </row>
    <row r="653" spans="1:65" s="2" customFormat="1" ht="21.75" customHeight="1">
      <c r="A653" s="36"/>
      <c r="B653" s="37"/>
      <c r="C653" s="194" t="s">
        <v>829</v>
      </c>
      <c r="D653" s="194" t="s">
        <v>156</v>
      </c>
      <c r="E653" s="195" t="s">
        <v>544</v>
      </c>
      <c r="F653" s="196" t="s">
        <v>545</v>
      </c>
      <c r="G653" s="197" t="s">
        <v>229</v>
      </c>
      <c r="H653" s="198">
        <v>1.188</v>
      </c>
      <c r="I653" s="199"/>
      <c r="J653" s="200">
        <f>ROUND(I653*H653,2)</f>
        <v>0</v>
      </c>
      <c r="K653" s="196" t="s">
        <v>160</v>
      </c>
      <c r="L653" s="41"/>
      <c r="M653" s="201" t="s">
        <v>21</v>
      </c>
      <c r="N653" s="202" t="s">
        <v>44</v>
      </c>
      <c r="O653" s="66"/>
      <c r="P653" s="203">
        <f>O653*H653</f>
        <v>0</v>
      </c>
      <c r="Q653" s="203">
        <v>0</v>
      </c>
      <c r="R653" s="203">
        <f>Q653*H653</f>
        <v>0</v>
      </c>
      <c r="S653" s="203">
        <v>0</v>
      </c>
      <c r="T653" s="204">
        <f>S653*H653</f>
        <v>0</v>
      </c>
      <c r="U653" s="36"/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R653" s="205" t="s">
        <v>300</v>
      </c>
      <c r="AT653" s="205" t="s">
        <v>156</v>
      </c>
      <c r="AU653" s="205" t="s">
        <v>82</v>
      </c>
      <c r="AY653" s="19" t="s">
        <v>153</v>
      </c>
      <c r="BE653" s="206">
        <f>IF(N653="základní",J653,0)</f>
        <v>0</v>
      </c>
      <c r="BF653" s="206">
        <f>IF(N653="snížená",J653,0)</f>
        <v>0</v>
      </c>
      <c r="BG653" s="206">
        <f>IF(N653="zákl. přenesená",J653,0)</f>
        <v>0</v>
      </c>
      <c r="BH653" s="206">
        <f>IF(N653="sníž. přenesená",J653,0)</f>
        <v>0</v>
      </c>
      <c r="BI653" s="206">
        <f>IF(N653="nulová",J653,0)</f>
        <v>0</v>
      </c>
      <c r="BJ653" s="19" t="s">
        <v>80</v>
      </c>
      <c r="BK653" s="206">
        <f>ROUND(I653*H653,2)</f>
        <v>0</v>
      </c>
      <c r="BL653" s="19" t="s">
        <v>300</v>
      </c>
      <c r="BM653" s="205" t="s">
        <v>830</v>
      </c>
    </row>
    <row r="654" spans="2:51" s="14" customFormat="1" ht="12">
      <c r="B654" s="218"/>
      <c r="C654" s="219"/>
      <c r="D654" s="209" t="s">
        <v>163</v>
      </c>
      <c r="E654" s="220" t="s">
        <v>21</v>
      </c>
      <c r="F654" s="221" t="s">
        <v>831</v>
      </c>
      <c r="G654" s="219"/>
      <c r="H654" s="222">
        <v>1.188</v>
      </c>
      <c r="I654" s="223"/>
      <c r="J654" s="219"/>
      <c r="K654" s="219"/>
      <c r="L654" s="224"/>
      <c r="M654" s="225"/>
      <c r="N654" s="226"/>
      <c r="O654" s="226"/>
      <c r="P654" s="226"/>
      <c r="Q654" s="226"/>
      <c r="R654" s="226"/>
      <c r="S654" s="226"/>
      <c r="T654" s="227"/>
      <c r="AT654" s="228" t="s">
        <v>163</v>
      </c>
      <c r="AU654" s="228" t="s">
        <v>82</v>
      </c>
      <c r="AV654" s="14" t="s">
        <v>82</v>
      </c>
      <c r="AW654" s="14" t="s">
        <v>34</v>
      </c>
      <c r="AX654" s="14" t="s">
        <v>80</v>
      </c>
      <c r="AY654" s="228" t="s">
        <v>153</v>
      </c>
    </row>
    <row r="655" spans="1:65" s="2" customFormat="1" ht="21.75" customHeight="1">
      <c r="A655" s="36"/>
      <c r="B655" s="37"/>
      <c r="C655" s="194" t="s">
        <v>832</v>
      </c>
      <c r="D655" s="194" t="s">
        <v>156</v>
      </c>
      <c r="E655" s="195" t="s">
        <v>549</v>
      </c>
      <c r="F655" s="196" t="s">
        <v>550</v>
      </c>
      <c r="G655" s="197" t="s">
        <v>229</v>
      </c>
      <c r="H655" s="198">
        <v>0.198</v>
      </c>
      <c r="I655" s="199"/>
      <c r="J655" s="200">
        <f>ROUND(I655*H655,2)</f>
        <v>0</v>
      </c>
      <c r="K655" s="196" t="s">
        <v>160</v>
      </c>
      <c r="L655" s="41"/>
      <c r="M655" s="201" t="s">
        <v>21</v>
      </c>
      <c r="N655" s="202" t="s">
        <v>44</v>
      </c>
      <c r="O655" s="66"/>
      <c r="P655" s="203">
        <f>O655*H655</f>
        <v>0</v>
      </c>
      <c r="Q655" s="203">
        <v>0</v>
      </c>
      <c r="R655" s="203">
        <f>Q655*H655</f>
        <v>0</v>
      </c>
      <c r="S655" s="203">
        <v>0</v>
      </c>
      <c r="T655" s="204">
        <f>S655*H655</f>
        <v>0</v>
      </c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R655" s="205" t="s">
        <v>300</v>
      </c>
      <c r="AT655" s="205" t="s">
        <v>156</v>
      </c>
      <c r="AU655" s="205" t="s">
        <v>82</v>
      </c>
      <c r="AY655" s="19" t="s">
        <v>153</v>
      </c>
      <c r="BE655" s="206">
        <f>IF(N655="základní",J655,0)</f>
        <v>0</v>
      </c>
      <c r="BF655" s="206">
        <f>IF(N655="snížená",J655,0)</f>
        <v>0</v>
      </c>
      <c r="BG655" s="206">
        <f>IF(N655="zákl. přenesená",J655,0)</f>
        <v>0</v>
      </c>
      <c r="BH655" s="206">
        <f>IF(N655="sníž. přenesená",J655,0)</f>
        <v>0</v>
      </c>
      <c r="BI655" s="206">
        <f>IF(N655="nulová",J655,0)</f>
        <v>0</v>
      </c>
      <c r="BJ655" s="19" t="s">
        <v>80</v>
      </c>
      <c r="BK655" s="206">
        <f>ROUND(I655*H655,2)</f>
        <v>0</v>
      </c>
      <c r="BL655" s="19" t="s">
        <v>300</v>
      </c>
      <c r="BM655" s="205" t="s">
        <v>833</v>
      </c>
    </row>
    <row r="656" spans="1:65" s="2" customFormat="1" ht="16.5" customHeight="1">
      <c r="A656" s="36"/>
      <c r="B656" s="37"/>
      <c r="C656" s="194" t="s">
        <v>834</v>
      </c>
      <c r="D656" s="194" t="s">
        <v>156</v>
      </c>
      <c r="E656" s="195" t="s">
        <v>835</v>
      </c>
      <c r="F656" s="196" t="s">
        <v>836</v>
      </c>
      <c r="G656" s="197" t="s">
        <v>172</v>
      </c>
      <c r="H656" s="198">
        <v>41.84</v>
      </c>
      <c r="I656" s="199"/>
      <c r="J656" s="200">
        <f>ROUND(I656*H656,2)</f>
        <v>0</v>
      </c>
      <c r="K656" s="196" t="s">
        <v>160</v>
      </c>
      <c r="L656" s="41"/>
      <c r="M656" s="201" t="s">
        <v>21</v>
      </c>
      <c r="N656" s="202" t="s">
        <v>44</v>
      </c>
      <c r="O656" s="66"/>
      <c r="P656" s="203">
        <f>O656*H656</f>
        <v>0</v>
      </c>
      <c r="Q656" s="203">
        <v>0.0005</v>
      </c>
      <c r="R656" s="203">
        <f>Q656*H656</f>
        <v>0.02092</v>
      </c>
      <c r="S656" s="203">
        <v>0</v>
      </c>
      <c r="T656" s="204">
        <f>S656*H656</f>
        <v>0</v>
      </c>
      <c r="U656" s="36"/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R656" s="205" t="s">
        <v>300</v>
      </c>
      <c r="AT656" s="205" t="s">
        <v>156</v>
      </c>
      <c r="AU656" s="205" t="s">
        <v>82</v>
      </c>
      <c r="AY656" s="19" t="s">
        <v>153</v>
      </c>
      <c r="BE656" s="206">
        <f>IF(N656="základní",J656,0)</f>
        <v>0</v>
      </c>
      <c r="BF656" s="206">
        <f>IF(N656="snížená",J656,0)</f>
        <v>0</v>
      </c>
      <c r="BG656" s="206">
        <f>IF(N656="zákl. přenesená",J656,0)</f>
        <v>0</v>
      </c>
      <c r="BH656" s="206">
        <f>IF(N656="sníž. přenesená",J656,0)</f>
        <v>0</v>
      </c>
      <c r="BI656" s="206">
        <f>IF(N656="nulová",J656,0)</f>
        <v>0</v>
      </c>
      <c r="BJ656" s="19" t="s">
        <v>80</v>
      </c>
      <c r="BK656" s="206">
        <f>ROUND(I656*H656,2)</f>
        <v>0</v>
      </c>
      <c r="BL656" s="19" t="s">
        <v>300</v>
      </c>
      <c r="BM656" s="205" t="s">
        <v>837</v>
      </c>
    </row>
    <row r="657" spans="2:51" s="13" customFormat="1" ht="12">
      <c r="B657" s="207"/>
      <c r="C657" s="208"/>
      <c r="D657" s="209" t="s">
        <v>163</v>
      </c>
      <c r="E657" s="210" t="s">
        <v>21</v>
      </c>
      <c r="F657" s="211" t="s">
        <v>752</v>
      </c>
      <c r="G657" s="208"/>
      <c r="H657" s="210" t="s">
        <v>21</v>
      </c>
      <c r="I657" s="212"/>
      <c r="J657" s="208"/>
      <c r="K657" s="208"/>
      <c r="L657" s="213"/>
      <c r="M657" s="214"/>
      <c r="N657" s="215"/>
      <c r="O657" s="215"/>
      <c r="P657" s="215"/>
      <c r="Q657" s="215"/>
      <c r="R657" s="215"/>
      <c r="S657" s="215"/>
      <c r="T657" s="216"/>
      <c r="AT657" s="217" t="s">
        <v>163</v>
      </c>
      <c r="AU657" s="217" t="s">
        <v>82</v>
      </c>
      <c r="AV657" s="13" t="s">
        <v>80</v>
      </c>
      <c r="AW657" s="13" t="s">
        <v>34</v>
      </c>
      <c r="AX657" s="13" t="s">
        <v>73</v>
      </c>
      <c r="AY657" s="217" t="s">
        <v>153</v>
      </c>
    </row>
    <row r="658" spans="2:51" s="13" customFormat="1" ht="12">
      <c r="B658" s="207"/>
      <c r="C658" s="208"/>
      <c r="D658" s="209" t="s">
        <v>163</v>
      </c>
      <c r="E658" s="210" t="s">
        <v>21</v>
      </c>
      <c r="F658" s="211" t="s">
        <v>838</v>
      </c>
      <c r="G658" s="208"/>
      <c r="H658" s="210" t="s">
        <v>21</v>
      </c>
      <c r="I658" s="212"/>
      <c r="J658" s="208"/>
      <c r="K658" s="208"/>
      <c r="L658" s="213"/>
      <c r="M658" s="214"/>
      <c r="N658" s="215"/>
      <c r="O658" s="215"/>
      <c r="P658" s="215"/>
      <c r="Q658" s="215"/>
      <c r="R658" s="215"/>
      <c r="S658" s="215"/>
      <c r="T658" s="216"/>
      <c r="AT658" s="217" t="s">
        <v>163</v>
      </c>
      <c r="AU658" s="217" t="s">
        <v>82</v>
      </c>
      <c r="AV658" s="13" t="s">
        <v>80</v>
      </c>
      <c r="AW658" s="13" t="s">
        <v>34</v>
      </c>
      <c r="AX658" s="13" t="s">
        <v>73</v>
      </c>
      <c r="AY658" s="217" t="s">
        <v>153</v>
      </c>
    </row>
    <row r="659" spans="2:51" s="13" customFormat="1" ht="12">
      <c r="B659" s="207"/>
      <c r="C659" s="208"/>
      <c r="D659" s="209" t="s">
        <v>163</v>
      </c>
      <c r="E659" s="210" t="s">
        <v>21</v>
      </c>
      <c r="F659" s="211" t="s">
        <v>305</v>
      </c>
      <c r="G659" s="208"/>
      <c r="H659" s="210" t="s">
        <v>21</v>
      </c>
      <c r="I659" s="212"/>
      <c r="J659" s="208"/>
      <c r="K659" s="208"/>
      <c r="L659" s="213"/>
      <c r="M659" s="214"/>
      <c r="N659" s="215"/>
      <c r="O659" s="215"/>
      <c r="P659" s="215"/>
      <c r="Q659" s="215"/>
      <c r="R659" s="215"/>
      <c r="S659" s="215"/>
      <c r="T659" s="216"/>
      <c r="AT659" s="217" t="s">
        <v>163</v>
      </c>
      <c r="AU659" s="217" t="s">
        <v>82</v>
      </c>
      <c r="AV659" s="13" t="s">
        <v>80</v>
      </c>
      <c r="AW659" s="13" t="s">
        <v>34</v>
      </c>
      <c r="AX659" s="13" t="s">
        <v>73</v>
      </c>
      <c r="AY659" s="217" t="s">
        <v>153</v>
      </c>
    </row>
    <row r="660" spans="2:51" s="13" customFormat="1" ht="12">
      <c r="B660" s="207"/>
      <c r="C660" s="208"/>
      <c r="D660" s="209" t="s">
        <v>163</v>
      </c>
      <c r="E660" s="210" t="s">
        <v>21</v>
      </c>
      <c r="F660" s="211" t="s">
        <v>839</v>
      </c>
      <c r="G660" s="208"/>
      <c r="H660" s="210" t="s">
        <v>21</v>
      </c>
      <c r="I660" s="212"/>
      <c r="J660" s="208"/>
      <c r="K660" s="208"/>
      <c r="L660" s="213"/>
      <c r="M660" s="214"/>
      <c r="N660" s="215"/>
      <c r="O660" s="215"/>
      <c r="P660" s="215"/>
      <c r="Q660" s="215"/>
      <c r="R660" s="215"/>
      <c r="S660" s="215"/>
      <c r="T660" s="216"/>
      <c r="AT660" s="217" t="s">
        <v>163</v>
      </c>
      <c r="AU660" s="217" t="s">
        <v>82</v>
      </c>
      <c r="AV660" s="13" t="s">
        <v>80</v>
      </c>
      <c r="AW660" s="13" t="s">
        <v>34</v>
      </c>
      <c r="AX660" s="13" t="s">
        <v>73</v>
      </c>
      <c r="AY660" s="217" t="s">
        <v>153</v>
      </c>
    </row>
    <row r="661" spans="2:51" s="14" customFormat="1" ht="12">
      <c r="B661" s="218"/>
      <c r="C661" s="219"/>
      <c r="D661" s="209" t="s">
        <v>163</v>
      </c>
      <c r="E661" s="220" t="s">
        <v>21</v>
      </c>
      <c r="F661" s="221" t="s">
        <v>840</v>
      </c>
      <c r="G661" s="219"/>
      <c r="H661" s="222">
        <v>41.84</v>
      </c>
      <c r="I661" s="223"/>
      <c r="J661" s="219"/>
      <c r="K661" s="219"/>
      <c r="L661" s="224"/>
      <c r="M661" s="225"/>
      <c r="N661" s="226"/>
      <c r="O661" s="226"/>
      <c r="P661" s="226"/>
      <c r="Q661" s="226"/>
      <c r="R661" s="226"/>
      <c r="S661" s="226"/>
      <c r="T661" s="227"/>
      <c r="AT661" s="228" t="s">
        <v>163</v>
      </c>
      <c r="AU661" s="228" t="s">
        <v>82</v>
      </c>
      <c r="AV661" s="14" t="s">
        <v>82</v>
      </c>
      <c r="AW661" s="14" t="s">
        <v>34</v>
      </c>
      <c r="AX661" s="14" t="s">
        <v>80</v>
      </c>
      <c r="AY661" s="228" t="s">
        <v>153</v>
      </c>
    </row>
    <row r="662" spans="1:65" s="2" customFormat="1" ht="21.75" customHeight="1">
      <c r="A662" s="36"/>
      <c r="B662" s="37"/>
      <c r="C662" s="251" t="s">
        <v>841</v>
      </c>
      <c r="D662" s="251" t="s">
        <v>452</v>
      </c>
      <c r="E662" s="252" t="s">
        <v>842</v>
      </c>
      <c r="F662" s="253" t="s">
        <v>843</v>
      </c>
      <c r="G662" s="254" t="s">
        <v>172</v>
      </c>
      <c r="H662" s="255">
        <v>46.024</v>
      </c>
      <c r="I662" s="256"/>
      <c r="J662" s="257">
        <f>ROUND(I662*H662,2)</f>
        <v>0</v>
      </c>
      <c r="K662" s="253" t="s">
        <v>160</v>
      </c>
      <c r="L662" s="258"/>
      <c r="M662" s="259" t="s">
        <v>21</v>
      </c>
      <c r="N662" s="260" t="s">
        <v>44</v>
      </c>
      <c r="O662" s="66"/>
      <c r="P662" s="203">
        <f>O662*H662</f>
        <v>0</v>
      </c>
      <c r="Q662" s="203">
        <v>0.0017</v>
      </c>
      <c r="R662" s="203">
        <f>Q662*H662</f>
        <v>0.0782408</v>
      </c>
      <c r="S662" s="203">
        <v>0</v>
      </c>
      <c r="T662" s="204">
        <f>S662*H662</f>
        <v>0</v>
      </c>
      <c r="U662" s="36"/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R662" s="205" t="s">
        <v>431</v>
      </c>
      <c r="AT662" s="205" t="s">
        <v>452</v>
      </c>
      <c r="AU662" s="205" t="s">
        <v>82</v>
      </c>
      <c r="AY662" s="19" t="s">
        <v>153</v>
      </c>
      <c r="BE662" s="206">
        <f>IF(N662="základní",J662,0)</f>
        <v>0</v>
      </c>
      <c r="BF662" s="206">
        <f>IF(N662="snížená",J662,0)</f>
        <v>0</v>
      </c>
      <c r="BG662" s="206">
        <f>IF(N662="zákl. přenesená",J662,0)</f>
        <v>0</v>
      </c>
      <c r="BH662" s="206">
        <f>IF(N662="sníž. přenesená",J662,0)</f>
        <v>0</v>
      </c>
      <c r="BI662" s="206">
        <f>IF(N662="nulová",J662,0)</f>
        <v>0</v>
      </c>
      <c r="BJ662" s="19" t="s">
        <v>80</v>
      </c>
      <c r="BK662" s="206">
        <f>ROUND(I662*H662,2)</f>
        <v>0</v>
      </c>
      <c r="BL662" s="19" t="s">
        <v>300</v>
      </c>
      <c r="BM662" s="205" t="s">
        <v>844</v>
      </c>
    </row>
    <row r="663" spans="2:51" s="14" customFormat="1" ht="12">
      <c r="B663" s="218"/>
      <c r="C663" s="219"/>
      <c r="D663" s="209" t="s">
        <v>163</v>
      </c>
      <c r="E663" s="220" t="s">
        <v>21</v>
      </c>
      <c r="F663" s="221" t="s">
        <v>845</v>
      </c>
      <c r="G663" s="219"/>
      <c r="H663" s="222">
        <v>46.024</v>
      </c>
      <c r="I663" s="223"/>
      <c r="J663" s="219"/>
      <c r="K663" s="219"/>
      <c r="L663" s="224"/>
      <c r="M663" s="225"/>
      <c r="N663" s="226"/>
      <c r="O663" s="226"/>
      <c r="P663" s="226"/>
      <c r="Q663" s="226"/>
      <c r="R663" s="226"/>
      <c r="S663" s="226"/>
      <c r="T663" s="227"/>
      <c r="AT663" s="228" t="s">
        <v>163</v>
      </c>
      <c r="AU663" s="228" t="s">
        <v>82</v>
      </c>
      <c r="AV663" s="14" t="s">
        <v>82</v>
      </c>
      <c r="AW663" s="14" t="s">
        <v>34</v>
      </c>
      <c r="AX663" s="14" t="s">
        <v>80</v>
      </c>
      <c r="AY663" s="228" t="s">
        <v>153</v>
      </c>
    </row>
    <row r="664" spans="1:65" s="2" customFormat="1" ht="16.5" customHeight="1">
      <c r="A664" s="36"/>
      <c r="B664" s="37"/>
      <c r="C664" s="194" t="s">
        <v>846</v>
      </c>
      <c r="D664" s="194" t="s">
        <v>156</v>
      </c>
      <c r="E664" s="195" t="s">
        <v>847</v>
      </c>
      <c r="F664" s="196" t="s">
        <v>848</v>
      </c>
      <c r="G664" s="197" t="s">
        <v>519</v>
      </c>
      <c r="H664" s="198">
        <v>44.02</v>
      </c>
      <c r="I664" s="199"/>
      <c r="J664" s="200">
        <f>ROUND(I664*H664,2)</f>
        <v>0</v>
      </c>
      <c r="K664" s="196" t="s">
        <v>160</v>
      </c>
      <c r="L664" s="41"/>
      <c r="M664" s="201" t="s">
        <v>21</v>
      </c>
      <c r="N664" s="202" t="s">
        <v>44</v>
      </c>
      <c r="O664" s="66"/>
      <c r="P664" s="203">
        <f>O664*H664</f>
        <v>0</v>
      </c>
      <c r="Q664" s="203">
        <v>3E-05</v>
      </c>
      <c r="R664" s="203">
        <f>Q664*H664</f>
        <v>0.0013206000000000001</v>
      </c>
      <c r="S664" s="203">
        <v>0</v>
      </c>
      <c r="T664" s="204">
        <f>S664*H664</f>
        <v>0</v>
      </c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R664" s="205" t="s">
        <v>300</v>
      </c>
      <c r="AT664" s="205" t="s">
        <v>156</v>
      </c>
      <c r="AU664" s="205" t="s">
        <v>82</v>
      </c>
      <c r="AY664" s="19" t="s">
        <v>153</v>
      </c>
      <c r="BE664" s="206">
        <f>IF(N664="základní",J664,0)</f>
        <v>0</v>
      </c>
      <c r="BF664" s="206">
        <f>IF(N664="snížená",J664,0)</f>
        <v>0</v>
      </c>
      <c r="BG664" s="206">
        <f>IF(N664="zákl. přenesená",J664,0)</f>
        <v>0</v>
      </c>
      <c r="BH664" s="206">
        <f>IF(N664="sníž. přenesená",J664,0)</f>
        <v>0</v>
      </c>
      <c r="BI664" s="206">
        <f>IF(N664="nulová",J664,0)</f>
        <v>0</v>
      </c>
      <c r="BJ664" s="19" t="s">
        <v>80</v>
      </c>
      <c r="BK664" s="206">
        <f>ROUND(I664*H664,2)</f>
        <v>0</v>
      </c>
      <c r="BL664" s="19" t="s">
        <v>300</v>
      </c>
      <c r="BM664" s="205" t="s">
        <v>849</v>
      </c>
    </row>
    <row r="665" spans="2:51" s="13" customFormat="1" ht="12">
      <c r="B665" s="207"/>
      <c r="C665" s="208"/>
      <c r="D665" s="209" t="s">
        <v>163</v>
      </c>
      <c r="E665" s="210" t="s">
        <v>21</v>
      </c>
      <c r="F665" s="211" t="s">
        <v>850</v>
      </c>
      <c r="G665" s="208"/>
      <c r="H665" s="210" t="s">
        <v>21</v>
      </c>
      <c r="I665" s="212"/>
      <c r="J665" s="208"/>
      <c r="K665" s="208"/>
      <c r="L665" s="213"/>
      <c r="M665" s="214"/>
      <c r="N665" s="215"/>
      <c r="O665" s="215"/>
      <c r="P665" s="215"/>
      <c r="Q665" s="215"/>
      <c r="R665" s="215"/>
      <c r="S665" s="215"/>
      <c r="T665" s="216"/>
      <c r="AT665" s="217" t="s">
        <v>163</v>
      </c>
      <c r="AU665" s="217" t="s">
        <v>82</v>
      </c>
      <c r="AV665" s="13" t="s">
        <v>80</v>
      </c>
      <c r="AW665" s="13" t="s">
        <v>34</v>
      </c>
      <c r="AX665" s="13" t="s">
        <v>73</v>
      </c>
      <c r="AY665" s="217" t="s">
        <v>153</v>
      </c>
    </row>
    <row r="666" spans="2:51" s="14" customFormat="1" ht="12">
      <c r="B666" s="218"/>
      <c r="C666" s="219"/>
      <c r="D666" s="209" t="s">
        <v>163</v>
      </c>
      <c r="E666" s="220" t="s">
        <v>21</v>
      </c>
      <c r="F666" s="221" t="s">
        <v>851</v>
      </c>
      <c r="G666" s="219"/>
      <c r="H666" s="222">
        <v>14.54</v>
      </c>
      <c r="I666" s="223"/>
      <c r="J666" s="219"/>
      <c r="K666" s="219"/>
      <c r="L666" s="224"/>
      <c r="M666" s="225"/>
      <c r="N666" s="226"/>
      <c r="O666" s="226"/>
      <c r="P666" s="226"/>
      <c r="Q666" s="226"/>
      <c r="R666" s="226"/>
      <c r="S666" s="226"/>
      <c r="T666" s="227"/>
      <c r="AT666" s="228" t="s">
        <v>163</v>
      </c>
      <c r="AU666" s="228" t="s">
        <v>82</v>
      </c>
      <c r="AV666" s="14" t="s">
        <v>82</v>
      </c>
      <c r="AW666" s="14" t="s">
        <v>34</v>
      </c>
      <c r="AX666" s="14" t="s">
        <v>73</v>
      </c>
      <c r="AY666" s="228" t="s">
        <v>153</v>
      </c>
    </row>
    <row r="667" spans="2:51" s="14" customFormat="1" ht="12">
      <c r="B667" s="218"/>
      <c r="C667" s="219"/>
      <c r="D667" s="209" t="s">
        <v>163</v>
      </c>
      <c r="E667" s="220" t="s">
        <v>21</v>
      </c>
      <c r="F667" s="221" t="s">
        <v>852</v>
      </c>
      <c r="G667" s="219"/>
      <c r="H667" s="222">
        <v>18.7</v>
      </c>
      <c r="I667" s="223"/>
      <c r="J667" s="219"/>
      <c r="K667" s="219"/>
      <c r="L667" s="224"/>
      <c r="M667" s="225"/>
      <c r="N667" s="226"/>
      <c r="O667" s="226"/>
      <c r="P667" s="226"/>
      <c r="Q667" s="226"/>
      <c r="R667" s="226"/>
      <c r="S667" s="226"/>
      <c r="T667" s="227"/>
      <c r="AT667" s="228" t="s">
        <v>163</v>
      </c>
      <c r="AU667" s="228" t="s">
        <v>82</v>
      </c>
      <c r="AV667" s="14" t="s">
        <v>82</v>
      </c>
      <c r="AW667" s="14" t="s">
        <v>34</v>
      </c>
      <c r="AX667" s="14" t="s">
        <v>73</v>
      </c>
      <c r="AY667" s="228" t="s">
        <v>153</v>
      </c>
    </row>
    <row r="668" spans="2:51" s="14" customFormat="1" ht="12">
      <c r="B668" s="218"/>
      <c r="C668" s="219"/>
      <c r="D668" s="209" t="s">
        <v>163</v>
      </c>
      <c r="E668" s="220" t="s">
        <v>21</v>
      </c>
      <c r="F668" s="221" t="s">
        <v>853</v>
      </c>
      <c r="G668" s="219"/>
      <c r="H668" s="222">
        <v>15.28</v>
      </c>
      <c r="I668" s="223"/>
      <c r="J668" s="219"/>
      <c r="K668" s="219"/>
      <c r="L668" s="224"/>
      <c r="M668" s="225"/>
      <c r="N668" s="226"/>
      <c r="O668" s="226"/>
      <c r="P668" s="226"/>
      <c r="Q668" s="226"/>
      <c r="R668" s="226"/>
      <c r="S668" s="226"/>
      <c r="T668" s="227"/>
      <c r="AT668" s="228" t="s">
        <v>163</v>
      </c>
      <c r="AU668" s="228" t="s">
        <v>82</v>
      </c>
      <c r="AV668" s="14" t="s">
        <v>82</v>
      </c>
      <c r="AW668" s="14" t="s">
        <v>34</v>
      </c>
      <c r="AX668" s="14" t="s">
        <v>73</v>
      </c>
      <c r="AY668" s="228" t="s">
        <v>153</v>
      </c>
    </row>
    <row r="669" spans="2:51" s="14" customFormat="1" ht="12">
      <c r="B669" s="218"/>
      <c r="C669" s="219"/>
      <c r="D669" s="209" t="s">
        <v>163</v>
      </c>
      <c r="E669" s="220" t="s">
        <v>21</v>
      </c>
      <c r="F669" s="221" t="s">
        <v>854</v>
      </c>
      <c r="G669" s="219"/>
      <c r="H669" s="222">
        <v>-4.5</v>
      </c>
      <c r="I669" s="223"/>
      <c r="J669" s="219"/>
      <c r="K669" s="219"/>
      <c r="L669" s="224"/>
      <c r="M669" s="225"/>
      <c r="N669" s="226"/>
      <c r="O669" s="226"/>
      <c r="P669" s="226"/>
      <c r="Q669" s="226"/>
      <c r="R669" s="226"/>
      <c r="S669" s="226"/>
      <c r="T669" s="227"/>
      <c r="AT669" s="228" t="s">
        <v>163</v>
      </c>
      <c r="AU669" s="228" t="s">
        <v>82</v>
      </c>
      <c r="AV669" s="14" t="s">
        <v>82</v>
      </c>
      <c r="AW669" s="14" t="s">
        <v>34</v>
      </c>
      <c r="AX669" s="14" t="s">
        <v>73</v>
      </c>
      <c r="AY669" s="228" t="s">
        <v>153</v>
      </c>
    </row>
    <row r="670" spans="2:51" s="15" customFormat="1" ht="12">
      <c r="B670" s="229"/>
      <c r="C670" s="230"/>
      <c r="D670" s="209" t="s">
        <v>163</v>
      </c>
      <c r="E670" s="231" t="s">
        <v>21</v>
      </c>
      <c r="F670" s="232" t="s">
        <v>169</v>
      </c>
      <c r="G670" s="230"/>
      <c r="H670" s="233">
        <v>44.02</v>
      </c>
      <c r="I670" s="234"/>
      <c r="J670" s="230"/>
      <c r="K670" s="230"/>
      <c r="L670" s="235"/>
      <c r="M670" s="236"/>
      <c r="N670" s="237"/>
      <c r="O670" s="237"/>
      <c r="P670" s="237"/>
      <c r="Q670" s="237"/>
      <c r="R670" s="237"/>
      <c r="S670" s="237"/>
      <c r="T670" s="238"/>
      <c r="AT670" s="239" t="s">
        <v>163</v>
      </c>
      <c r="AU670" s="239" t="s">
        <v>82</v>
      </c>
      <c r="AV670" s="15" t="s">
        <v>161</v>
      </c>
      <c r="AW670" s="15" t="s">
        <v>34</v>
      </c>
      <c r="AX670" s="15" t="s">
        <v>80</v>
      </c>
      <c r="AY670" s="239" t="s">
        <v>153</v>
      </c>
    </row>
    <row r="671" spans="1:65" s="2" customFormat="1" ht="16.5" customHeight="1">
      <c r="A671" s="36"/>
      <c r="B671" s="37"/>
      <c r="C671" s="194" t="s">
        <v>855</v>
      </c>
      <c r="D671" s="194" t="s">
        <v>156</v>
      </c>
      <c r="E671" s="195" t="s">
        <v>856</v>
      </c>
      <c r="F671" s="196" t="s">
        <v>857</v>
      </c>
      <c r="G671" s="197" t="s">
        <v>519</v>
      </c>
      <c r="H671" s="198">
        <v>44.02</v>
      </c>
      <c r="I671" s="199"/>
      <c r="J671" s="200">
        <f>ROUND(I671*H671,2)</f>
        <v>0</v>
      </c>
      <c r="K671" s="196" t="s">
        <v>160</v>
      </c>
      <c r="L671" s="41"/>
      <c r="M671" s="201" t="s">
        <v>21</v>
      </c>
      <c r="N671" s="202" t="s">
        <v>44</v>
      </c>
      <c r="O671" s="66"/>
      <c r="P671" s="203">
        <f>O671*H671</f>
        <v>0</v>
      </c>
      <c r="Q671" s="203">
        <v>1E-05</v>
      </c>
      <c r="R671" s="203">
        <f>Q671*H671</f>
        <v>0.0004402000000000001</v>
      </c>
      <c r="S671" s="203">
        <v>0</v>
      </c>
      <c r="T671" s="204">
        <f>S671*H671</f>
        <v>0</v>
      </c>
      <c r="U671" s="36"/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R671" s="205" t="s">
        <v>300</v>
      </c>
      <c r="AT671" s="205" t="s">
        <v>156</v>
      </c>
      <c r="AU671" s="205" t="s">
        <v>82</v>
      </c>
      <c r="AY671" s="19" t="s">
        <v>153</v>
      </c>
      <c r="BE671" s="206">
        <f>IF(N671="základní",J671,0)</f>
        <v>0</v>
      </c>
      <c r="BF671" s="206">
        <f>IF(N671="snížená",J671,0)</f>
        <v>0</v>
      </c>
      <c r="BG671" s="206">
        <f>IF(N671="zákl. přenesená",J671,0)</f>
        <v>0</v>
      </c>
      <c r="BH671" s="206">
        <f>IF(N671="sníž. přenesená",J671,0)</f>
        <v>0</v>
      </c>
      <c r="BI671" s="206">
        <f>IF(N671="nulová",J671,0)</f>
        <v>0</v>
      </c>
      <c r="BJ671" s="19" t="s">
        <v>80</v>
      </c>
      <c r="BK671" s="206">
        <f>ROUND(I671*H671,2)</f>
        <v>0</v>
      </c>
      <c r="BL671" s="19" t="s">
        <v>300</v>
      </c>
      <c r="BM671" s="205" t="s">
        <v>858</v>
      </c>
    </row>
    <row r="672" spans="1:65" s="2" customFormat="1" ht="16.5" customHeight="1">
      <c r="A672" s="36"/>
      <c r="B672" s="37"/>
      <c r="C672" s="194" t="s">
        <v>859</v>
      </c>
      <c r="D672" s="194" t="s">
        <v>156</v>
      </c>
      <c r="E672" s="195" t="s">
        <v>860</v>
      </c>
      <c r="F672" s="196" t="s">
        <v>861</v>
      </c>
      <c r="G672" s="197" t="s">
        <v>519</v>
      </c>
      <c r="H672" s="198">
        <v>44.02</v>
      </c>
      <c r="I672" s="199"/>
      <c r="J672" s="200">
        <f>ROUND(I672*H672,2)</f>
        <v>0</v>
      </c>
      <c r="K672" s="196" t="s">
        <v>160</v>
      </c>
      <c r="L672" s="41"/>
      <c r="M672" s="201" t="s">
        <v>21</v>
      </c>
      <c r="N672" s="202" t="s">
        <v>44</v>
      </c>
      <c r="O672" s="66"/>
      <c r="P672" s="203">
        <f>O672*H672</f>
        <v>0</v>
      </c>
      <c r="Q672" s="203">
        <v>0</v>
      </c>
      <c r="R672" s="203">
        <f>Q672*H672</f>
        <v>0</v>
      </c>
      <c r="S672" s="203">
        <v>0</v>
      </c>
      <c r="T672" s="204">
        <f>S672*H672</f>
        <v>0</v>
      </c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R672" s="205" t="s">
        <v>300</v>
      </c>
      <c r="AT672" s="205" t="s">
        <v>156</v>
      </c>
      <c r="AU672" s="205" t="s">
        <v>82</v>
      </c>
      <c r="AY672" s="19" t="s">
        <v>153</v>
      </c>
      <c r="BE672" s="206">
        <f>IF(N672="základní",J672,0)</f>
        <v>0</v>
      </c>
      <c r="BF672" s="206">
        <f>IF(N672="snížená",J672,0)</f>
        <v>0</v>
      </c>
      <c r="BG672" s="206">
        <f>IF(N672="zákl. přenesená",J672,0)</f>
        <v>0</v>
      </c>
      <c r="BH672" s="206">
        <f>IF(N672="sníž. přenesená",J672,0)</f>
        <v>0</v>
      </c>
      <c r="BI672" s="206">
        <f>IF(N672="nulová",J672,0)</f>
        <v>0</v>
      </c>
      <c r="BJ672" s="19" t="s">
        <v>80</v>
      </c>
      <c r="BK672" s="206">
        <f>ROUND(I672*H672,2)</f>
        <v>0</v>
      </c>
      <c r="BL672" s="19" t="s">
        <v>300</v>
      </c>
      <c r="BM672" s="205" t="s">
        <v>862</v>
      </c>
    </row>
    <row r="673" spans="1:65" s="2" customFormat="1" ht="16.5" customHeight="1">
      <c r="A673" s="36"/>
      <c r="B673" s="37"/>
      <c r="C673" s="251" t="s">
        <v>863</v>
      </c>
      <c r="D673" s="251" t="s">
        <v>452</v>
      </c>
      <c r="E673" s="252" t="s">
        <v>864</v>
      </c>
      <c r="F673" s="253" t="s">
        <v>865</v>
      </c>
      <c r="G673" s="254" t="s">
        <v>172</v>
      </c>
      <c r="H673" s="255">
        <v>5.282</v>
      </c>
      <c r="I673" s="256"/>
      <c r="J673" s="257">
        <f>ROUND(I673*H673,2)</f>
        <v>0</v>
      </c>
      <c r="K673" s="253" t="s">
        <v>21</v>
      </c>
      <c r="L673" s="258"/>
      <c r="M673" s="259" t="s">
        <v>21</v>
      </c>
      <c r="N673" s="260" t="s">
        <v>44</v>
      </c>
      <c r="O673" s="66"/>
      <c r="P673" s="203">
        <f>O673*H673</f>
        <v>0</v>
      </c>
      <c r="Q673" s="203">
        <v>0.0017</v>
      </c>
      <c r="R673" s="203">
        <f>Q673*H673</f>
        <v>0.0089794</v>
      </c>
      <c r="S673" s="203">
        <v>0</v>
      </c>
      <c r="T673" s="204">
        <f>S673*H673</f>
        <v>0</v>
      </c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R673" s="205" t="s">
        <v>431</v>
      </c>
      <c r="AT673" s="205" t="s">
        <v>452</v>
      </c>
      <c r="AU673" s="205" t="s">
        <v>82</v>
      </c>
      <c r="AY673" s="19" t="s">
        <v>153</v>
      </c>
      <c r="BE673" s="206">
        <f>IF(N673="základní",J673,0)</f>
        <v>0</v>
      </c>
      <c r="BF673" s="206">
        <f>IF(N673="snížená",J673,0)</f>
        <v>0</v>
      </c>
      <c r="BG673" s="206">
        <f>IF(N673="zákl. přenesená",J673,0)</f>
        <v>0</v>
      </c>
      <c r="BH673" s="206">
        <f>IF(N673="sníž. přenesená",J673,0)</f>
        <v>0</v>
      </c>
      <c r="BI673" s="206">
        <f>IF(N673="nulová",J673,0)</f>
        <v>0</v>
      </c>
      <c r="BJ673" s="19" t="s">
        <v>80</v>
      </c>
      <c r="BK673" s="206">
        <f>ROUND(I673*H673,2)</f>
        <v>0</v>
      </c>
      <c r="BL673" s="19" t="s">
        <v>300</v>
      </c>
      <c r="BM673" s="205" t="s">
        <v>866</v>
      </c>
    </row>
    <row r="674" spans="2:51" s="14" customFormat="1" ht="12">
      <c r="B674" s="218"/>
      <c r="C674" s="219"/>
      <c r="D674" s="209" t="s">
        <v>163</v>
      </c>
      <c r="E674" s="220" t="s">
        <v>21</v>
      </c>
      <c r="F674" s="221" t="s">
        <v>867</v>
      </c>
      <c r="G674" s="219"/>
      <c r="H674" s="222">
        <v>4.402</v>
      </c>
      <c r="I674" s="223"/>
      <c r="J674" s="219"/>
      <c r="K674" s="219"/>
      <c r="L674" s="224"/>
      <c r="M674" s="225"/>
      <c r="N674" s="226"/>
      <c r="O674" s="226"/>
      <c r="P674" s="226"/>
      <c r="Q674" s="226"/>
      <c r="R674" s="226"/>
      <c r="S674" s="226"/>
      <c r="T674" s="227"/>
      <c r="AT674" s="228" t="s">
        <v>163</v>
      </c>
      <c r="AU674" s="228" t="s">
        <v>82</v>
      </c>
      <c r="AV674" s="14" t="s">
        <v>82</v>
      </c>
      <c r="AW674" s="14" t="s">
        <v>34</v>
      </c>
      <c r="AX674" s="14" t="s">
        <v>73</v>
      </c>
      <c r="AY674" s="228" t="s">
        <v>153</v>
      </c>
    </row>
    <row r="675" spans="2:51" s="14" customFormat="1" ht="12">
      <c r="B675" s="218"/>
      <c r="C675" s="219"/>
      <c r="D675" s="209" t="s">
        <v>163</v>
      </c>
      <c r="E675" s="220" t="s">
        <v>21</v>
      </c>
      <c r="F675" s="221" t="s">
        <v>868</v>
      </c>
      <c r="G675" s="219"/>
      <c r="H675" s="222">
        <v>5.282</v>
      </c>
      <c r="I675" s="223"/>
      <c r="J675" s="219"/>
      <c r="K675" s="219"/>
      <c r="L675" s="224"/>
      <c r="M675" s="225"/>
      <c r="N675" s="226"/>
      <c r="O675" s="226"/>
      <c r="P675" s="226"/>
      <c r="Q675" s="226"/>
      <c r="R675" s="226"/>
      <c r="S675" s="226"/>
      <c r="T675" s="227"/>
      <c r="AT675" s="228" t="s">
        <v>163</v>
      </c>
      <c r="AU675" s="228" t="s">
        <v>82</v>
      </c>
      <c r="AV675" s="14" t="s">
        <v>82</v>
      </c>
      <c r="AW675" s="14" t="s">
        <v>34</v>
      </c>
      <c r="AX675" s="14" t="s">
        <v>80</v>
      </c>
      <c r="AY675" s="228" t="s">
        <v>153</v>
      </c>
    </row>
    <row r="676" spans="1:65" s="2" customFormat="1" ht="16.5" customHeight="1">
      <c r="A676" s="36"/>
      <c r="B676" s="37"/>
      <c r="C676" s="194" t="s">
        <v>869</v>
      </c>
      <c r="D676" s="194" t="s">
        <v>156</v>
      </c>
      <c r="E676" s="195" t="s">
        <v>870</v>
      </c>
      <c r="F676" s="196" t="s">
        <v>871</v>
      </c>
      <c r="G676" s="197" t="s">
        <v>172</v>
      </c>
      <c r="H676" s="198">
        <v>32.91</v>
      </c>
      <c r="I676" s="199"/>
      <c r="J676" s="200">
        <f>ROUND(I676*H676,2)</f>
        <v>0</v>
      </c>
      <c r="K676" s="196" t="s">
        <v>160</v>
      </c>
      <c r="L676" s="41"/>
      <c r="M676" s="201" t="s">
        <v>21</v>
      </c>
      <c r="N676" s="202" t="s">
        <v>44</v>
      </c>
      <c r="O676" s="66"/>
      <c r="P676" s="203">
        <f>O676*H676</f>
        <v>0</v>
      </c>
      <c r="Q676" s="203">
        <v>0.0003</v>
      </c>
      <c r="R676" s="203">
        <f>Q676*H676</f>
        <v>0.009872999999999998</v>
      </c>
      <c r="S676" s="203">
        <v>0</v>
      </c>
      <c r="T676" s="204">
        <f>S676*H676</f>
        <v>0</v>
      </c>
      <c r="U676" s="36"/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R676" s="205" t="s">
        <v>300</v>
      </c>
      <c r="AT676" s="205" t="s">
        <v>156</v>
      </c>
      <c r="AU676" s="205" t="s">
        <v>82</v>
      </c>
      <c r="AY676" s="19" t="s">
        <v>153</v>
      </c>
      <c r="BE676" s="206">
        <f>IF(N676="základní",J676,0)</f>
        <v>0</v>
      </c>
      <c r="BF676" s="206">
        <f>IF(N676="snížená",J676,0)</f>
        <v>0</v>
      </c>
      <c r="BG676" s="206">
        <f>IF(N676="zákl. přenesená",J676,0)</f>
        <v>0</v>
      </c>
      <c r="BH676" s="206">
        <f>IF(N676="sníž. přenesená",J676,0)</f>
        <v>0</v>
      </c>
      <c r="BI676" s="206">
        <f>IF(N676="nulová",J676,0)</f>
        <v>0</v>
      </c>
      <c r="BJ676" s="19" t="s">
        <v>80</v>
      </c>
      <c r="BK676" s="206">
        <f>ROUND(I676*H676,2)</f>
        <v>0</v>
      </c>
      <c r="BL676" s="19" t="s">
        <v>300</v>
      </c>
      <c r="BM676" s="205" t="s">
        <v>872</v>
      </c>
    </row>
    <row r="677" spans="2:51" s="13" customFormat="1" ht="12">
      <c r="B677" s="207"/>
      <c r="C677" s="208"/>
      <c r="D677" s="209" t="s">
        <v>163</v>
      </c>
      <c r="E677" s="210" t="s">
        <v>21</v>
      </c>
      <c r="F677" s="211" t="s">
        <v>752</v>
      </c>
      <c r="G677" s="208"/>
      <c r="H677" s="210" t="s">
        <v>21</v>
      </c>
      <c r="I677" s="212"/>
      <c r="J677" s="208"/>
      <c r="K677" s="208"/>
      <c r="L677" s="213"/>
      <c r="M677" s="214"/>
      <c r="N677" s="215"/>
      <c r="O677" s="215"/>
      <c r="P677" s="215"/>
      <c r="Q677" s="215"/>
      <c r="R677" s="215"/>
      <c r="S677" s="215"/>
      <c r="T677" s="216"/>
      <c r="AT677" s="217" t="s">
        <v>163</v>
      </c>
      <c r="AU677" s="217" t="s">
        <v>82</v>
      </c>
      <c r="AV677" s="13" t="s">
        <v>80</v>
      </c>
      <c r="AW677" s="13" t="s">
        <v>34</v>
      </c>
      <c r="AX677" s="13" t="s">
        <v>73</v>
      </c>
      <c r="AY677" s="217" t="s">
        <v>153</v>
      </c>
    </row>
    <row r="678" spans="2:51" s="13" customFormat="1" ht="12">
      <c r="B678" s="207"/>
      <c r="C678" s="208"/>
      <c r="D678" s="209" t="s">
        <v>163</v>
      </c>
      <c r="E678" s="210" t="s">
        <v>21</v>
      </c>
      <c r="F678" s="211" t="s">
        <v>873</v>
      </c>
      <c r="G678" s="208"/>
      <c r="H678" s="210" t="s">
        <v>21</v>
      </c>
      <c r="I678" s="212"/>
      <c r="J678" s="208"/>
      <c r="K678" s="208"/>
      <c r="L678" s="213"/>
      <c r="M678" s="214"/>
      <c r="N678" s="215"/>
      <c r="O678" s="215"/>
      <c r="P678" s="215"/>
      <c r="Q678" s="215"/>
      <c r="R678" s="215"/>
      <c r="S678" s="215"/>
      <c r="T678" s="216"/>
      <c r="AT678" s="217" t="s">
        <v>163</v>
      </c>
      <c r="AU678" s="217" t="s">
        <v>82</v>
      </c>
      <c r="AV678" s="13" t="s">
        <v>80</v>
      </c>
      <c r="AW678" s="13" t="s">
        <v>34</v>
      </c>
      <c r="AX678" s="13" t="s">
        <v>73</v>
      </c>
      <c r="AY678" s="217" t="s">
        <v>153</v>
      </c>
    </row>
    <row r="679" spans="2:51" s="13" customFormat="1" ht="12">
      <c r="B679" s="207"/>
      <c r="C679" s="208"/>
      <c r="D679" s="209" t="s">
        <v>163</v>
      </c>
      <c r="E679" s="210" t="s">
        <v>21</v>
      </c>
      <c r="F679" s="211" t="s">
        <v>305</v>
      </c>
      <c r="G679" s="208"/>
      <c r="H679" s="210" t="s">
        <v>21</v>
      </c>
      <c r="I679" s="212"/>
      <c r="J679" s="208"/>
      <c r="K679" s="208"/>
      <c r="L679" s="213"/>
      <c r="M679" s="214"/>
      <c r="N679" s="215"/>
      <c r="O679" s="215"/>
      <c r="P679" s="215"/>
      <c r="Q679" s="215"/>
      <c r="R679" s="215"/>
      <c r="S679" s="215"/>
      <c r="T679" s="216"/>
      <c r="AT679" s="217" t="s">
        <v>163</v>
      </c>
      <c r="AU679" s="217" t="s">
        <v>82</v>
      </c>
      <c r="AV679" s="13" t="s">
        <v>80</v>
      </c>
      <c r="AW679" s="13" t="s">
        <v>34</v>
      </c>
      <c r="AX679" s="13" t="s">
        <v>73</v>
      </c>
      <c r="AY679" s="217" t="s">
        <v>153</v>
      </c>
    </row>
    <row r="680" spans="2:51" s="13" customFormat="1" ht="12">
      <c r="B680" s="207"/>
      <c r="C680" s="208"/>
      <c r="D680" s="209" t="s">
        <v>163</v>
      </c>
      <c r="E680" s="210" t="s">
        <v>21</v>
      </c>
      <c r="F680" s="211" t="s">
        <v>754</v>
      </c>
      <c r="G680" s="208"/>
      <c r="H680" s="210" t="s">
        <v>21</v>
      </c>
      <c r="I680" s="212"/>
      <c r="J680" s="208"/>
      <c r="K680" s="208"/>
      <c r="L680" s="213"/>
      <c r="M680" s="214"/>
      <c r="N680" s="215"/>
      <c r="O680" s="215"/>
      <c r="P680" s="215"/>
      <c r="Q680" s="215"/>
      <c r="R680" s="215"/>
      <c r="S680" s="215"/>
      <c r="T680" s="216"/>
      <c r="AT680" s="217" t="s">
        <v>163</v>
      </c>
      <c r="AU680" s="217" t="s">
        <v>82</v>
      </c>
      <c r="AV680" s="13" t="s">
        <v>80</v>
      </c>
      <c r="AW680" s="13" t="s">
        <v>34</v>
      </c>
      <c r="AX680" s="13" t="s">
        <v>73</v>
      </c>
      <c r="AY680" s="217" t="s">
        <v>153</v>
      </c>
    </row>
    <row r="681" spans="2:51" s="14" customFormat="1" ht="12">
      <c r="B681" s="218"/>
      <c r="C681" s="219"/>
      <c r="D681" s="209" t="s">
        <v>163</v>
      </c>
      <c r="E681" s="220" t="s">
        <v>21</v>
      </c>
      <c r="F681" s="221" t="s">
        <v>874</v>
      </c>
      <c r="G681" s="219"/>
      <c r="H681" s="222">
        <v>32.91</v>
      </c>
      <c r="I681" s="223"/>
      <c r="J681" s="219"/>
      <c r="K681" s="219"/>
      <c r="L681" s="224"/>
      <c r="M681" s="225"/>
      <c r="N681" s="226"/>
      <c r="O681" s="226"/>
      <c r="P681" s="226"/>
      <c r="Q681" s="226"/>
      <c r="R681" s="226"/>
      <c r="S681" s="226"/>
      <c r="T681" s="227"/>
      <c r="AT681" s="228" t="s">
        <v>163</v>
      </c>
      <c r="AU681" s="228" t="s">
        <v>82</v>
      </c>
      <c r="AV681" s="14" t="s">
        <v>82</v>
      </c>
      <c r="AW681" s="14" t="s">
        <v>34</v>
      </c>
      <c r="AX681" s="14" t="s">
        <v>80</v>
      </c>
      <c r="AY681" s="228" t="s">
        <v>153</v>
      </c>
    </row>
    <row r="682" spans="1:65" s="2" customFormat="1" ht="16.5" customHeight="1">
      <c r="A682" s="36"/>
      <c r="B682" s="37"/>
      <c r="C682" s="251" t="s">
        <v>875</v>
      </c>
      <c r="D682" s="251" t="s">
        <v>452</v>
      </c>
      <c r="E682" s="252" t="s">
        <v>876</v>
      </c>
      <c r="F682" s="253" t="s">
        <v>877</v>
      </c>
      <c r="G682" s="254" t="s">
        <v>172</v>
      </c>
      <c r="H682" s="255">
        <v>36.201</v>
      </c>
      <c r="I682" s="256"/>
      <c r="J682" s="257">
        <f>ROUND(I682*H682,2)</f>
        <v>0</v>
      </c>
      <c r="K682" s="253" t="s">
        <v>21</v>
      </c>
      <c r="L682" s="258"/>
      <c r="M682" s="259" t="s">
        <v>21</v>
      </c>
      <c r="N682" s="260" t="s">
        <v>44</v>
      </c>
      <c r="O682" s="66"/>
      <c r="P682" s="203">
        <f>O682*H682</f>
        <v>0</v>
      </c>
      <c r="Q682" s="203">
        <v>0.0024</v>
      </c>
      <c r="R682" s="203">
        <f>Q682*H682</f>
        <v>0.0868824</v>
      </c>
      <c r="S682" s="203">
        <v>0</v>
      </c>
      <c r="T682" s="204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205" t="s">
        <v>431</v>
      </c>
      <c r="AT682" s="205" t="s">
        <v>452</v>
      </c>
      <c r="AU682" s="205" t="s">
        <v>82</v>
      </c>
      <c r="AY682" s="19" t="s">
        <v>153</v>
      </c>
      <c r="BE682" s="206">
        <f>IF(N682="základní",J682,0)</f>
        <v>0</v>
      </c>
      <c r="BF682" s="206">
        <f>IF(N682="snížená",J682,0)</f>
        <v>0</v>
      </c>
      <c r="BG682" s="206">
        <f>IF(N682="zákl. přenesená",J682,0)</f>
        <v>0</v>
      </c>
      <c r="BH682" s="206">
        <f>IF(N682="sníž. přenesená",J682,0)</f>
        <v>0</v>
      </c>
      <c r="BI682" s="206">
        <f>IF(N682="nulová",J682,0)</f>
        <v>0</v>
      </c>
      <c r="BJ682" s="19" t="s">
        <v>80</v>
      </c>
      <c r="BK682" s="206">
        <f>ROUND(I682*H682,2)</f>
        <v>0</v>
      </c>
      <c r="BL682" s="19" t="s">
        <v>300</v>
      </c>
      <c r="BM682" s="205" t="s">
        <v>878</v>
      </c>
    </row>
    <row r="683" spans="2:51" s="14" customFormat="1" ht="12">
      <c r="B683" s="218"/>
      <c r="C683" s="219"/>
      <c r="D683" s="209" t="s">
        <v>163</v>
      </c>
      <c r="E683" s="220" t="s">
        <v>21</v>
      </c>
      <c r="F683" s="221" t="s">
        <v>879</v>
      </c>
      <c r="G683" s="219"/>
      <c r="H683" s="222">
        <v>32.91</v>
      </c>
      <c r="I683" s="223"/>
      <c r="J683" s="219"/>
      <c r="K683" s="219"/>
      <c r="L683" s="224"/>
      <c r="M683" s="225"/>
      <c r="N683" s="226"/>
      <c r="O683" s="226"/>
      <c r="P683" s="226"/>
      <c r="Q683" s="226"/>
      <c r="R683" s="226"/>
      <c r="S683" s="226"/>
      <c r="T683" s="227"/>
      <c r="AT683" s="228" t="s">
        <v>163</v>
      </c>
      <c r="AU683" s="228" t="s">
        <v>82</v>
      </c>
      <c r="AV683" s="14" t="s">
        <v>82</v>
      </c>
      <c r="AW683" s="14" t="s">
        <v>34</v>
      </c>
      <c r="AX683" s="14" t="s">
        <v>73</v>
      </c>
      <c r="AY683" s="228" t="s">
        <v>153</v>
      </c>
    </row>
    <row r="684" spans="2:51" s="14" customFormat="1" ht="12">
      <c r="B684" s="218"/>
      <c r="C684" s="219"/>
      <c r="D684" s="209" t="s">
        <v>163</v>
      </c>
      <c r="E684" s="220" t="s">
        <v>21</v>
      </c>
      <c r="F684" s="221" t="s">
        <v>880</v>
      </c>
      <c r="G684" s="219"/>
      <c r="H684" s="222">
        <v>36.201</v>
      </c>
      <c r="I684" s="223"/>
      <c r="J684" s="219"/>
      <c r="K684" s="219"/>
      <c r="L684" s="224"/>
      <c r="M684" s="225"/>
      <c r="N684" s="226"/>
      <c r="O684" s="226"/>
      <c r="P684" s="226"/>
      <c r="Q684" s="226"/>
      <c r="R684" s="226"/>
      <c r="S684" s="226"/>
      <c r="T684" s="227"/>
      <c r="AT684" s="228" t="s">
        <v>163</v>
      </c>
      <c r="AU684" s="228" t="s">
        <v>82</v>
      </c>
      <c r="AV684" s="14" t="s">
        <v>82</v>
      </c>
      <c r="AW684" s="14" t="s">
        <v>34</v>
      </c>
      <c r="AX684" s="14" t="s">
        <v>80</v>
      </c>
      <c r="AY684" s="228" t="s">
        <v>153</v>
      </c>
    </row>
    <row r="685" spans="1:65" s="2" customFormat="1" ht="16.5" customHeight="1">
      <c r="A685" s="36"/>
      <c r="B685" s="37"/>
      <c r="C685" s="194" t="s">
        <v>881</v>
      </c>
      <c r="D685" s="194" t="s">
        <v>156</v>
      </c>
      <c r="E685" s="195" t="s">
        <v>882</v>
      </c>
      <c r="F685" s="196" t="s">
        <v>883</v>
      </c>
      <c r="G685" s="197" t="s">
        <v>519</v>
      </c>
      <c r="H685" s="198">
        <v>52.656</v>
      </c>
      <c r="I685" s="199"/>
      <c r="J685" s="200">
        <f>ROUND(I685*H685,2)</f>
        <v>0</v>
      </c>
      <c r="K685" s="196" t="s">
        <v>160</v>
      </c>
      <c r="L685" s="41"/>
      <c r="M685" s="201" t="s">
        <v>21</v>
      </c>
      <c r="N685" s="202" t="s">
        <v>44</v>
      </c>
      <c r="O685" s="66"/>
      <c r="P685" s="203">
        <f>O685*H685</f>
        <v>0</v>
      </c>
      <c r="Q685" s="203">
        <v>2E-05</v>
      </c>
      <c r="R685" s="203">
        <f>Q685*H685</f>
        <v>0.00105312</v>
      </c>
      <c r="S685" s="203">
        <v>0</v>
      </c>
      <c r="T685" s="204">
        <f>S685*H685</f>
        <v>0</v>
      </c>
      <c r="U685" s="36"/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R685" s="205" t="s">
        <v>300</v>
      </c>
      <c r="AT685" s="205" t="s">
        <v>156</v>
      </c>
      <c r="AU685" s="205" t="s">
        <v>82</v>
      </c>
      <c r="AY685" s="19" t="s">
        <v>153</v>
      </c>
      <c r="BE685" s="206">
        <f>IF(N685="základní",J685,0)</f>
        <v>0</v>
      </c>
      <c r="BF685" s="206">
        <f>IF(N685="snížená",J685,0)</f>
        <v>0</v>
      </c>
      <c r="BG685" s="206">
        <f>IF(N685="zákl. přenesená",J685,0)</f>
        <v>0</v>
      </c>
      <c r="BH685" s="206">
        <f>IF(N685="sníž. přenesená",J685,0)</f>
        <v>0</v>
      </c>
      <c r="BI685" s="206">
        <f>IF(N685="nulová",J685,0)</f>
        <v>0</v>
      </c>
      <c r="BJ685" s="19" t="s">
        <v>80</v>
      </c>
      <c r="BK685" s="206">
        <f>ROUND(I685*H685,2)</f>
        <v>0</v>
      </c>
      <c r="BL685" s="19" t="s">
        <v>300</v>
      </c>
      <c r="BM685" s="205" t="s">
        <v>884</v>
      </c>
    </row>
    <row r="686" spans="2:51" s="14" customFormat="1" ht="12">
      <c r="B686" s="218"/>
      <c r="C686" s="219"/>
      <c r="D686" s="209" t="s">
        <v>163</v>
      </c>
      <c r="E686" s="220" t="s">
        <v>21</v>
      </c>
      <c r="F686" s="221" t="s">
        <v>885</v>
      </c>
      <c r="G686" s="219"/>
      <c r="H686" s="222">
        <v>52.656</v>
      </c>
      <c r="I686" s="223"/>
      <c r="J686" s="219"/>
      <c r="K686" s="219"/>
      <c r="L686" s="224"/>
      <c r="M686" s="225"/>
      <c r="N686" s="226"/>
      <c r="O686" s="226"/>
      <c r="P686" s="226"/>
      <c r="Q686" s="226"/>
      <c r="R686" s="226"/>
      <c r="S686" s="226"/>
      <c r="T686" s="227"/>
      <c r="AT686" s="228" t="s">
        <v>163</v>
      </c>
      <c r="AU686" s="228" t="s">
        <v>82</v>
      </c>
      <c r="AV686" s="14" t="s">
        <v>82</v>
      </c>
      <c r="AW686" s="14" t="s">
        <v>34</v>
      </c>
      <c r="AX686" s="14" t="s">
        <v>80</v>
      </c>
      <c r="AY686" s="228" t="s">
        <v>153</v>
      </c>
    </row>
    <row r="687" spans="1:65" s="2" customFormat="1" ht="16.5" customHeight="1">
      <c r="A687" s="36"/>
      <c r="B687" s="37"/>
      <c r="C687" s="251" t="s">
        <v>886</v>
      </c>
      <c r="D687" s="251" t="s">
        <v>452</v>
      </c>
      <c r="E687" s="252" t="s">
        <v>887</v>
      </c>
      <c r="F687" s="253" t="s">
        <v>888</v>
      </c>
      <c r="G687" s="254" t="s">
        <v>519</v>
      </c>
      <c r="H687" s="255">
        <v>55.289</v>
      </c>
      <c r="I687" s="256"/>
      <c r="J687" s="257">
        <f>ROUND(I687*H687,2)</f>
        <v>0</v>
      </c>
      <c r="K687" s="253" t="s">
        <v>21</v>
      </c>
      <c r="L687" s="258"/>
      <c r="M687" s="259" t="s">
        <v>21</v>
      </c>
      <c r="N687" s="260" t="s">
        <v>44</v>
      </c>
      <c r="O687" s="66"/>
      <c r="P687" s="203">
        <f>O687*H687</f>
        <v>0</v>
      </c>
      <c r="Q687" s="203">
        <v>0.0001</v>
      </c>
      <c r="R687" s="203">
        <f>Q687*H687</f>
        <v>0.005528900000000001</v>
      </c>
      <c r="S687" s="203">
        <v>0</v>
      </c>
      <c r="T687" s="204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205" t="s">
        <v>431</v>
      </c>
      <c r="AT687" s="205" t="s">
        <v>452</v>
      </c>
      <c r="AU687" s="205" t="s">
        <v>82</v>
      </c>
      <c r="AY687" s="19" t="s">
        <v>153</v>
      </c>
      <c r="BE687" s="206">
        <f>IF(N687="základní",J687,0)</f>
        <v>0</v>
      </c>
      <c r="BF687" s="206">
        <f>IF(N687="snížená",J687,0)</f>
        <v>0</v>
      </c>
      <c r="BG687" s="206">
        <f>IF(N687="zákl. přenesená",J687,0)</f>
        <v>0</v>
      </c>
      <c r="BH687" s="206">
        <f>IF(N687="sníž. přenesená",J687,0)</f>
        <v>0</v>
      </c>
      <c r="BI687" s="206">
        <f>IF(N687="nulová",J687,0)</f>
        <v>0</v>
      </c>
      <c r="BJ687" s="19" t="s">
        <v>80</v>
      </c>
      <c r="BK687" s="206">
        <f>ROUND(I687*H687,2)</f>
        <v>0</v>
      </c>
      <c r="BL687" s="19" t="s">
        <v>300</v>
      </c>
      <c r="BM687" s="205" t="s">
        <v>889</v>
      </c>
    </row>
    <row r="688" spans="2:51" s="14" customFormat="1" ht="12">
      <c r="B688" s="218"/>
      <c r="C688" s="219"/>
      <c r="D688" s="209" t="s">
        <v>163</v>
      </c>
      <c r="E688" s="220" t="s">
        <v>21</v>
      </c>
      <c r="F688" s="221" t="s">
        <v>890</v>
      </c>
      <c r="G688" s="219"/>
      <c r="H688" s="222">
        <v>52.656</v>
      </c>
      <c r="I688" s="223"/>
      <c r="J688" s="219"/>
      <c r="K688" s="219"/>
      <c r="L688" s="224"/>
      <c r="M688" s="225"/>
      <c r="N688" s="226"/>
      <c r="O688" s="226"/>
      <c r="P688" s="226"/>
      <c r="Q688" s="226"/>
      <c r="R688" s="226"/>
      <c r="S688" s="226"/>
      <c r="T688" s="227"/>
      <c r="AT688" s="228" t="s">
        <v>163</v>
      </c>
      <c r="AU688" s="228" t="s">
        <v>82</v>
      </c>
      <c r="AV688" s="14" t="s">
        <v>82</v>
      </c>
      <c r="AW688" s="14" t="s">
        <v>34</v>
      </c>
      <c r="AX688" s="14" t="s">
        <v>73</v>
      </c>
      <c r="AY688" s="228" t="s">
        <v>153</v>
      </c>
    </row>
    <row r="689" spans="2:51" s="14" customFormat="1" ht="12">
      <c r="B689" s="218"/>
      <c r="C689" s="219"/>
      <c r="D689" s="209" t="s">
        <v>163</v>
      </c>
      <c r="E689" s="220" t="s">
        <v>21</v>
      </c>
      <c r="F689" s="221" t="s">
        <v>891</v>
      </c>
      <c r="G689" s="219"/>
      <c r="H689" s="222">
        <v>55.289</v>
      </c>
      <c r="I689" s="223"/>
      <c r="J689" s="219"/>
      <c r="K689" s="219"/>
      <c r="L689" s="224"/>
      <c r="M689" s="225"/>
      <c r="N689" s="226"/>
      <c r="O689" s="226"/>
      <c r="P689" s="226"/>
      <c r="Q689" s="226"/>
      <c r="R689" s="226"/>
      <c r="S689" s="226"/>
      <c r="T689" s="227"/>
      <c r="AT689" s="228" t="s">
        <v>163</v>
      </c>
      <c r="AU689" s="228" t="s">
        <v>82</v>
      </c>
      <c r="AV689" s="14" t="s">
        <v>82</v>
      </c>
      <c r="AW689" s="14" t="s">
        <v>34</v>
      </c>
      <c r="AX689" s="14" t="s">
        <v>80</v>
      </c>
      <c r="AY689" s="228" t="s">
        <v>153</v>
      </c>
    </row>
    <row r="690" spans="1:65" s="2" customFormat="1" ht="16.5" customHeight="1">
      <c r="A690" s="36"/>
      <c r="B690" s="37"/>
      <c r="C690" s="194" t="s">
        <v>892</v>
      </c>
      <c r="D690" s="194" t="s">
        <v>156</v>
      </c>
      <c r="E690" s="195" t="s">
        <v>893</v>
      </c>
      <c r="F690" s="196" t="s">
        <v>894</v>
      </c>
      <c r="G690" s="197" t="s">
        <v>519</v>
      </c>
      <c r="H690" s="198">
        <v>39.492</v>
      </c>
      <c r="I690" s="199"/>
      <c r="J690" s="200">
        <f>ROUND(I690*H690,2)</f>
        <v>0</v>
      </c>
      <c r="K690" s="196" t="s">
        <v>21</v>
      </c>
      <c r="L690" s="41"/>
      <c r="M690" s="201" t="s">
        <v>21</v>
      </c>
      <c r="N690" s="202" t="s">
        <v>44</v>
      </c>
      <c r="O690" s="66"/>
      <c r="P690" s="203">
        <f>O690*H690</f>
        <v>0</v>
      </c>
      <c r="Q690" s="203">
        <v>3E-05</v>
      </c>
      <c r="R690" s="203">
        <f>Q690*H690</f>
        <v>0.00118476</v>
      </c>
      <c r="S690" s="203">
        <v>0</v>
      </c>
      <c r="T690" s="204">
        <f>S690*H690</f>
        <v>0</v>
      </c>
      <c r="U690" s="36"/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R690" s="205" t="s">
        <v>300</v>
      </c>
      <c r="AT690" s="205" t="s">
        <v>156</v>
      </c>
      <c r="AU690" s="205" t="s">
        <v>82</v>
      </c>
      <c r="AY690" s="19" t="s">
        <v>153</v>
      </c>
      <c r="BE690" s="206">
        <f>IF(N690="základní",J690,0)</f>
        <v>0</v>
      </c>
      <c r="BF690" s="206">
        <f>IF(N690="snížená",J690,0)</f>
        <v>0</v>
      </c>
      <c r="BG690" s="206">
        <f>IF(N690="zákl. přenesená",J690,0)</f>
        <v>0</v>
      </c>
      <c r="BH690" s="206">
        <f>IF(N690="sníž. přenesená",J690,0)</f>
        <v>0</v>
      </c>
      <c r="BI690" s="206">
        <f>IF(N690="nulová",J690,0)</f>
        <v>0</v>
      </c>
      <c r="BJ690" s="19" t="s">
        <v>80</v>
      </c>
      <c r="BK690" s="206">
        <f>ROUND(I690*H690,2)</f>
        <v>0</v>
      </c>
      <c r="BL690" s="19" t="s">
        <v>300</v>
      </c>
      <c r="BM690" s="205" t="s">
        <v>895</v>
      </c>
    </row>
    <row r="691" spans="2:51" s="13" customFormat="1" ht="12">
      <c r="B691" s="207"/>
      <c r="C691" s="208"/>
      <c r="D691" s="209" t="s">
        <v>163</v>
      </c>
      <c r="E691" s="210" t="s">
        <v>21</v>
      </c>
      <c r="F691" s="211" t="s">
        <v>896</v>
      </c>
      <c r="G691" s="208"/>
      <c r="H691" s="210" t="s">
        <v>21</v>
      </c>
      <c r="I691" s="212"/>
      <c r="J691" s="208"/>
      <c r="K691" s="208"/>
      <c r="L691" s="213"/>
      <c r="M691" s="214"/>
      <c r="N691" s="215"/>
      <c r="O691" s="215"/>
      <c r="P691" s="215"/>
      <c r="Q691" s="215"/>
      <c r="R691" s="215"/>
      <c r="S691" s="215"/>
      <c r="T691" s="216"/>
      <c r="AT691" s="217" t="s">
        <v>163</v>
      </c>
      <c r="AU691" s="217" t="s">
        <v>82</v>
      </c>
      <c r="AV691" s="13" t="s">
        <v>80</v>
      </c>
      <c r="AW691" s="13" t="s">
        <v>34</v>
      </c>
      <c r="AX691" s="13" t="s">
        <v>73</v>
      </c>
      <c r="AY691" s="217" t="s">
        <v>153</v>
      </c>
    </row>
    <row r="692" spans="2:51" s="13" customFormat="1" ht="12">
      <c r="B692" s="207"/>
      <c r="C692" s="208"/>
      <c r="D692" s="209" t="s">
        <v>163</v>
      </c>
      <c r="E692" s="210" t="s">
        <v>21</v>
      </c>
      <c r="F692" s="211" t="s">
        <v>897</v>
      </c>
      <c r="G692" s="208"/>
      <c r="H692" s="210" t="s">
        <v>21</v>
      </c>
      <c r="I692" s="212"/>
      <c r="J692" s="208"/>
      <c r="K692" s="208"/>
      <c r="L692" s="213"/>
      <c r="M692" s="214"/>
      <c r="N692" s="215"/>
      <c r="O692" s="215"/>
      <c r="P692" s="215"/>
      <c r="Q692" s="215"/>
      <c r="R692" s="215"/>
      <c r="S692" s="215"/>
      <c r="T692" s="216"/>
      <c r="AT692" s="217" t="s">
        <v>163</v>
      </c>
      <c r="AU692" s="217" t="s">
        <v>82</v>
      </c>
      <c r="AV692" s="13" t="s">
        <v>80</v>
      </c>
      <c r="AW692" s="13" t="s">
        <v>34</v>
      </c>
      <c r="AX692" s="13" t="s">
        <v>73</v>
      </c>
      <c r="AY692" s="217" t="s">
        <v>153</v>
      </c>
    </row>
    <row r="693" spans="2:51" s="14" customFormat="1" ht="12">
      <c r="B693" s="218"/>
      <c r="C693" s="219"/>
      <c r="D693" s="209" t="s">
        <v>163</v>
      </c>
      <c r="E693" s="220" t="s">
        <v>21</v>
      </c>
      <c r="F693" s="221" t="s">
        <v>898</v>
      </c>
      <c r="G693" s="219"/>
      <c r="H693" s="222">
        <v>39.492</v>
      </c>
      <c r="I693" s="223"/>
      <c r="J693" s="219"/>
      <c r="K693" s="219"/>
      <c r="L693" s="224"/>
      <c r="M693" s="225"/>
      <c r="N693" s="226"/>
      <c r="O693" s="226"/>
      <c r="P693" s="226"/>
      <c r="Q693" s="226"/>
      <c r="R693" s="226"/>
      <c r="S693" s="226"/>
      <c r="T693" s="227"/>
      <c r="AT693" s="228" t="s">
        <v>163</v>
      </c>
      <c r="AU693" s="228" t="s">
        <v>82</v>
      </c>
      <c r="AV693" s="14" t="s">
        <v>82</v>
      </c>
      <c r="AW693" s="14" t="s">
        <v>34</v>
      </c>
      <c r="AX693" s="14" t="s">
        <v>80</v>
      </c>
      <c r="AY693" s="228" t="s">
        <v>153</v>
      </c>
    </row>
    <row r="694" spans="1:65" s="2" customFormat="1" ht="16.5" customHeight="1">
      <c r="A694" s="36"/>
      <c r="B694" s="37"/>
      <c r="C694" s="194" t="s">
        <v>899</v>
      </c>
      <c r="D694" s="194" t="s">
        <v>156</v>
      </c>
      <c r="E694" s="195" t="s">
        <v>856</v>
      </c>
      <c r="F694" s="196" t="s">
        <v>857</v>
      </c>
      <c r="G694" s="197" t="s">
        <v>519</v>
      </c>
      <c r="H694" s="198">
        <v>39.492</v>
      </c>
      <c r="I694" s="199"/>
      <c r="J694" s="200">
        <f>ROUND(I694*H694,2)</f>
        <v>0</v>
      </c>
      <c r="K694" s="196" t="s">
        <v>160</v>
      </c>
      <c r="L694" s="41"/>
      <c r="M694" s="201" t="s">
        <v>21</v>
      </c>
      <c r="N694" s="202" t="s">
        <v>44</v>
      </c>
      <c r="O694" s="66"/>
      <c r="P694" s="203">
        <f>O694*H694</f>
        <v>0</v>
      </c>
      <c r="Q694" s="203">
        <v>1E-05</v>
      </c>
      <c r="R694" s="203">
        <f>Q694*H694</f>
        <v>0.00039492</v>
      </c>
      <c r="S694" s="203">
        <v>0</v>
      </c>
      <c r="T694" s="204">
        <f>S694*H694</f>
        <v>0</v>
      </c>
      <c r="U694" s="36"/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R694" s="205" t="s">
        <v>300</v>
      </c>
      <c r="AT694" s="205" t="s">
        <v>156</v>
      </c>
      <c r="AU694" s="205" t="s">
        <v>82</v>
      </c>
      <c r="AY694" s="19" t="s">
        <v>153</v>
      </c>
      <c r="BE694" s="206">
        <f>IF(N694="základní",J694,0)</f>
        <v>0</v>
      </c>
      <c r="BF694" s="206">
        <f>IF(N694="snížená",J694,0)</f>
        <v>0</v>
      </c>
      <c r="BG694" s="206">
        <f>IF(N694="zákl. přenesená",J694,0)</f>
        <v>0</v>
      </c>
      <c r="BH694" s="206">
        <f>IF(N694="sníž. přenesená",J694,0)</f>
        <v>0</v>
      </c>
      <c r="BI694" s="206">
        <f>IF(N694="nulová",J694,0)</f>
        <v>0</v>
      </c>
      <c r="BJ694" s="19" t="s">
        <v>80</v>
      </c>
      <c r="BK694" s="206">
        <f>ROUND(I694*H694,2)</f>
        <v>0</v>
      </c>
      <c r="BL694" s="19" t="s">
        <v>300</v>
      </c>
      <c r="BM694" s="205" t="s">
        <v>900</v>
      </c>
    </row>
    <row r="695" spans="1:65" s="2" customFormat="1" ht="16.5" customHeight="1">
      <c r="A695" s="36"/>
      <c r="B695" s="37"/>
      <c r="C695" s="194" t="s">
        <v>901</v>
      </c>
      <c r="D695" s="194" t="s">
        <v>156</v>
      </c>
      <c r="E695" s="195" t="s">
        <v>860</v>
      </c>
      <c r="F695" s="196" t="s">
        <v>861</v>
      </c>
      <c r="G695" s="197" t="s">
        <v>519</v>
      </c>
      <c r="H695" s="198">
        <v>39.492</v>
      </c>
      <c r="I695" s="199"/>
      <c r="J695" s="200">
        <f>ROUND(I695*H695,2)</f>
        <v>0</v>
      </c>
      <c r="K695" s="196" t="s">
        <v>160</v>
      </c>
      <c r="L695" s="41"/>
      <c r="M695" s="201" t="s">
        <v>21</v>
      </c>
      <c r="N695" s="202" t="s">
        <v>44</v>
      </c>
      <c r="O695" s="66"/>
      <c r="P695" s="203">
        <f>O695*H695</f>
        <v>0</v>
      </c>
      <c r="Q695" s="203">
        <v>0</v>
      </c>
      <c r="R695" s="203">
        <f>Q695*H695</f>
        <v>0</v>
      </c>
      <c r="S695" s="203">
        <v>0</v>
      </c>
      <c r="T695" s="204">
        <f>S695*H695</f>
        <v>0</v>
      </c>
      <c r="U695" s="36"/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R695" s="205" t="s">
        <v>300</v>
      </c>
      <c r="AT695" s="205" t="s">
        <v>156</v>
      </c>
      <c r="AU695" s="205" t="s">
        <v>82</v>
      </c>
      <c r="AY695" s="19" t="s">
        <v>153</v>
      </c>
      <c r="BE695" s="206">
        <f>IF(N695="základní",J695,0)</f>
        <v>0</v>
      </c>
      <c r="BF695" s="206">
        <f>IF(N695="snížená",J695,0)</f>
        <v>0</v>
      </c>
      <c r="BG695" s="206">
        <f>IF(N695="zákl. přenesená",J695,0)</f>
        <v>0</v>
      </c>
      <c r="BH695" s="206">
        <f>IF(N695="sníž. přenesená",J695,0)</f>
        <v>0</v>
      </c>
      <c r="BI695" s="206">
        <f>IF(N695="nulová",J695,0)</f>
        <v>0</v>
      </c>
      <c r="BJ695" s="19" t="s">
        <v>80</v>
      </c>
      <c r="BK695" s="206">
        <f>ROUND(I695*H695,2)</f>
        <v>0</v>
      </c>
      <c r="BL695" s="19" t="s">
        <v>300</v>
      </c>
      <c r="BM695" s="205" t="s">
        <v>902</v>
      </c>
    </row>
    <row r="696" spans="1:65" s="2" customFormat="1" ht="16.5" customHeight="1">
      <c r="A696" s="36"/>
      <c r="B696" s="37"/>
      <c r="C696" s="251" t="s">
        <v>903</v>
      </c>
      <c r="D696" s="251" t="s">
        <v>452</v>
      </c>
      <c r="E696" s="252" t="s">
        <v>904</v>
      </c>
      <c r="F696" s="253" t="s">
        <v>905</v>
      </c>
      <c r="G696" s="254" t="s">
        <v>172</v>
      </c>
      <c r="H696" s="255">
        <v>6.516</v>
      </c>
      <c r="I696" s="256"/>
      <c r="J696" s="257">
        <f>ROUND(I696*H696,2)</f>
        <v>0</v>
      </c>
      <c r="K696" s="253" t="s">
        <v>21</v>
      </c>
      <c r="L696" s="258"/>
      <c r="M696" s="259" t="s">
        <v>21</v>
      </c>
      <c r="N696" s="260" t="s">
        <v>44</v>
      </c>
      <c r="O696" s="66"/>
      <c r="P696" s="203">
        <f>O696*H696</f>
        <v>0</v>
      </c>
      <c r="Q696" s="203">
        <v>0.0024</v>
      </c>
      <c r="R696" s="203">
        <f>Q696*H696</f>
        <v>0.0156384</v>
      </c>
      <c r="S696" s="203">
        <v>0</v>
      </c>
      <c r="T696" s="204">
        <f>S696*H696</f>
        <v>0</v>
      </c>
      <c r="U696" s="36"/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R696" s="205" t="s">
        <v>431</v>
      </c>
      <c r="AT696" s="205" t="s">
        <v>452</v>
      </c>
      <c r="AU696" s="205" t="s">
        <v>82</v>
      </c>
      <c r="AY696" s="19" t="s">
        <v>153</v>
      </c>
      <c r="BE696" s="206">
        <f>IF(N696="základní",J696,0)</f>
        <v>0</v>
      </c>
      <c r="BF696" s="206">
        <f>IF(N696="snížená",J696,0)</f>
        <v>0</v>
      </c>
      <c r="BG696" s="206">
        <f>IF(N696="zákl. přenesená",J696,0)</f>
        <v>0</v>
      </c>
      <c r="BH696" s="206">
        <f>IF(N696="sníž. přenesená",J696,0)</f>
        <v>0</v>
      </c>
      <c r="BI696" s="206">
        <f>IF(N696="nulová",J696,0)</f>
        <v>0</v>
      </c>
      <c r="BJ696" s="19" t="s">
        <v>80</v>
      </c>
      <c r="BK696" s="206">
        <f>ROUND(I696*H696,2)</f>
        <v>0</v>
      </c>
      <c r="BL696" s="19" t="s">
        <v>300</v>
      </c>
      <c r="BM696" s="205" t="s">
        <v>906</v>
      </c>
    </row>
    <row r="697" spans="2:51" s="14" customFormat="1" ht="12">
      <c r="B697" s="218"/>
      <c r="C697" s="219"/>
      <c r="D697" s="209" t="s">
        <v>163</v>
      </c>
      <c r="E697" s="220" t="s">
        <v>21</v>
      </c>
      <c r="F697" s="221" t="s">
        <v>907</v>
      </c>
      <c r="G697" s="219"/>
      <c r="H697" s="222">
        <v>5.924</v>
      </c>
      <c r="I697" s="223"/>
      <c r="J697" s="219"/>
      <c r="K697" s="219"/>
      <c r="L697" s="224"/>
      <c r="M697" s="225"/>
      <c r="N697" s="226"/>
      <c r="O697" s="226"/>
      <c r="P697" s="226"/>
      <c r="Q697" s="226"/>
      <c r="R697" s="226"/>
      <c r="S697" s="226"/>
      <c r="T697" s="227"/>
      <c r="AT697" s="228" t="s">
        <v>163</v>
      </c>
      <c r="AU697" s="228" t="s">
        <v>82</v>
      </c>
      <c r="AV697" s="14" t="s">
        <v>82</v>
      </c>
      <c r="AW697" s="14" t="s">
        <v>34</v>
      </c>
      <c r="AX697" s="14" t="s">
        <v>73</v>
      </c>
      <c r="AY697" s="228" t="s">
        <v>153</v>
      </c>
    </row>
    <row r="698" spans="2:51" s="14" customFormat="1" ht="12">
      <c r="B698" s="218"/>
      <c r="C698" s="219"/>
      <c r="D698" s="209" t="s">
        <v>163</v>
      </c>
      <c r="E698" s="220" t="s">
        <v>21</v>
      </c>
      <c r="F698" s="221" t="s">
        <v>908</v>
      </c>
      <c r="G698" s="219"/>
      <c r="H698" s="222">
        <v>6.516</v>
      </c>
      <c r="I698" s="223"/>
      <c r="J698" s="219"/>
      <c r="K698" s="219"/>
      <c r="L698" s="224"/>
      <c r="M698" s="225"/>
      <c r="N698" s="226"/>
      <c r="O698" s="226"/>
      <c r="P698" s="226"/>
      <c r="Q698" s="226"/>
      <c r="R698" s="226"/>
      <c r="S698" s="226"/>
      <c r="T698" s="227"/>
      <c r="AT698" s="228" t="s">
        <v>163</v>
      </c>
      <c r="AU698" s="228" t="s">
        <v>82</v>
      </c>
      <c r="AV698" s="14" t="s">
        <v>82</v>
      </c>
      <c r="AW698" s="14" t="s">
        <v>34</v>
      </c>
      <c r="AX698" s="14" t="s">
        <v>80</v>
      </c>
      <c r="AY698" s="228" t="s">
        <v>153</v>
      </c>
    </row>
    <row r="699" spans="1:65" s="2" customFormat="1" ht="16.5" customHeight="1">
      <c r="A699" s="36"/>
      <c r="B699" s="37"/>
      <c r="C699" s="194" t="s">
        <v>909</v>
      </c>
      <c r="D699" s="194" t="s">
        <v>156</v>
      </c>
      <c r="E699" s="195" t="s">
        <v>910</v>
      </c>
      <c r="F699" s="196" t="s">
        <v>911</v>
      </c>
      <c r="G699" s="197" t="s">
        <v>172</v>
      </c>
      <c r="H699" s="198">
        <v>74.75</v>
      </c>
      <c r="I699" s="199"/>
      <c r="J699" s="200">
        <f>ROUND(I699*H699,2)</f>
        <v>0</v>
      </c>
      <c r="K699" s="196" t="s">
        <v>160</v>
      </c>
      <c r="L699" s="41"/>
      <c r="M699" s="201" t="s">
        <v>21</v>
      </c>
      <c r="N699" s="202" t="s">
        <v>44</v>
      </c>
      <c r="O699" s="66"/>
      <c r="P699" s="203">
        <f>O699*H699</f>
        <v>0</v>
      </c>
      <c r="Q699" s="203">
        <v>0.015</v>
      </c>
      <c r="R699" s="203">
        <f>Q699*H699</f>
        <v>1.1212499999999999</v>
      </c>
      <c r="S699" s="203">
        <v>0</v>
      </c>
      <c r="T699" s="204">
        <f>S699*H699</f>
        <v>0</v>
      </c>
      <c r="U699" s="36"/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R699" s="205" t="s">
        <v>300</v>
      </c>
      <c r="AT699" s="205" t="s">
        <v>156</v>
      </c>
      <c r="AU699" s="205" t="s">
        <v>82</v>
      </c>
      <c r="AY699" s="19" t="s">
        <v>153</v>
      </c>
      <c r="BE699" s="206">
        <f>IF(N699="základní",J699,0)</f>
        <v>0</v>
      </c>
      <c r="BF699" s="206">
        <f>IF(N699="snížená",J699,0)</f>
        <v>0</v>
      </c>
      <c r="BG699" s="206">
        <f>IF(N699="zákl. přenesená",J699,0)</f>
        <v>0</v>
      </c>
      <c r="BH699" s="206">
        <f>IF(N699="sníž. přenesená",J699,0)</f>
        <v>0</v>
      </c>
      <c r="BI699" s="206">
        <f>IF(N699="nulová",J699,0)</f>
        <v>0</v>
      </c>
      <c r="BJ699" s="19" t="s">
        <v>80</v>
      </c>
      <c r="BK699" s="206">
        <f>ROUND(I699*H699,2)</f>
        <v>0</v>
      </c>
      <c r="BL699" s="19" t="s">
        <v>300</v>
      </c>
      <c r="BM699" s="205" t="s">
        <v>912</v>
      </c>
    </row>
    <row r="700" spans="2:51" s="13" customFormat="1" ht="12">
      <c r="B700" s="207"/>
      <c r="C700" s="208"/>
      <c r="D700" s="209" t="s">
        <v>163</v>
      </c>
      <c r="E700" s="210" t="s">
        <v>21</v>
      </c>
      <c r="F700" s="211" t="s">
        <v>839</v>
      </c>
      <c r="G700" s="208"/>
      <c r="H700" s="210" t="s">
        <v>21</v>
      </c>
      <c r="I700" s="212"/>
      <c r="J700" s="208"/>
      <c r="K700" s="208"/>
      <c r="L700" s="213"/>
      <c r="M700" s="214"/>
      <c r="N700" s="215"/>
      <c r="O700" s="215"/>
      <c r="P700" s="215"/>
      <c r="Q700" s="215"/>
      <c r="R700" s="215"/>
      <c r="S700" s="215"/>
      <c r="T700" s="216"/>
      <c r="AT700" s="217" t="s">
        <v>163</v>
      </c>
      <c r="AU700" s="217" t="s">
        <v>82</v>
      </c>
      <c r="AV700" s="13" t="s">
        <v>80</v>
      </c>
      <c r="AW700" s="13" t="s">
        <v>34</v>
      </c>
      <c r="AX700" s="13" t="s">
        <v>73</v>
      </c>
      <c r="AY700" s="217" t="s">
        <v>153</v>
      </c>
    </row>
    <row r="701" spans="2:51" s="14" customFormat="1" ht="12">
      <c r="B701" s="218"/>
      <c r="C701" s="219"/>
      <c r="D701" s="209" t="s">
        <v>163</v>
      </c>
      <c r="E701" s="220" t="s">
        <v>21</v>
      </c>
      <c r="F701" s="221" t="s">
        <v>913</v>
      </c>
      <c r="G701" s="219"/>
      <c r="H701" s="222">
        <v>41.84</v>
      </c>
      <c r="I701" s="223"/>
      <c r="J701" s="219"/>
      <c r="K701" s="219"/>
      <c r="L701" s="224"/>
      <c r="M701" s="225"/>
      <c r="N701" s="226"/>
      <c r="O701" s="226"/>
      <c r="P701" s="226"/>
      <c r="Q701" s="226"/>
      <c r="R701" s="226"/>
      <c r="S701" s="226"/>
      <c r="T701" s="227"/>
      <c r="AT701" s="228" t="s">
        <v>163</v>
      </c>
      <c r="AU701" s="228" t="s">
        <v>82</v>
      </c>
      <c r="AV701" s="14" t="s">
        <v>82</v>
      </c>
      <c r="AW701" s="14" t="s">
        <v>34</v>
      </c>
      <c r="AX701" s="14" t="s">
        <v>73</v>
      </c>
      <c r="AY701" s="228" t="s">
        <v>153</v>
      </c>
    </row>
    <row r="702" spans="2:51" s="13" customFormat="1" ht="12">
      <c r="B702" s="207"/>
      <c r="C702" s="208"/>
      <c r="D702" s="209" t="s">
        <v>163</v>
      </c>
      <c r="E702" s="210" t="s">
        <v>21</v>
      </c>
      <c r="F702" s="211" t="s">
        <v>754</v>
      </c>
      <c r="G702" s="208"/>
      <c r="H702" s="210" t="s">
        <v>21</v>
      </c>
      <c r="I702" s="212"/>
      <c r="J702" s="208"/>
      <c r="K702" s="208"/>
      <c r="L702" s="213"/>
      <c r="M702" s="214"/>
      <c r="N702" s="215"/>
      <c r="O702" s="215"/>
      <c r="P702" s="215"/>
      <c r="Q702" s="215"/>
      <c r="R702" s="215"/>
      <c r="S702" s="215"/>
      <c r="T702" s="216"/>
      <c r="AT702" s="217" t="s">
        <v>163</v>
      </c>
      <c r="AU702" s="217" t="s">
        <v>82</v>
      </c>
      <c r="AV702" s="13" t="s">
        <v>80</v>
      </c>
      <c r="AW702" s="13" t="s">
        <v>34</v>
      </c>
      <c r="AX702" s="13" t="s">
        <v>73</v>
      </c>
      <c r="AY702" s="217" t="s">
        <v>153</v>
      </c>
    </row>
    <row r="703" spans="2:51" s="14" customFormat="1" ht="12">
      <c r="B703" s="218"/>
      <c r="C703" s="219"/>
      <c r="D703" s="209" t="s">
        <v>163</v>
      </c>
      <c r="E703" s="220" t="s">
        <v>21</v>
      </c>
      <c r="F703" s="221" t="s">
        <v>879</v>
      </c>
      <c r="G703" s="219"/>
      <c r="H703" s="222">
        <v>32.91</v>
      </c>
      <c r="I703" s="223"/>
      <c r="J703" s="219"/>
      <c r="K703" s="219"/>
      <c r="L703" s="224"/>
      <c r="M703" s="225"/>
      <c r="N703" s="226"/>
      <c r="O703" s="226"/>
      <c r="P703" s="226"/>
      <c r="Q703" s="226"/>
      <c r="R703" s="226"/>
      <c r="S703" s="226"/>
      <c r="T703" s="227"/>
      <c r="AT703" s="228" t="s">
        <v>163</v>
      </c>
      <c r="AU703" s="228" t="s">
        <v>82</v>
      </c>
      <c r="AV703" s="14" t="s">
        <v>82</v>
      </c>
      <c r="AW703" s="14" t="s">
        <v>34</v>
      </c>
      <c r="AX703" s="14" t="s">
        <v>73</v>
      </c>
      <c r="AY703" s="228" t="s">
        <v>153</v>
      </c>
    </row>
    <row r="704" spans="2:51" s="15" customFormat="1" ht="12">
      <c r="B704" s="229"/>
      <c r="C704" s="230"/>
      <c r="D704" s="209" t="s">
        <v>163</v>
      </c>
      <c r="E704" s="231" t="s">
        <v>21</v>
      </c>
      <c r="F704" s="232" t="s">
        <v>169</v>
      </c>
      <c r="G704" s="230"/>
      <c r="H704" s="233">
        <v>74.75</v>
      </c>
      <c r="I704" s="234"/>
      <c r="J704" s="230"/>
      <c r="K704" s="230"/>
      <c r="L704" s="235"/>
      <c r="M704" s="236"/>
      <c r="N704" s="237"/>
      <c r="O704" s="237"/>
      <c r="P704" s="237"/>
      <c r="Q704" s="237"/>
      <c r="R704" s="237"/>
      <c r="S704" s="237"/>
      <c r="T704" s="238"/>
      <c r="AT704" s="239" t="s">
        <v>163</v>
      </c>
      <c r="AU704" s="239" t="s">
        <v>82</v>
      </c>
      <c r="AV704" s="15" t="s">
        <v>161</v>
      </c>
      <c r="AW704" s="15" t="s">
        <v>34</v>
      </c>
      <c r="AX704" s="15" t="s">
        <v>80</v>
      </c>
      <c r="AY704" s="239" t="s">
        <v>153</v>
      </c>
    </row>
    <row r="705" spans="1:65" s="2" customFormat="1" ht="16.5" customHeight="1">
      <c r="A705" s="36"/>
      <c r="B705" s="37"/>
      <c r="C705" s="194" t="s">
        <v>914</v>
      </c>
      <c r="D705" s="194" t="s">
        <v>156</v>
      </c>
      <c r="E705" s="195" t="s">
        <v>800</v>
      </c>
      <c r="F705" s="196" t="s">
        <v>801</v>
      </c>
      <c r="G705" s="197" t="s">
        <v>172</v>
      </c>
      <c r="H705" s="198">
        <v>74.75</v>
      </c>
      <c r="I705" s="199"/>
      <c r="J705" s="200">
        <f>ROUND(I705*H705,2)</f>
        <v>0</v>
      </c>
      <c r="K705" s="196" t="s">
        <v>160</v>
      </c>
      <c r="L705" s="41"/>
      <c r="M705" s="201" t="s">
        <v>21</v>
      </c>
      <c r="N705" s="202" t="s">
        <v>44</v>
      </c>
      <c r="O705" s="66"/>
      <c r="P705" s="203">
        <f>O705*H705</f>
        <v>0</v>
      </c>
      <c r="Q705" s="203">
        <v>0</v>
      </c>
      <c r="R705" s="203">
        <f>Q705*H705</f>
        <v>0</v>
      </c>
      <c r="S705" s="203">
        <v>0</v>
      </c>
      <c r="T705" s="204">
        <f>S705*H705</f>
        <v>0</v>
      </c>
      <c r="U705" s="36"/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R705" s="205" t="s">
        <v>300</v>
      </c>
      <c r="AT705" s="205" t="s">
        <v>156</v>
      </c>
      <c r="AU705" s="205" t="s">
        <v>82</v>
      </c>
      <c r="AY705" s="19" t="s">
        <v>153</v>
      </c>
      <c r="BE705" s="206">
        <f>IF(N705="základní",J705,0)</f>
        <v>0</v>
      </c>
      <c r="BF705" s="206">
        <f>IF(N705="snížená",J705,0)</f>
        <v>0</v>
      </c>
      <c r="BG705" s="206">
        <f>IF(N705="zákl. přenesená",J705,0)</f>
        <v>0</v>
      </c>
      <c r="BH705" s="206">
        <f>IF(N705="sníž. přenesená",J705,0)</f>
        <v>0</v>
      </c>
      <c r="BI705" s="206">
        <f>IF(N705="nulová",J705,0)</f>
        <v>0</v>
      </c>
      <c r="BJ705" s="19" t="s">
        <v>80</v>
      </c>
      <c r="BK705" s="206">
        <f>ROUND(I705*H705,2)</f>
        <v>0</v>
      </c>
      <c r="BL705" s="19" t="s">
        <v>300</v>
      </c>
      <c r="BM705" s="205" t="s">
        <v>915</v>
      </c>
    </row>
    <row r="706" spans="1:65" s="2" customFormat="1" ht="16.5" customHeight="1">
      <c r="A706" s="36"/>
      <c r="B706" s="37"/>
      <c r="C706" s="194" t="s">
        <v>916</v>
      </c>
      <c r="D706" s="194" t="s">
        <v>156</v>
      </c>
      <c r="E706" s="195" t="s">
        <v>917</v>
      </c>
      <c r="F706" s="196" t="s">
        <v>918</v>
      </c>
      <c r="G706" s="197" t="s">
        <v>172</v>
      </c>
      <c r="H706" s="198">
        <v>74.75</v>
      </c>
      <c r="I706" s="199"/>
      <c r="J706" s="200">
        <f>ROUND(I706*H706,2)</f>
        <v>0</v>
      </c>
      <c r="K706" s="196" t="s">
        <v>160</v>
      </c>
      <c r="L706" s="41"/>
      <c r="M706" s="201" t="s">
        <v>21</v>
      </c>
      <c r="N706" s="202" t="s">
        <v>44</v>
      </c>
      <c r="O706" s="66"/>
      <c r="P706" s="203">
        <f>O706*H706</f>
        <v>0</v>
      </c>
      <c r="Q706" s="203">
        <v>0</v>
      </c>
      <c r="R706" s="203">
        <f>Q706*H706</f>
        <v>0</v>
      </c>
      <c r="S706" s="203">
        <v>0</v>
      </c>
      <c r="T706" s="204">
        <f>S706*H706</f>
        <v>0</v>
      </c>
      <c r="U706" s="36"/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R706" s="205" t="s">
        <v>300</v>
      </c>
      <c r="AT706" s="205" t="s">
        <v>156</v>
      </c>
      <c r="AU706" s="205" t="s">
        <v>82</v>
      </c>
      <c r="AY706" s="19" t="s">
        <v>153</v>
      </c>
      <c r="BE706" s="206">
        <f>IF(N706="základní",J706,0)</f>
        <v>0</v>
      </c>
      <c r="BF706" s="206">
        <f>IF(N706="snížená",J706,0)</f>
        <v>0</v>
      </c>
      <c r="BG706" s="206">
        <f>IF(N706="zákl. přenesená",J706,0)</f>
        <v>0</v>
      </c>
      <c r="BH706" s="206">
        <f>IF(N706="sníž. přenesená",J706,0)</f>
        <v>0</v>
      </c>
      <c r="BI706" s="206">
        <f>IF(N706="nulová",J706,0)</f>
        <v>0</v>
      </c>
      <c r="BJ706" s="19" t="s">
        <v>80</v>
      </c>
      <c r="BK706" s="206">
        <f>ROUND(I706*H706,2)</f>
        <v>0</v>
      </c>
      <c r="BL706" s="19" t="s">
        <v>300</v>
      </c>
      <c r="BM706" s="205" t="s">
        <v>919</v>
      </c>
    </row>
    <row r="707" spans="1:65" s="2" customFormat="1" ht="16.5" customHeight="1">
      <c r="A707" s="36"/>
      <c r="B707" s="37"/>
      <c r="C707" s="194" t="s">
        <v>920</v>
      </c>
      <c r="D707" s="194" t="s">
        <v>156</v>
      </c>
      <c r="E707" s="195" t="s">
        <v>921</v>
      </c>
      <c r="F707" s="196" t="s">
        <v>922</v>
      </c>
      <c r="G707" s="197" t="s">
        <v>172</v>
      </c>
      <c r="H707" s="198">
        <v>74.75</v>
      </c>
      <c r="I707" s="199"/>
      <c r="J707" s="200">
        <f>ROUND(I707*H707,2)</f>
        <v>0</v>
      </c>
      <c r="K707" s="196" t="s">
        <v>160</v>
      </c>
      <c r="L707" s="41"/>
      <c r="M707" s="201" t="s">
        <v>21</v>
      </c>
      <c r="N707" s="202" t="s">
        <v>44</v>
      </c>
      <c r="O707" s="66"/>
      <c r="P707" s="203">
        <f>O707*H707</f>
        <v>0</v>
      </c>
      <c r="Q707" s="203">
        <v>7E-05</v>
      </c>
      <c r="R707" s="203">
        <f>Q707*H707</f>
        <v>0.005232499999999999</v>
      </c>
      <c r="S707" s="203">
        <v>0</v>
      </c>
      <c r="T707" s="204">
        <f>S707*H707</f>
        <v>0</v>
      </c>
      <c r="U707" s="36"/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R707" s="205" t="s">
        <v>300</v>
      </c>
      <c r="AT707" s="205" t="s">
        <v>156</v>
      </c>
      <c r="AU707" s="205" t="s">
        <v>82</v>
      </c>
      <c r="AY707" s="19" t="s">
        <v>153</v>
      </c>
      <c r="BE707" s="206">
        <f>IF(N707="základní",J707,0)</f>
        <v>0</v>
      </c>
      <c r="BF707" s="206">
        <f>IF(N707="snížená",J707,0)</f>
        <v>0</v>
      </c>
      <c r="BG707" s="206">
        <f>IF(N707="zákl. přenesená",J707,0)</f>
        <v>0</v>
      </c>
      <c r="BH707" s="206">
        <f>IF(N707="sníž. přenesená",J707,0)</f>
        <v>0</v>
      </c>
      <c r="BI707" s="206">
        <f>IF(N707="nulová",J707,0)</f>
        <v>0</v>
      </c>
      <c r="BJ707" s="19" t="s">
        <v>80</v>
      </c>
      <c r="BK707" s="206">
        <f>ROUND(I707*H707,2)</f>
        <v>0</v>
      </c>
      <c r="BL707" s="19" t="s">
        <v>300</v>
      </c>
      <c r="BM707" s="205" t="s">
        <v>923</v>
      </c>
    </row>
    <row r="708" spans="1:65" s="2" customFormat="1" ht="21.75" customHeight="1">
      <c r="A708" s="36"/>
      <c r="B708" s="37"/>
      <c r="C708" s="194" t="s">
        <v>924</v>
      </c>
      <c r="D708" s="194" t="s">
        <v>156</v>
      </c>
      <c r="E708" s="195" t="s">
        <v>925</v>
      </c>
      <c r="F708" s="196" t="s">
        <v>926</v>
      </c>
      <c r="G708" s="197" t="s">
        <v>229</v>
      </c>
      <c r="H708" s="198">
        <v>1.357</v>
      </c>
      <c r="I708" s="199"/>
      <c r="J708" s="200">
        <f>ROUND(I708*H708,2)</f>
        <v>0</v>
      </c>
      <c r="K708" s="196" t="s">
        <v>160</v>
      </c>
      <c r="L708" s="41"/>
      <c r="M708" s="201" t="s">
        <v>21</v>
      </c>
      <c r="N708" s="202" t="s">
        <v>44</v>
      </c>
      <c r="O708" s="66"/>
      <c r="P708" s="203">
        <f>O708*H708</f>
        <v>0</v>
      </c>
      <c r="Q708" s="203">
        <v>0</v>
      </c>
      <c r="R708" s="203">
        <f>Q708*H708</f>
        <v>0</v>
      </c>
      <c r="S708" s="203">
        <v>0</v>
      </c>
      <c r="T708" s="204">
        <f>S708*H708</f>
        <v>0</v>
      </c>
      <c r="U708" s="36"/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R708" s="205" t="s">
        <v>300</v>
      </c>
      <c r="AT708" s="205" t="s">
        <v>156</v>
      </c>
      <c r="AU708" s="205" t="s">
        <v>82</v>
      </c>
      <c r="AY708" s="19" t="s">
        <v>153</v>
      </c>
      <c r="BE708" s="206">
        <f>IF(N708="základní",J708,0)</f>
        <v>0</v>
      </c>
      <c r="BF708" s="206">
        <f>IF(N708="snížená",J708,0)</f>
        <v>0</v>
      </c>
      <c r="BG708" s="206">
        <f>IF(N708="zákl. přenesená",J708,0)</f>
        <v>0</v>
      </c>
      <c r="BH708" s="206">
        <f>IF(N708="sníž. přenesená",J708,0)</f>
        <v>0</v>
      </c>
      <c r="BI708" s="206">
        <f>IF(N708="nulová",J708,0)</f>
        <v>0</v>
      </c>
      <c r="BJ708" s="19" t="s">
        <v>80</v>
      </c>
      <c r="BK708" s="206">
        <f>ROUND(I708*H708,2)</f>
        <v>0</v>
      </c>
      <c r="BL708" s="19" t="s">
        <v>300</v>
      </c>
      <c r="BM708" s="205" t="s">
        <v>927</v>
      </c>
    </row>
    <row r="709" spans="1:65" s="2" customFormat="1" ht="21.75" customHeight="1">
      <c r="A709" s="36"/>
      <c r="B709" s="37"/>
      <c r="C709" s="194" t="s">
        <v>928</v>
      </c>
      <c r="D709" s="194" t="s">
        <v>156</v>
      </c>
      <c r="E709" s="195" t="s">
        <v>929</v>
      </c>
      <c r="F709" s="196" t="s">
        <v>930</v>
      </c>
      <c r="G709" s="197" t="s">
        <v>229</v>
      </c>
      <c r="H709" s="198">
        <v>1.357</v>
      </c>
      <c r="I709" s="199"/>
      <c r="J709" s="200">
        <f>ROUND(I709*H709,2)</f>
        <v>0</v>
      </c>
      <c r="K709" s="196" t="s">
        <v>160</v>
      </c>
      <c r="L709" s="41"/>
      <c r="M709" s="201" t="s">
        <v>21</v>
      </c>
      <c r="N709" s="202" t="s">
        <v>44</v>
      </c>
      <c r="O709" s="66"/>
      <c r="P709" s="203">
        <f>O709*H709</f>
        <v>0</v>
      </c>
      <c r="Q709" s="203">
        <v>0</v>
      </c>
      <c r="R709" s="203">
        <f>Q709*H709</f>
        <v>0</v>
      </c>
      <c r="S709" s="203">
        <v>0</v>
      </c>
      <c r="T709" s="204">
        <f>S709*H709</f>
        <v>0</v>
      </c>
      <c r="U709" s="36"/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R709" s="205" t="s">
        <v>300</v>
      </c>
      <c r="AT709" s="205" t="s">
        <v>156</v>
      </c>
      <c r="AU709" s="205" t="s">
        <v>82</v>
      </c>
      <c r="AY709" s="19" t="s">
        <v>153</v>
      </c>
      <c r="BE709" s="206">
        <f>IF(N709="základní",J709,0)</f>
        <v>0</v>
      </c>
      <c r="BF709" s="206">
        <f>IF(N709="snížená",J709,0)</f>
        <v>0</v>
      </c>
      <c r="BG709" s="206">
        <f>IF(N709="zákl. přenesená",J709,0)</f>
        <v>0</v>
      </c>
      <c r="BH709" s="206">
        <f>IF(N709="sníž. přenesená",J709,0)</f>
        <v>0</v>
      </c>
      <c r="BI709" s="206">
        <f>IF(N709="nulová",J709,0)</f>
        <v>0</v>
      </c>
      <c r="BJ709" s="19" t="s">
        <v>80</v>
      </c>
      <c r="BK709" s="206">
        <f>ROUND(I709*H709,2)</f>
        <v>0</v>
      </c>
      <c r="BL709" s="19" t="s">
        <v>300</v>
      </c>
      <c r="BM709" s="205" t="s">
        <v>931</v>
      </c>
    </row>
    <row r="710" spans="2:63" s="12" customFormat="1" ht="22.9" customHeight="1">
      <c r="B710" s="178"/>
      <c r="C710" s="179"/>
      <c r="D710" s="180" t="s">
        <v>72</v>
      </c>
      <c r="E710" s="192" t="s">
        <v>932</v>
      </c>
      <c r="F710" s="192" t="s">
        <v>933</v>
      </c>
      <c r="G710" s="179"/>
      <c r="H710" s="179"/>
      <c r="I710" s="182"/>
      <c r="J710" s="193">
        <f>BK710</f>
        <v>0</v>
      </c>
      <c r="K710" s="179"/>
      <c r="L710" s="184"/>
      <c r="M710" s="185"/>
      <c r="N710" s="186"/>
      <c r="O710" s="186"/>
      <c r="P710" s="187">
        <f>SUM(P711:P752)</f>
        <v>0</v>
      </c>
      <c r="Q710" s="186"/>
      <c r="R710" s="187">
        <f>SUM(R711:R752)</f>
        <v>2.2814064000000003</v>
      </c>
      <c r="S710" s="186"/>
      <c r="T710" s="188">
        <f>SUM(T711:T752)</f>
        <v>1.0363472</v>
      </c>
      <c r="AR710" s="189" t="s">
        <v>82</v>
      </c>
      <c r="AT710" s="190" t="s">
        <v>72</v>
      </c>
      <c r="AU710" s="190" t="s">
        <v>80</v>
      </c>
      <c r="AY710" s="189" t="s">
        <v>153</v>
      </c>
      <c r="BK710" s="191">
        <f>SUM(BK711:BK752)</f>
        <v>0</v>
      </c>
    </row>
    <row r="711" spans="1:65" s="2" customFormat="1" ht="16.5" customHeight="1">
      <c r="A711" s="36"/>
      <c r="B711" s="37"/>
      <c r="C711" s="194" t="s">
        <v>934</v>
      </c>
      <c r="D711" s="194" t="s">
        <v>156</v>
      </c>
      <c r="E711" s="195" t="s">
        <v>935</v>
      </c>
      <c r="F711" s="196" t="s">
        <v>936</v>
      </c>
      <c r="G711" s="197" t="s">
        <v>172</v>
      </c>
      <c r="H711" s="198">
        <v>38.101</v>
      </c>
      <c r="I711" s="199"/>
      <c r="J711" s="200">
        <f>ROUND(I711*H711,2)</f>
        <v>0</v>
      </c>
      <c r="K711" s="196" t="s">
        <v>160</v>
      </c>
      <c r="L711" s="41"/>
      <c r="M711" s="201" t="s">
        <v>21</v>
      </c>
      <c r="N711" s="202" t="s">
        <v>44</v>
      </c>
      <c r="O711" s="66"/>
      <c r="P711" s="203">
        <f>O711*H711</f>
        <v>0</v>
      </c>
      <c r="Q711" s="203">
        <v>0</v>
      </c>
      <c r="R711" s="203">
        <f>Q711*H711</f>
        <v>0</v>
      </c>
      <c r="S711" s="203">
        <v>0.0272</v>
      </c>
      <c r="T711" s="204">
        <f>S711*H711</f>
        <v>1.0363472</v>
      </c>
      <c r="U711" s="36"/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R711" s="205" t="s">
        <v>300</v>
      </c>
      <c r="AT711" s="205" t="s">
        <v>156</v>
      </c>
      <c r="AU711" s="205" t="s">
        <v>82</v>
      </c>
      <c r="AY711" s="19" t="s">
        <v>153</v>
      </c>
      <c r="BE711" s="206">
        <f>IF(N711="základní",J711,0)</f>
        <v>0</v>
      </c>
      <c r="BF711" s="206">
        <f>IF(N711="snížená",J711,0)</f>
        <v>0</v>
      </c>
      <c r="BG711" s="206">
        <f>IF(N711="zákl. přenesená",J711,0)</f>
        <v>0</v>
      </c>
      <c r="BH711" s="206">
        <f>IF(N711="sníž. přenesená",J711,0)</f>
        <v>0</v>
      </c>
      <c r="BI711" s="206">
        <f>IF(N711="nulová",J711,0)</f>
        <v>0</v>
      </c>
      <c r="BJ711" s="19" t="s">
        <v>80</v>
      </c>
      <c r="BK711" s="206">
        <f>ROUND(I711*H711,2)</f>
        <v>0</v>
      </c>
      <c r="BL711" s="19" t="s">
        <v>300</v>
      </c>
      <c r="BM711" s="205" t="s">
        <v>937</v>
      </c>
    </row>
    <row r="712" spans="2:51" s="13" customFormat="1" ht="12">
      <c r="B712" s="207"/>
      <c r="C712" s="208"/>
      <c r="D712" s="209" t="s">
        <v>163</v>
      </c>
      <c r="E712" s="210" t="s">
        <v>21</v>
      </c>
      <c r="F712" s="211" t="s">
        <v>938</v>
      </c>
      <c r="G712" s="208"/>
      <c r="H712" s="210" t="s">
        <v>21</v>
      </c>
      <c r="I712" s="212"/>
      <c r="J712" s="208"/>
      <c r="K712" s="208"/>
      <c r="L712" s="213"/>
      <c r="M712" s="214"/>
      <c r="N712" s="215"/>
      <c r="O712" s="215"/>
      <c r="P712" s="215"/>
      <c r="Q712" s="215"/>
      <c r="R712" s="215"/>
      <c r="S712" s="215"/>
      <c r="T712" s="216"/>
      <c r="AT712" s="217" t="s">
        <v>163</v>
      </c>
      <c r="AU712" s="217" t="s">
        <v>82</v>
      </c>
      <c r="AV712" s="13" t="s">
        <v>80</v>
      </c>
      <c r="AW712" s="13" t="s">
        <v>34</v>
      </c>
      <c r="AX712" s="13" t="s">
        <v>73</v>
      </c>
      <c r="AY712" s="217" t="s">
        <v>153</v>
      </c>
    </row>
    <row r="713" spans="2:51" s="13" customFormat="1" ht="12">
      <c r="B713" s="207"/>
      <c r="C713" s="208"/>
      <c r="D713" s="209" t="s">
        <v>163</v>
      </c>
      <c r="E713" s="210" t="s">
        <v>21</v>
      </c>
      <c r="F713" s="211" t="s">
        <v>939</v>
      </c>
      <c r="G713" s="208"/>
      <c r="H713" s="210" t="s">
        <v>21</v>
      </c>
      <c r="I713" s="212"/>
      <c r="J713" s="208"/>
      <c r="K713" s="208"/>
      <c r="L713" s="213"/>
      <c r="M713" s="214"/>
      <c r="N713" s="215"/>
      <c r="O713" s="215"/>
      <c r="P713" s="215"/>
      <c r="Q713" s="215"/>
      <c r="R713" s="215"/>
      <c r="S713" s="215"/>
      <c r="T713" s="216"/>
      <c r="AT713" s="217" t="s">
        <v>163</v>
      </c>
      <c r="AU713" s="217" t="s">
        <v>82</v>
      </c>
      <c r="AV713" s="13" t="s">
        <v>80</v>
      </c>
      <c r="AW713" s="13" t="s">
        <v>34</v>
      </c>
      <c r="AX713" s="13" t="s">
        <v>73</v>
      </c>
      <c r="AY713" s="217" t="s">
        <v>153</v>
      </c>
    </row>
    <row r="714" spans="2:51" s="13" customFormat="1" ht="12">
      <c r="B714" s="207"/>
      <c r="C714" s="208"/>
      <c r="D714" s="209" t="s">
        <v>163</v>
      </c>
      <c r="E714" s="210" t="s">
        <v>21</v>
      </c>
      <c r="F714" s="211" t="s">
        <v>473</v>
      </c>
      <c r="G714" s="208"/>
      <c r="H714" s="210" t="s">
        <v>21</v>
      </c>
      <c r="I714" s="212"/>
      <c r="J714" s="208"/>
      <c r="K714" s="208"/>
      <c r="L714" s="213"/>
      <c r="M714" s="214"/>
      <c r="N714" s="215"/>
      <c r="O714" s="215"/>
      <c r="P714" s="215"/>
      <c r="Q714" s="215"/>
      <c r="R714" s="215"/>
      <c r="S714" s="215"/>
      <c r="T714" s="216"/>
      <c r="AT714" s="217" t="s">
        <v>163</v>
      </c>
      <c r="AU714" s="217" t="s">
        <v>82</v>
      </c>
      <c r="AV714" s="13" t="s">
        <v>80</v>
      </c>
      <c r="AW714" s="13" t="s">
        <v>34</v>
      </c>
      <c r="AX714" s="13" t="s">
        <v>73</v>
      </c>
      <c r="AY714" s="217" t="s">
        <v>153</v>
      </c>
    </row>
    <row r="715" spans="2:51" s="14" customFormat="1" ht="12">
      <c r="B715" s="218"/>
      <c r="C715" s="219"/>
      <c r="D715" s="209" t="s">
        <v>163</v>
      </c>
      <c r="E715" s="220" t="s">
        <v>21</v>
      </c>
      <c r="F715" s="221" t="s">
        <v>940</v>
      </c>
      <c r="G715" s="219"/>
      <c r="H715" s="222">
        <v>10.931</v>
      </c>
      <c r="I715" s="223"/>
      <c r="J715" s="219"/>
      <c r="K715" s="219"/>
      <c r="L715" s="224"/>
      <c r="M715" s="225"/>
      <c r="N715" s="226"/>
      <c r="O715" s="226"/>
      <c r="P715" s="226"/>
      <c r="Q715" s="226"/>
      <c r="R715" s="226"/>
      <c r="S715" s="226"/>
      <c r="T715" s="227"/>
      <c r="AT715" s="228" t="s">
        <v>163</v>
      </c>
      <c r="AU715" s="228" t="s">
        <v>82</v>
      </c>
      <c r="AV715" s="14" t="s">
        <v>82</v>
      </c>
      <c r="AW715" s="14" t="s">
        <v>34</v>
      </c>
      <c r="AX715" s="14" t="s">
        <v>73</v>
      </c>
      <c r="AY715" s="228" t="s">
        <v>153</v>
      </c>
    </row>
    <row r="716" spans="2:51" s="14" customFormat="1" ht="12">
      <c r="B716" s="218"/>
      <c r="C716" s="219"/>
      <c r="D716" s="209" t="s">
        <v>163</v>
      </c>
      <c r="E716" s="220" t="s">
        <v>21</v>
      </c>
      <c r="F716" s="221" t="s">
        <v>941</v>
      </c>
      <c r="G716" s="219"/>
      <c r="H716" s="222">
        <v>29.97</v>
      </c>
      <c r="I716" s="223"/>
      <c r="J716" s="219"/>
      <c r="K716" s="219"/>
      <c r="L716" s="224"/>
      <c r="M716" s="225"/>
      <c r="N716" s="226"/>
      <c r="O716" s="226"/>
      <c r="P716" s="226"/>
      <c r="Q716" s="226"/>
      <c r="R716" s="226"/>
      <c r="S716" s="226"/>
      <c r="T716" s="227"/>
      <c r="AT716" s="228" t="s">
        <v>163</v>
      </c>
      <c r="AU716" s="228" t="s">
        <v>82</v>
      </c>
      <c r="AV716" s="14" t="s">
        <v>82</v>
      </c>
      <c r="AW716" s="14" t="s">
        <v>34</v>
      </c>
      <c r="AX716" s="14" t="s">
        <v>73</v>
      </c>
      <c r="AY716" s="228" t="s">
        <v>153</v>
      </c>
    </row>
    <row r="717" spans="2:51" s="13" customFormat="1" ht="12">
      <c r="B717" s="207"/>
      <c r="C717" s="208"/>
      <c r="D717" s="209" t="s">
        <v>163</v>
      </c>
      <c r="E717" s="210" t="s">
        <v>21</v>
      </c>
      <c r="F717" s="211" t="s">
        <v>201</v>
      </c>
      <c r="G717" s="208"/>
      <c r="H717" s="210" t="s">
        <v>21</v>
      </c>
      <c r="I717" s="212"/>
      <c r="J717" s="208"/>
      <c r="K717" s="208"/>
      <c r="L717" s="213"/>
      <c r="M717" s="214"/>
      <c r="N717" s="215"/>
      <c r="O717" s="215"/>
      <c r="P717" s="215"/>
      <c r="Q717" s="215"/>
      <c r="R717" s="215"/>
      <c r="S717" s="215"/>
      <c r="T717" s="216"/>
      <c r="AT717" s="217" t="s">
        <v>163</v>
      </c>
      <c r="AU717" s="217" t="s">
        <v>82</v>
      </c>
      <c r="AV717" s="13" t="s">
        <v>80</v>
      </c>
      <c r="AW717" s="13" t="s">
        <v>34</v>
      </c>
      <c r="AX717" s="13" t="s">
        <v>73</v>
      </c>
      <c r="AY717" s="217" t="s">
        <v>153</v>
      </c>
    </row>
    <row r="718" spans="2:51" s="14" customFormat="1" ht="12">
      <c r="B718" s="218"/>
      <c r="C718" s="219"/>
      <c r="D718" s="209" t="s">
        <v>163</v>
      </c>
      <c r="E718" s="220" t="s">
        <v>21</v>
      </c>
      <c r="F718" s="221" t="s">
        <v>202</v>
      </c>
      <c r="G718" s="219"/>
      <c r="H718" s="222">
        <v>-2.8</v>
      </c>
      <c r="I718" s="223"/>
      <c r="J718" s="219"/>
      <c r="K718" s="219"/>
      <c r="L718" s="224"/>
      <c r="M718" s="225"/>
      <c r="N718" s="226"/>
      <c r="O718" s="226"/>
      <c r="P718" s="226"/>
      <c r="Q718" s="226"/>
      <c r="R718" s="226"/>
      <c r="S718" s="226"/>
      <c r="T718" s="227"/>
      <c r="AT718" s="228" t="s">
        <v>163</v>
      </c>
      <c r="AU718" s="228" t="s">
        <v>82</v>
      </c>
      <c r="AV718" s="14" t="s">
        <v>82</v>
      </c>
      <c r="AW718" s="14" t="s">
        <v>34</v>
      </c>
      <c r="AX718" s="14" t="s">
        <v>73</v>
      </c>
      <c r="AY718" s="228" t="s">
        <v>153</v>
      </c>
    </row>
    <row r="719" spans="2:51" s="15" customFormat="1" ht="12">
      <c r="B719" s="229"/>
      <c r="C719" s="230"/>
      <c r="D719" s="209" t="s">
        <v>163</v>
      </c>
      <c r="E719" s="231" t="s">
        <v>21</v>
      </c>
      <c r="F719" s="232" t="s">
        <v>169</v>
      </c>
      <c r="G719" s="230"/>
      <c r="H719" s="233">
        <v>38.101</v>
      </c>
      <c r="I719" s="234"/>
      <c r="J719" s="230"/>
      <c r="K719" s="230"/>
      <c r="L719" s="235"/>
      <c r="M719" s="236"/>
      <c r="N719" s="237"/>
      <c r="O719" s="237"/>
      <c r="P719" s="237"/>
      <c r="Q719" s="237"/>
      <c r="R719" s="237"/>
      <c r="S719" s="237"/>
      <c r="T719" s="238"/>
      <c r="AT719" s="239" t="s">
        <v>163</v>
      </c>
      <c r="AU719" s="239" t="s">
        <v>82</v>
      </c>
      <c r="AV719" s="15" t="s">
        <v>161</v>
      </c>
      <c r="AW719" s="15" t="s">
        <v>34</v>
      </c>
      <c r="AX719" s="15" t="s">
        <v>80</v>
      </c>
      <c r="AY719" s="239" t="s">
        <v>153</v>
      </c>
    </row>
    <row r="720" spans="1:65" s="2" customFormat="1" ht="21.75" customHeight="1">
      <c r="A720" s="36"/>
      <c r="B720" s="37"/>
      <c r="C720" s="194" t="s">
        <v>942</v>
      </c>
      <c r="D720" s="194" t="s">
        <v>156</v>
      </c>
      <c r="E720" s="195" t="s">
        <v>534</v>
      </c>
      <c r="F720" s="196" t="s">
        <v>535</v>
      </c>
      <c r="G720" s="197" t="s">
        <v>229</v>
      </c>
      <c r="H720" s="198">
        <v>1.036</v>
      </c>
      <c r="I720" s="199"/>
      <c r="J720" s="200">
        <f>ROUND(I720*H720,2)</f>
        <v>0</v>
      </c>
      <c r="K720" s="196" t="s">
        <v>160</v>
      </c>
      <c r="L720" s="41"/>
      <c r="M720" s="201" t="s">
        <v>21</v>
      </c>
      <c r="N720" s="202" t="s">
        <v>44</v>
      </c>
      <c r="O720" s="66"/>
      <c r="P720" s="203">
        <f>O720*H720</f>
        <v>0</v>
      </c>
      <c r="Q720" s="203">
        <v>0</v>
      </c>
      <c r="R720" s="203">
        <f>Q720*H720</f>
        <v>0</v>
      </c>
      <c r="S720" s="203">
        <v>0</v>
      </c>
      <c r="T720" s="204">
        <f>S720*H720</f>
        <v>0</v>
      </c>
      <c r="U720" s="36"/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R720" s="205" t="s">
        <v>300</v>
      </c>
      <c r="AT720" s="205" t="s">
        <v>156</v>
      </c>
      <c r="AU720" s="205" t="s">
        <v>82</v>
      </c>
      <c r="AY720" s="19" t="s">
        <v>153</v>
      </c>
      <c r="BE720" s="206">
        <f>IF(N720="základní",J720,0)</f>
        <v>0</v>
      </c>
      <c r="BF720" s="206">
        <f>IF(N720="snížená",J720,0)</f>
        <v>0</v>
      </c>
      <c r="BG720" s="206">
        <f>IF(N720="zákl. přenesená",J720,0)</f>
        <v>0</v>
      </c>
      <c r="BH720" s="206">
        <f>IF(N720="sníž. přenesená",J720,0)</f>
        <v>0</v>
      </c>
      <c r="BI720" s="206">
        <f>IF(N720="nulová",J720,0)</f>
        <v>0</v>
      </c>
      <c r="BJ720" s="19" t="s">
        <v>80</v>
      </c>
      <c r="BK720" s="206">
        <f>ROUND(I720*H720,2)</f>
        <v>0</v>
      </c>
      <c r="BL720" s="19" t="s">
        <v>300</v>
      </c>
      <c r="BM720" s="205" t="s">
        <v>943</v>
      </c>
    </row>
    <row r="721" spans="2:51" s="13" customFormat="1" ht="12">
      <c r="B721" s="207"/>
      <c r="C721" s="208"/>
      <c r="D721" s="209" t="s">
        <v>163</v>
      </c>
      <c r="E721" s="210" t="s">
        <v>21</v>
      </c>
      <c r="F721" s="211" t="s">
        <v>537</v>
      </c>
      <c r="G721" s="208"/>
      <c r="H721" s="210" t="s">
        <v>21</v>
      </c>
      <c r="I721" s="212"/>
      <c r="J721" s="208"/>
      <c r="K721" s="208"/>
      <c r="L721" s="213"/>
      <c r="M721" s="214"/>
      <c r="N721" s="215"/>
      <c r="O721" s="215"/>
      <c r="P721" s="215"/>
      <c r="Q721" s="215"/>
      <c r="R721" s="215"/>
      <c r="S721" s="215"/>
      <c r="T721" s="216"/>
      <c r="AT721" s="217" t="s">
        <v>163</v>
      </c>
      <c r="AU721" s="217" t="s">
        <v>82</v>
      </c>
      <c r="AV721" s="13" t="s">
        <v>80</v>
      </c>
      <c r="AW721" s="13" t="s">
        <v>34</v>
      </c>
      <c r="AX721" s="13" t="s">
        <v>73</v>
      </c>
      <c r="AY721" s="217" t="s">
        <v>153</v>
      </c>
    </row>
    <row r="722" spans="2:51" s="14" customFormat="1" ht="12">
      <c r="B722" s="218"/>
      <c r="C722" s="219"/>
      <c r="D722" s="209" t="s">
        <v>163</v>
      </c>
      <c r="E722" s="220" t="s">
        <v>21</v>
      </c>
      <c r="F722" s="221" t="s">
        <v>944</v>
      </c>
      <c r="G722" s="219"/>
      <c r="H722" s="222">
        <v>1.036</v>
      </c>
      <c r="I722" s="223"/>
      <c r="J722" s="219"/>
      <c r="K722" s="219"/>
      <c r="L722" s="224"/>
      <c r="M722" s="225"/>
      <c r="N722" s="226"/>
      <c r="O722" s="226"/>
      <c r="P722" s="226"/>
      <c r="Q722" s="226"/>
      <c r="R722" s="226"/>
      <c r="S722" s="226"/>
      <c r="T722" s="227"/>
      <c r="AT722" s="228" t="s">
        <v>163</v>
      </c>
      <c r="AU722" s="228" t="s">
        <v>82</v>
      </c>
      <c r="AV722" s="14" t="s">
        <v>82</v>
      </c>
      <c r="AW722" s="14" t="s">
        <v>34</v>
      </c>
      <c r="AX722" s="14" t="s">
        <v>80</v>
      </c>
      <c r="AY722" s="228" t="s">
        <v>153</v>
      </c>
    </row>
    <row r="723" spans="1:65" s="2" customFormat="1" ht="16.5" customHeight="1">
      <c r="A723" s="36"/>
      <c r="B723" s="37"/>
      <c r="C723" s="194" t="s">
        <v>945</v>
      </c>
      <c r="D723" s="194" t="s">
        <v>156</v>
      </c>
      <c r="E723" s="195" t="s">
        <v>540</v>
      </c>
      <c r="F723" s="196" t="s">
        <v>541</v>
      </c>
      <c r="G723" s="197" t="s">
        <v>229</v>
      </c>
      <c r="H723" s="198">
        <v>1.036</v>
      </c>
      <c r="I723" s="199"/>
      <c r="J723" s="200">
        <f>ROUND(I723*H723,2)</f>
        <v>0</v>
      </c>
      <c r="K723" s="196" t="s">
        <v>160</v>
      </c>
      <c r="L723" s="41"/>
      <c r="M723" s="201" t="s">
        <v>21</v>
      </c>
      <c r="N723" s="202" t="s">
        <v>44</v>
      </c>
      <c r="O723" s="66"/>
      <c r="P723" s="203">
        <f>O723*H723</f>
        <v>0</v>
      </c>
      <c r="Q723" s="203">
        <v>0</v>
      </c>
      <c r="R723" s="203">
        <f>Q723*H723</f>
        <v>0</v>
      </c>
      <c r="S723" s="203">
        <v>0</v>
      </c>
      <c r="T723" s="204">
        <f>S723*H723</f>
        <v>0</v>
      </c>
      <c r="U723" s="36"/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R723" s="205" t="s">
        <v>300</v>
      </c>
      <c r="AT723" s="205" t="s">
        <v>156</v>
      </c>
      <c r="AU723" s="205" t="s">
        <v>82</v>
      </c>
      <c r="AY723" s="19" t="s">
        <v>153</v>
      </c>
      <c r="BE723" s="206">
        <f>IF(N723="základní",J723,0)</f>
        <v>0</v>
      </c>
      <c r="BF723" s="206">
        <f>IF(N723="snížená",J723,0)</f>
        <v>0</v>
      </c>
      <c r="BG723" s="206">
        <f>IF(N723="zákl. přenesená",J723,0)</f>
        <v>0</v>
      </c>
      <c r="BH723" s="206">
        <f>IF(N723="sníž. přenesená",J723,0)</f>
        <v>0</v>
      </c>
      <c r="BI723" s="206">
        <f>IF(N723="nulová",J723,0)</f>
        <v>0</v>
      </c>
      <c r="BJ723" s="19" t="s">
        <v>80</v>
      </c>
      <c r="BK723" s="206">
        <f>ROUND(I723*H723,2)</f>
        <v>0</v>
      </c>
      <c r="BL723" s="19" t="s">
        <v>300</v>
      </c>
      <c r="BM723" s="205" t="s">
        <v>946</v>
      </c>
    </row>
    <row r="724" spans="1:65" s="2" customFormat="1" ht="21.75" customHeight="1">
      <c r="A724" s="36"/>
      <c r="B724" s="37"/>
      <c r="C724" s="194" t="s">
        <v>947</v>
      </c>
      <c r="D724" s="194" t="s">
        <v>156</v>
      </c>
      <c r="E724" s="195" t="s">
        <v>544</v>
      </c>
      <c r="F724" s="196" t="s">
        <v>545</v>
      </c>
      <c r="G724" s="197" t="s">
        <v>229</v>
      </c>
      <c r="H724" s="198">
        <v>6.216</v>
      </c>
      <c r="I724" s="199"/>
      <c r="J724" s="200">
        <f>ROUND(I724*H724,2)</f>
        <v>0</v>
      </c>
      <c r="K724" s="196" t="s">
        <v>160</v>
      </c>
      <c r="L724" s="41"/>
      <c r="M724" s="201" t="s">
        <v>21</v>
      </c>
      <c r="N724" s="202" t="s">
        <v>44</v>
      </c>
      <c r="O724" s="66"/>
      <c r="P724" s="203">
        <f>O724*H724</f>
        <v>0</v>
      </c>
      <c r="Q724" s="203">
        <v>0</v>
      </c>
      <c r="R724" s="203">
        <f>Q724*H724</f>
        <v>0</v>
      </c>
      <c r="S724" s="203">
        <v>0</v>
      </c>
      <c r="T724" s="204">
        <f>S724*H724</f>
        <v>0</v>
      </c>
      <c r="U724" s="36"/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R724" s="205" t="s">
        <v>300</v>
      </c>
      <c r="AT724" s="205" t="s">
        <v>156</v>
      </c>
      <c r="AU724" s="205" t="s">
        <v>82</v>
      </c>
      <c r="AY724" s="19" t="s">
        <v>153</v>
      </c>
      <c r="BE724" s="206">
        <f>IF(N724="základní",J724,0)</f>
        <v>0</v>
      </c>
      <c r="BF724" s="206">
        <f>IF(N724="snížená",J724,0)</f>
        <v>0</v>
      </c>
      <c r="BG724" s="206">
        <f>IF(N724="zákl. přenesená",J724,0)</f>
        <v>0</v>
      </c>
      <c r="BH724" s="206">
        <f>IF(N724="sníž. přenesená",J724,0)</f>
        <v>0</v>
      </c>
      <c r="BI724" s="206">
        <f>IF(N724="nulová",J724,0)</f>
        <v>0</v>
      </c>
      <c r="BJ724" s="19" t="s">
        <v>80</v>
      </c>
      <c r="BK724" s="206">
        <f>ROUND(I724*H724,2)</f>
        <v>0</v>
      </c>
      <c r="BL724" s="19" t="s">
        <v>300</v>
      </c>
      <c r="BM724" s="205" t="s">
        <v>948</v>
      </c>
    </row>
    <row r="725" spans="2:51" s="14" customFormat="1" ht="12">
      <c r="B725" s="218"/>
      <c r="C725" s="219"/>
      <c r="D725" s="209" t="s">
        <v>163</v>
      </c>
      <c r="E725" s="220" t="s">
        <v>21</v>
      </c>
      <c r="F725" s="221" t="s">
        <v>949</v>
      </c>
      <c r="G725" s="219"/>
      <c r="H725" s="222">
        <v>6.216</v>
      </c>
      <c r="I725" s="223"/>
      <c r="J725" s="219"/>
      <c r="K725" s="219"/>
      <c r="L725" s="224"/>
      <c r="M725" s="225"/>
      <c r="N725" s="226"/>
      <c r="O725" s="226"/>
      <c r="P725" s="226"/>
      <c r="Q725" s="226"/>
      <c r="R725" s="226"/>
      <c r="S725" s="226"/>
      <c r="T725" s="227"/>
      <c r="AT725" s="228" t="s">
        <v>163</v>
      </c>
      <c r="AU725" s="228" t="s">
        <v>82</v>
      </c>
      <c r="AV725" s="14" t="s">
        <v>82</v>
      </c>
      <c r="AW725" s="14" t="s">
        <v>34</v>
      </c>
      <c r="AX725" s="14" t="s">
        <v>80</v>
      </c>
      <c r="AY725" s="228" t="s">
        <v>153</v>
      </c>
    </row>
    <row r="726" spans="1:65" s="2" customFormat="1" ht="21.75" customHeight="1">
      <c r="A726" s="36"/>
      <c r="B726" s="37"/>
      <c r="C726" s="194" t="s">
        <v>950</v>
      </c>
      <c r="D726" s="194" t="s">
        <v>156</v>
      </c>
      <c r="E726" s="195" t="s">
        <v>745</v>
      </c>
      <c r="F726" s="196" t="s">
        <v>746</v>
      </c>
      <c r="G726" s="197" t="s">
        <v>229</v>
      </c>
      <c r="H726" s="198">
        <v>1.036</v>
      </c>
      <c r="I726" s="199"/>
      <c r="J726" s="200">
        <f>ROUND(I726*H726,2)</f>
        <v>0</v>
      </c>
      <c r="K726" s="196" t="s">
        <v>160</v>
      </c>
      <c r="L726" s="41"/>
      <c r="M726" s="201" t="s">
        <v>21</v>
      </c>
      <c r="N726" s="202" t="s">
        <v>44</v>
      </c>
      <c r="O726" s="66"/>
      <c r="P726" s="203">
        <f>O726*H726</f>
        <v>0</v>
      </c>
      <c r="Q726" s="203">
        <v>0</v>
      </c>
      <c r="R726" s="203">
        <f>Q726*H726</f>
        <v>0</v>
      </c>
      <c r="S726" s="203">
        <v>0</v>
      </c>
      <c r="T726" s="204">
        <f>S726*H726</f>
        <v>0</v>
      </c>
      <c r="U726" s="36"/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R726" s="205" t="s">
        <v>300</v>
      </c>
      <c r="AT726" s="205" t="s">
        <v>156</v>
      </c>
      <c r="AU726" s="205" t="s">
        <v>82</v>
      </c>
      <c r="AY726" s="19" t="s">
        <v>153</v>
      </c>
      <c r="BE726" s="206">
        <f>IF(N726="základní",J726,0)</f>
        <v>0</v>
      </c>
      <c r="BF726" s="206">
        <f>IF(N726="snížená",J726,0)</f>
        <v>0</v>
      </c>
      <c r="BG726" s="206">
        <f>IF(N726="zákl. přenesená",J726,0)</f>
        <v>0</v>
      </c>
      <c r="BH726" s="206">
        <f>IF(N726="sníž. přenesená",J726,0)</f>
        <v>0</v>
      </c>
      <c r="BI726" s="206">
        <f>IF(N726="nulová",J726,0)</f>
        <v>0</v>
      </c>
      <c r="BJ726" s="19" t="s">
        <v>80</v>
      </c>
      <c r="BK726" s="206">
        <f>ROUND(I726*H726,2)</f>
        <v>0</v>
      </c>
      <c r="BL726" s="19" t="s">
        <v>300</v>
      </c>
      <c r="BM726" s="205" t="s">
        <v>951</v>
      </c>
    </row>
    <row r="727" spans="2:51" s="14" customFormat="1" ht="12">
      <c r="B727" s="218"/>
      <c r="C727" s="219"/>
      <c r="D727" s="209" t="s">
        <v>163</v>
      </c>
      <c r="E727" s="220" t="s">
        <v>21</v>
      </c>
      <c r="F727" s="221" t="s">
        <v>944</v>
      </c>
      <c r="G727" s="219"/>
      <c r="H727" s="222">
        <v>1.036</v>
      </c>
      <c r="I727" s="223"/>
      <c r="J727" s="219"/>
      <c r="K727" s="219"/>
      <c r="L727" s="224"/>
      <c r="M727" s="225"/>
      <c r="N727" s="226"/>
      <c r="O727" s="226"/>
      <c r="P727" s="226"/>
      <c r="Q727" s="226"/>
      <c r="R727" s="226"/>
      <c r="S727" s="226"/>
      <c r="T727" s="227"/>
      <c r="AT727" s="228" t="s">
        <v>163</v>
      </c>
      <c r="AU727" s="228" t="s">
        <v>82</v>
      </c>
      <c r="AV727" s="14" t="s">
        <v>82</v>
      </c>
      <c r="AW727" s="14" t="s">
        <v>34</v>
      </c>
      <c r="AX727" s="14" t="s">
        <v>80</v>
      </c>
      <c r="AY727" s="228" t="s">
        <v>153</v>
      </c>
    </row>
    <row r="728" spans="1:65" s="2" customFormat="1" ht="21.75" customHeight="1">
      <c r="A728" s="36"/>
      <c r="B728" s="37"/>
      <c r="C728" s="194" t="s">
        <v>952</v>
      </c>
      <c r="D728" s="194" t="s">
        <v>156</v>
      </c>
      <c r="E728" s="195" t="s">
        <v>953</v>
      </c>
      <c r="F728" s="196" t="s">
        <v>954</v>
      </c>
      <c r="G728" s="197" t="s">
        <v>172</v>
      </c>
      <c r="H728" s="198">
        <v>116.24</v>
      </c>
      <c r="I728" s="199"/>
      <c r="J728" s="200">
        <f>ROUND(I728*H728,2)</f>
        <v>0</v>
      </c>
      <c r="K728" s="196" t="s">
        <v>160</v>
      </c>
      <c r="L728" s="41"/>
      <c r="M728" s="201" t="s">
        <v>21</v>
      </c>
      <c r="N728" s="202" t="s">
        <v>44</v>
      </c>
      <c r="O728" s="66"/>
      <c r="P728" s="203">
        <f>O728*H728</f>
        <v>0</v>
      </c>
      <c r="Q728" s="203">
        <v>0.0052</v>
      </c>
      <c r="R728" s="203">
        <f>Q728*H728</f>
        <v>0.604448</v>
      </c>
      <c r="S728" s="203">
        <v>0</v>
      </c>
      <c r="T728" s="204">
        <f>S728*H728</f>
        <v>0</v>
      </c>
      <c r="U728" s="36"/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R728" s="205" t="s">
        <v>300</v>
      </c>
      <c r="AT728" s="205" t="s">
        <v>156</v>
      </c>
      <c r="AU728" s="205" t="s">
        <v>82</v>
      </c>
      <c r="AY728" s="19" t="s">
        <v>153</v>
      </c>
      <c r="BE728" s="206">
        <f>IF(N728="základní",J728,0)</f>
        <v>0</v>
      </c>
      <c r="BF728" s="206">
        <f>IF(N728="snížená",J728,0)</f>
        <v>0</v>
      </c>
      <c r="BG728" s="206">
        <f>IF(N728="zákl. přenesená",J728,0)</f>
        <v>0</v>
      </c>
      <c r="BH728" s="206">
        <f>IF(N728="sníž. přenesená",J728,0)</f>
        <v>0</v>
      </c>
      <c r="BI728" s="206">
        <f>IF(N728="nulová",J728,0)</f>
        <v>0</v>
      </c>
      <c r="BJ728" s="19" t="s">
        <v>80</v>
      </c>
      <c r="BK728" s="206">
        <f>ROUND(I728*H728,2)</f>
        <v>0</v>
      </c>
      <c r="BL728" s="19" t="s">
        <v>300</v>
      </c>
      <c r="BM728" s="205" t="s">
        <v>955</v>
      </c>
    </row>
    <row r="729" spans="2:51" s="13" customFormat="1" ht="12">
      <c r="B729" s="207"/>
      <c r="C729" s="208"/>
      <c r="D729" s="209" t="s">
        <v>163</v>
      </c>
      <c r="E729" s="210" t="s">
        <v>21</v>
      </c>
      <c r="F729" s="211" t="s">
        <v>956</v>
      </c>
      <c r="G729" s="208"/>
      <c r="H729" s="210" t="s">
        <v>21</v>
      </c>
      <c r="I729" s="212"/>
      <c r="J729" s="208"/>
      <c r="K729" s="208"/>
      <c r="L729" s="213"/>
      <c r="M729" s="214"/>
      <c r="N729" s="215"/>
      <c r="O729" s="215"/>
      <c r="P729" s="215"/>
      <c r="Q729" s="215"/>
      <c r="R729" s="215"/>
      <c r="S729" s="215"/>
      <c r="T729" s="216"/>
      <c r="AT729" s="217" t="s">
        <v>163</v>
      </c>
      <c r="AU729" s="217" t="s">
        <v>82</v>
      </c>
      <c r="AV729" s="13" t="s">
        <v>80</v>
      </c>
      <c r="AW729" s="13" t="s">
        <v>34</v>
      </c>
      <c r="AX729" s="13" t="s">
        <v>73</v>
      </c>
      <c r="AY729" s="217" t="s">
        <v>153</v>
      </c>
    </row>
    <row r="730" spans="2:51" s="13" customFormat="1" ht="12">
      <c r="B730" s="207"/>
      <c r="C730" s="208"/>
      <c r="D730" s="209" t="s">
        <v>163</v>
      </c>
      <c r="E730" s="210" t="s">
        <v>21</v>
      </c>
      <c r="F730" s="211" t="s">
        <v>305</v>
      </c>
      <c r="G730" s="208"/>
      <c r="H730" s="210" t="s">
        <v>21</v>
      </c>
      <c r="I730" s="212"/>
      <c r="J730" s="208"/>
      <c r="K730" s="208"/>
      <c r="L730" s="213"/>
      <c r="M730" s="214"/>
      <c r="N730" s="215"/>
      <c r="O730" s="215"/>
      <c r="P730" s="215"/>
      <c r="Q730" s="215"/>
      <c r="R730" s="215"/>
      <c r="S730" s="215"/>
      <c r="T730" s="216"/>
      <c r="AT730" s="217" t="s">
        <v>163</v>
      </c>
      <c r="AU730" s="217" t="s">
        <v>82</v>
      </c>
      <c r="AV730" s="13" t="s">
        <v>80</v>
      </c>
      <c r="AW730" s="13" t="s">
        <v>34</v>
      </c>
      <c r="AX730" s="13" t="s">
        <v>73</v>
      </c>
      <c r="AY730" s="217" t="s">
        <v>153</v>
      </c>
    </row>
    <row r="731" spans="2:51" s="14" customFormat="1" ht="12">
      <c r="B731" s="218"/>
      <c r="C731" s="219"/>
      <c r="D731" s="209" t="s">
        <v>163</v>
      </c>
      <c r="E731" s="220" t="s">
        <v>21</v>
      </c>
      <c r="F731" s="221" t="s">
        <v>306</v>
      </c>
      <c r="G731" s="219"/>
      <c r="H731" s="222">
        <v>18.87</v>
      </c>
      <c r="I731" s="223"/>
      <c r="J731" s="219"/>
      <c r="K731" s="219"/>
      <c r="L731" s="224"/>
      <c r="M731" s="225"/>
      <c r="N731" s="226"/>
      <c r="O731" s="226"/>
      <c r="P731" s="226"/>
      <c r="Q731" s="226"/>
      <c r="R731" s="226"/>
      <c r="S731" s="226"/>
      <c r="T731" s="227"/>
      <c r="AT731" s="228" t="s">
        <v>163</v>
      </c>
      <c r="AU731" s="228" t="s">
        <v>82</v>
      </c>
      <c r="AV731" s="14" t="s">
        <v>82</v>
      </c>
      <c r="AW731" s="14" t="s">
        <v>34</v>
      </c>
      <c r="AX731" s="14" t="s">
        <v>73</v>
      </c>
      <c r="AY731" s="228" t="s">
        <v>153</v>
      </c>
    </row>
    <row r="732" spans="2:51" s="14" customFormat="1" ht="12">
      <c r="B732" s="218"/>
      <c r="C732" s="219"/>
      <c r="D732" s="209" t="s">
        <v>163</v>
      </c>
      <c r="E732" s="220" t="s">
        <v>21</v>
      </c>
      <c r="F732" s="221" t="s">
        <v>307</v>
      </c>
      <c r="G732" s="219"/>
      <c r="H732" s="222">
        <v>26.77</v>
      </c>
      <c r="I732" s="223"/>
      <c r="J732" s="219"/>
      <c r="K732" s="219"/>
      <c r="L732" s="224"/>
      <c r="M732" s="225"/>
      <c r="N732" s="226"/>
      <c r="O732" s="226"/>
      <c r="P732" s="226"/>
      <c r="Q732" s="226"/>
      <c r="R732" s="226"/>
      <c r="S732" s="226"/>
      <c r="T732" s="227"/>
      <c r="AT732" s="228" t="s">
        <v>163</v>
      </c>
      <c r="AU732" s="228" t="s">
        <v>82</v>
      </c>
      <c r="AV732" s="14" t="s">
        <v>82</v>
      </c>
      <c r="AW732" s="14" t="s">
        <v>34</v>
      </c>
      <c r="AX732" s="14" t="s">
        <v>73</v>
      </c>
      <c r="AY732" s="228" t="s">
        <v>153</v>
      </c>
    </row>
    <row r="733" spans="2:51" s="14" customFormat="1" ht="12">
      <c r="B733" s="218"/>
      <c r="C733" s="219"/>
      <c r="D733" s="209" t="s">
        <v>163</v>
      </c>
      <c r="E733" s="220" t="s">
        <v>21</v>
      </c>
      <c r="F733" s="221" t="s">
        <v>308</v>
      </c>
      <c r="G733" s="219"/>
      <c r="H733" s="222">
        <v>21.28</v>
      </c>
      <c r="I733" s="223"/>
      <c r="J733" s="219"/>
      <c r="K733" s="219"/>
      <c r="L733" s="224"/>
      <c r="M733" s="225"/>
      <c r="N733" s="226"/>
      <c r="O733" s="226"/>
      <c r="P733" s="226"/>
      <c r="Q733" s="226"/>
      <c r="R733" s="226"/>
      <c r="S733" s="226"/>
      <c r="T733" s="227"/>
      <c r="AT733" s="228" t="s">
        <v>163</v>
      </c>
      <c r="AU733" s="228" t="s">
        <v>82</v>
      </c>
      <c r="AV733" s="14" t="s">
        <v>82</v>
      </c>
      <c r="AW733" s="14" t="s">
        <v>34</v>
      </c>
      <c r="AX733" s="14" t="s">
        <v>73</v>
      </c>
      <c r="AY733" s="228" t="s">
        <v>153</v>
      </c>
    </row>
    <row r="734" spans="2:51" s="14" customFormat="1" ht="12">
      <c r="B734" s="218"/>
      <c r="C734" s="219"/>
      <c r="D734" s="209" t="s">
        <v>163</v>
      </c>
      <c r="E734" s="220" t="s">
        <v>21</v>
      </c>
      <c r="F734" s="221" t="s">
        <v>309</v>
      </c>
      <c r="G734" s="219"/>
      <c r="H734" s="222">
        <v>10.36</v>
      </c>
      <c r="I734" s="223"/>
      <c r="J734" s="219"/>
      <c r="K734" s="219"/>
      <c r="L734" s="224"/>
      <c r="M734" s="225"/>
      <c r="N734" s="226"/>
      <c r="O734" s="226"/>
      <c r="P734" s="226"/>
      <c r="Q734" s="226"/>
      <c r="R734" s="226"/>
      <c r="S734" s="226"/>
      <c r="T734" s="227"/>
      <c r="AT734" s="228" t="s">
        <v>163</v>
      </c>
      <c r="AU734" s="228" t="s">
        <v>82</v>
      </c>
      <c r="AV734" s="14" t="s">
        <v>82</v>
      </c>
      <c r="AW734" s="14" t="s">
        <v>34</v>
      </c>
      <c r="AX734" s="14" t="s">
        <v>73</v>
      </c>
      <c r="AY734" s="228" t="s">
        <v>153</v>
      </c>
    </row>
    <row r="735" spans="2:51" s="14" customFormat="1" ht="12">
      <c r="B735" s="218"/>
      <c r="C735" s="219"/>
      <c r="D735" s="209" t="s">
        <v>163</v>
      </c>
      <c r="E735" s="220" t="s">
        <v>21</v>
      </c>
      <c r="F735" s="221" t="s">
        <v>310</v>
      </c>
      <c r="G735" s="219"/>
      <c r="H735" s="222">
        <v>16.4</v>
      </c>
      <c r="I735" s="223"/>
      <c r="J735" s="219"/>
      <c r="K735" s="219"/>
      <c r="L735" s="224"/>
      <c r="M735" s="225"/>
      <c r="N735" s="226"/>
      <c r="O735" s="226"/>
      <c r="P735" s="226"/>
      <c r="Q735" s="226"/>
      <c r="R735" s="226"/>
      <c r="S735" s="226"/>
      <c r="T735" s="227"/>
      <c r="AT735" s="228" t="s">
        <v>163</v>
      </c>
      <c r="AU735" s="228" t="s">
        <v>82</v>
      </c>
      <c r="AV735" s="14" t="s">
        <v>82</v>
      </c>
      <c r="AW735" s="14" t="s">
        <v>34</v>
      </c>
      <c r="AX735" s="14" t="s">
        <v>73</v>
      </c>
      <c r="AY735" s="228" t="s">
        <v>153</v>
      </c>
    </row>
    <row r="736" spans="2:51" s="14" customFormat="1" ht="12">
      <c r="B736" s="218"/>
      <c r="C736" s="219"/>
      <c r="D736" s="209" t="s">
        <v>163</v>
      </c>
      <c r="E736" s="220" t="s">
        <v>21</v>
      </c>
      <c r="F736" s="221" t="s">
        <v>311</v>
      </c>
      <c r="G736" s="219"/>
      <c r="H736" s="222">
        <v>9.96</v>
      </c>
      <c r="I736" s="223"/>
      <c r="J736" s="219"/>
      <c r="K736" s="219"/>
      <c r="L736" s="224"/>
      <c r="M736" s="225"/>
      <c r="N736" s="226"/>
      <c r="O736" s="226"/>
      <c r="P736" s="226"/>
      <c r="Q736" s="226"/>
      <c r="R736" s="226"/>
      <c r="S736" s="226"/>
      <c r="T736" s="227"/>
      <c r="AT736" s="228" t="s">
        <v>163</v>
      </c>
      <c r="AU736" s="228" t="s">
        <v>82</v>
      </c>
      <c r="AV736" s="14" t="s">
        <v>82</v>
      </c>
      <c r="AW736" s="14" t="s">
        <v>34</v>
      </c>
      <c r="AX736" s="14" t="s">
        <v>73</v>
      </c>
      <c r="AY736" s="228" t="s">
        <v>153</v>
      </c>
    </row>
    <row r="737" spans="2:51" s="14" customFormat="1" ht="12">
      <c r="B737" s="218"/>
      <c r="C737" s="219"/>
      <c r="D737" s="209" t="s">
        <v>163</v>
      </c>
      <c r="E737" s="220" t="s">
        <v>21</v>
      </c>
      <c r="F737" s="221" t="s">
        <v>312</v>
      </c>
      <c r="G737" s="219"/>
      <c r="H737" s="222">
        <v>19.2</v>
      </c>
      <c r="I737" s="223"/>
      <c r="J737" s="219"/>
      <c r="K737" s="219"/>
      <c r="L737" s="224"/>
      <c r="M737" s="225"/>
      <c r="N737" s="226"/>
      <c r="O737" s="226"/>
      <c r="P737" s="226"/>
      <c r="Q737" s="226"/>
      <c r="R737" s="226"/>
      <c r="S737" s="226"/>
      <c r="T737" s="227"/>
      <c r="AT737" s="228" t="s">
        <v>163</v>
      </c>
      <c r="AU737" s="228" t="s">
        <v>82</v>
      </c>
      <c r="AV737" s="14" t="s">
        <v>82</v>
      </c>
      <c r="AW737" s="14" t="s">
        <v>34</v>
      </c>
      <c r="AX737" s="14" t="s">
        <v>73</v>
      </c>
      <c r="AY737" s="228" t="s">
        <v>153</v>
      </c>
    </row>
    <row r="738" spans="2:51" s="14" customFormat="1" ht="12">
      <c r="B738" s="218"/>
      <c r="C738" s="219"/>
      <c r="D738" s="209" t="s">
        <v>163</v>
      </c>
      <c r="E738" s="220" t="s">
        <v>21</v>
      </c>
      <c r="F738" s="221" t="s">
        <v>313</v>
      </c>
      <c r="G738" s="219"/>
      <c r="H738" s="222">
        <v>6</v>
      </c>
      <c r="I738" s="223"/>
      <c r="J738" s="219"/>
      <c r="K738" s="219"/>
      <c r="L738" s="224"/>
      <c r="M738" s="225"/>
      <c r="N738" s="226"/>
      <c r="O738" s="226"/>
      <c r="P738" s="226"/>
      <c r="Q738" s="226"/>
      <c r="R738" s="226"/>
      <c r="S738" s="226"/>
      <c r="T738" s="227"/>
      <c r="AT738" s="228" t="s">
        <v>163</v>
      </c>
      <c r="AU738" s="228" t="s">
        <v>82</v>
      </c>
      <c r="AV738" s="14" t="s">
        <v>82</v>
      </c>
      <c r="AW738" s="14" t="s">
        <v>34</v>
      </c>
      <c r="AX738" s="14" t="s">
        <v>73</v>
      </c>
      <c r="AY738" s="228" t="s">
        <v>153</v>
      </c>
    </row>
    <row r="739" spans="2:51" s="13" customFormat="1" ht="12">
      <c r="B739" s="207"/>
      <c r="C739" s="208"/>
      <c r="D739" s="209" t="s">
        <v>163</v>
      </c>
      <c r="E739" s="210" t="s">
        <v>21</v>
      </c>
      <c r="F739" s="211" t="s">
        <v>201</v>
      </c>
      <c r="G739" s="208"/>
      <c r="H739" s="210" t="s">
        <v>21</v>
      </c>
      <c r="I739" s="212"/>
      <c r="J739" s="208"/>
      <c r="K739" s="208"/>
      <c r="L739" s="213"/>
      <c r="M739" s="214"/>
      <c r="N739" s="215"/>
      <c r="O739" s="215"/>
      <c r="P739" s="215"/>
      <c r="Q739" s="215"/>
      <c r="R739" s="215"/>
      <c r="S739" s="215"/>
      <c r="T739" s="216"/>
      <c r="AT739" s="217" t="s">
        <v>163</v>
      </c>
      <c r="AU739" s="217" t="s">
        <v>82</v>
      </c>
      <c r="AV739" s="13" t="s">
        <v>80</v>
      </c>
      <c r="AW739" s="13" t="s">
        <v>34</v>
      </c>
      <c r="AX739" s="13" t="s">
        <v>73</v>
      </c>
      <c r="AY739" s="217" t="s">
        <v>153</v>
      </c>
    </row>
    <row r="740" spans="2:51" s="14" customFormat="1" ht="12">
      <c r="B740" s="218"/>
      <c r="C740" s="219"/>
      <c r="D740" s="209" t="s">
        <v>163</v>
      </c>
      <c r="E740" s="220" t="s">
        <v>21</v>
      </c>
      <c r="F740" s="221" t="s">
        <v>314</v>
      </c>
      <c r="G740" s="219"/>
      <c r="H740" s="222">
        <v>-12.6</v>
      </c>
      <c r="I740" s="223"/>
      <c r="J740" s="219"/>
      <c r="K740" s="219"/>
      <c r="L740" s="224"/>
      <c r="M740" s="225"/>
      <c r="N740" s="226"/>
      <c r="O740" s="226"/>
      <c r="P740" s="226"/>
      <c r="Q740" s="226"/>
      <c r="R740" s="226"/>
      <c r="S740" s="226"/>
      <c r="T740" s="227"/>
      <c r="AT740" s="228" t="s">
        <v>163</v>
      </c>
      <c r="AU740" s="228" t="s">
        <v>82</v>
      </c>
      <c r="AV740" s="14" t="s">
        <v>82</v>
      </c>
      <c r="AW740" s="14" t="s">
        <v>34</v>
      </c>
      <c r="AX740" s="14" t="s">
        <v>73</v>
      </c>
      <c r="AY740" s="228" t="s">
        <v>153</v>
      </c>
    </row>
    <row r="741" spans="2:51" s="15" customFormat="1" ht="12">
      <c r="B741" s="229"/>
      <c r="C741" s="230"/>
      <c r="D741" s="209" t="s">
        <v>163</v>
      </c>
      <c r="E741" s="231" t="s">
        <v>21</v>
      </c>
      <c r="F741" s="232" t="s">
        <v>169</v>
      </c>
      <c r="G741" s="230"/>
      <c r="H741" s="233">
        <v>116.24</v>
      </c>
      <c r="I741" s="234"/>
      <c r="J741" s="230"/>
      <c r="K741" s="230"/>
      <c r="L741" s="235"/>
      <c r="M741" s="236"/>
      <c r="N741" s="237"/>
      <c r="O741" s="237"/>
      <c r="P741" s="237"/>
      <c r="Q741" s="237"/>
      <c r="R741" s="237"/>
      <c r="S741" s="237"/>
      <c r="T741" s="238"/>
      <c r="AT741" s="239" t="s">
        <v>163</v>
      </c>
      <c r="AU741" s="239" t="s">
        <v>82</v>
      </c>
      <c r="AV741" s="15" t="s">
        <v>161</v>
      </c>
      <c r="AW741" s="15" t="s">
        <v>34</v>
      </c>
      <c r="AX741" s="15" t="s">
        <v>80</v>
      </c>
      <c r="AY741" s="239" t="s">
        <v>153</v>
      </c>
    </row>
    <row r="742" spans="1:65" s="2" customFormat="1" ht="16.5" customHeight="1">
      <c r="A742" s="36"/>
      <c r="B742" s="37"/>
      <c r="C742" s="251" t="s">
        <v>957</v>
      </c>
      <c r="D742" s="251" t="s">
        <v>452</v>
      </c>
      <c r="E742" s="252" t="s">
        <v>958</v>
      </c>
      <c r="F742" s="253" t="s">
        <v>959</v>
      </c>
      <c r="G742" s="254" t="s">
        <v>172</v>
      </c>
      <c r="H742" s="255">
        <v>127.864</v>
      </c>
      <c r="I742" s="256"/>
      <c r="J742" s="257">
        <f>ROUND(I742*H742,2)</f>
        <v>0</v>
      </c>
      <c r="K742" s="253" t="s">
        <v>160</v>
      </c>
      <c r="L742" s="258"/>
      <c r="M742" s="259" t="s">
        <v>21</v>
      </c>
      <c r="N742" s="260" t="s">
        <v>44</v>
      </c>
      <c r="O742" s="66"/>
      <c r="P742" s="203">
        <f>O742*H742</f>
        <v>0</v>
      </c>
      <c r="Q742" s="203">
        <v>0.0126</v>
      </c>
      <c r="R742" s="203">
        <f>Q742*H742</f>
        <v>1.6110864</v>
      </c>
      <c r="S742" s="203">
        <v>0</v>
      </c>
      <c r="T742" s="204">
        <f>S742*H742</f>
        <v>0</v>
      </c>
      <c r="U742" s="36"/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R742" s="205" t="s">
        <v>431</v>
      </c>
      <c r="AT742" s="205" t="s">
        <v>452</v>
      </c>
      <c r="AU742" s="205" t="s">
        <v>82</v>
      </c>
      <c r="AY742" s="19" t="s">
        <v>153</v>
      </c>
      <c r="BE742" s="206">
        <f>IF(N742="základní",J742,0)</f>
        <v>0</v>
      </c>
      <c r="BF742" s="206">
        <f>IF(N742="snížená",J742,0)</f>
        <v>0</v>
      </c>
      <c r="BG742" s="206">
        <f>IF(N742="zákl. přenesená",J742,0)</f>
        <v>0</v>
      </c>
      <c r="BH742" s="206">
        <f>IF(N742="sníž. přenesená",J742,0)</f>
        <v>0</v>
      </c>
      <c r="BI742" s="206">
        <f>IF(N742="nulová",J742,0)</f>
        <v>0</v>
      </c>
      <c r="BJ742" s="19" t="s">
        <v>80</v>
      </c>
      <c r="BK742" s="206">
        <f>ROUND(I742*H742,2)</f>
        <v>0</v>
      </c>
      <c r="BL742" s="19" t="s">
        <v>300</v>
      </c>
      <c r="BM742" s="205" t="s">
        <v>960</v>
      </c>
    </row>
    <row r="743" spans="2:51" s="14" customFormat="1" ht="12">
      <c r="B743" s="218"/>
      <c r="C743" s="219"/>
      <c r="D743" s="209" t="s">
        <v>163</v>
      </c>
      <c r="E743" s="220" t="s">
        <v>21</v>
      </c>
      <c r="F743" s="221" t="s">
        <v>961</v>
      </c>
      <c r="G743" s="219"/>
      <c r="H743" s="222">
        <v>116.24</v>
      </c>
      <c r="I743" s="223"/>
      <c r="J743" s="219"/>
      <c r="K743" s="219"/>
      <c r="L743" s="224"/>
      <c r="M743" s="225"/>
      <c r="N743" s="226"/>
      <c r="O743" s="226"/>
      <c r="P743" s="226"/>
      <c r="Q743" s="226"/>
      <c r="R743" s="226"/>
      <c r="S743" s="226"/>
      <c r="T743" s="227"/>
      <c r="AT743" s="228" t="s">
        <v>163</v>
      </c>
      <c r="AU743" s="228" t="s">
        <v>82</v>
      </c>
      <c r="AV743" s="14" t="s">
        <v>82</v>
      </c>
      <c r="AW743" s="14" t="s">
        <v>34</v>
      </c>
      <c r="AX743" s="14" t="s">
        <v>73</v>
      </c>
      <c r="AY743" s="228" t="s">
        <v>153</v>
      </c>
    </row>
    <row r="744" spans="2:51" s="14" customFormat="1" ht="12">
      <c r="B744" s="218"/>
      <c r="C744" s="219"/>
      <c r="D744" s="209" t="s">
        <v>163</v>
      </c>
      <c r="E744" s="220" t="s">
        <v>21</v>
      </c>
      <c r="F744" s="221" t="s">
        <v>962</v>
      </c>
      <c r="G744" s="219"/>
      <c r="H744" s="222">
        <v>127.864</v>
      </c>
      <c r="I744" s="223"/>
      <c r="J744" s="219"/>
      <c r="K744" s="219"/>
      <c r="L744" s="224"/>
      <c r="M744" s="225"/>
      <c r="N744" s="226"/>
      <c r="O744" s="226"/>
      <c r="P744" s="226"/>
      <c r="Q744" s="226"/>
      <c r="R744" s="226"/>
      <c r="S744" s="226"/>
      <c r="T744" s="227"/>
      <c r="AT744" s="228" t="s">
        <v>163</v>
      </c>
      <c r="AU744" s="228" t="s">
        <v>82</v>
      </c>
      <c r="AV744" s="14" t="s">
        <v>82</v>
      </c>
      <c r="AW744" s="14" t="s">
        <v>34</v>
      </c>
      <c r="AX744" s="14" t="s">
        <v>80</v>
      </c>
      <c r="AY744" s="228" t="s">
        <v>153</v>
      </c>
    </row>
    <row r="745" spans="1:65" s="2" customFormat="1" ht="16.5" customHeight="1">
      <c r="A745" s="36"/>
      <c r="B745" s="37"/>
      <c r="C745" s="194" t="s">
        <v>963</v>
      </c>
      <c r="D745" s="194" t="s">
        <v>156</v>
      </c>
      <c r="E745" s="195" t="s">
        <v>964</v>
      </c>
      <c r="F745" s="196" t="s">
        <v>965</v>
      </c>
      <c r="G745" s="197" t="s">
        <v>172</v>
      </c>
      <c r="H745" s="198">
        <v>116.24</v>
      </c>
      <c r="I745" s="199"/>
      <c r="J745" s="200">
        <f>ROUND(I745*H745,2)</f>
        <v>0</v>
      </c>
      <c r="K745" s="196" t="s">
        <v>160</v>
      </c>
      <c r="L745" s="41"/>
      <c r="M745" s="201" t="s">
        <v>21</v>
      </c>
      <c r="N745" s="202" t="s">
        <v>44</v>
      </c>
      <c r="O745" s="66"/>
      <c r="P745" s="203">
        <f>O745*H745</f>
        <v>0</v>
      </c>
      <c r="Q745" s="203">
        <v>0</v>
      </c>
      <c r="R745" s="203">
        <f>Q745*H745</f>
        <v>0</v>
      </c>
      <c r="S745" s="203">
        <v>0</v>
      </c>
      <c r="T745" s="204">
        <f>S745*H745</f>
        <v>0</v>
      </c>
      <c r="U745" s="36"/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R745" s="205" t="s">
        <v>300</v>
      </c>
      <c r="AT745" s="205" t="s">
        <v>156</v>
      </c>
      <c r="AU745" s="205" t="s">
        <v>82</v>
      </c>
      <c r="AY745" s="19" t="s">
        <v>153</v>
      </c>
      <c r="BE745" s="206">
        <f>IF(N745="základní",J745,0)</f>
        <v>0</v>
      </c>
      <c r="BF745" s="206">
        <f>IF(N745="snížená",J745,0)</f>
        <v>0</v>
      </c>
      <c r="BG745" s="206">
        <f>IF(N745="zákl. přenesená",J745,0)</f>
        <v>0</v>
      </c>
      <c r="BH745" s="206">
        <f>IF(N745="sníž. přenesená",J745,0)</f>
        <v>0</v>
      </c>
      <c r="BI745" s="206">
        <f>IF(N745="nulová",J745,0)</f>
        <v>0</v>
      </c>
      <c r="BJ745" s="19" t="s">
        <v>80</v>
      </c>
      <c r="BK745" s="206">
        <f>ROUND(I745*H745,2)</f>
        <v>0</v>
      </c>
      <c r="BL745" s="19" t="s">
        <v>300</v>
      </c>
      <c r="BM745" s="205" t="s">
        <v>966</v>
      </c>
    </row>
    <row r="746" spans="1:65" s="2" customFormat="1" ht="16.5" customHeight="1">
      <c r="A746" s="36"/>
      <c r="B746" s="37"/>
      <c r="C746" s="194" t="s">
        <v>967</v>
      </c>
      <c r="D746" s="194" t="s">
        <v>156</v>
      </c>
      <c r="E746" s="195" t="s">
        <v>968</v>
      </c>
      <c r="F746" s="196" t="s">
        <v>969</v>
      </c>
      <c r="G746" s="197" t="s">
        <v>172</v>
      </c>
      <c r="H746" s="198">
        <v>116.24</v>
      </c>
      <c r="I746" s="199"/>
      <c r="J746" s="200">
        <f>ROUND(I746*H746,2)</f>
        <v>0</v>
      </c>
      <c r="K746" s="196" t="s">
        <v>21</v>
      </c>
      <c r="L746" s="41"/>
      <c r="M746" s="201" t="s">
        <v>21</v>
      </c>
      <c r="N746" s="202" t="s">
        <v>44</v>
      </c>
      <c r="O746" s="66"/>
      <c r="P746" s="203">
        <f>O746*H746</f>
        <v>0</v>
      </c>
      <c r="Q746" s="203">
        <v>0</v>
      </c>
      <c r="R746" s="203">
        <f>Q746*H746</f>
        <v>0</v>
      </c>
      <c r="S746" s="203">
        <v>0</v>
      </c>
      <c r="T746" s="204">
        <f>S746*H746</f>
        <v>0</v>
      </c>
      <c r="U746" s="36"/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R746" s="205" t="s">
        <v>300</v>
      </c>
      <c r="AT746" s="205" t="s">
        <v>156</v>
      </c>
      <c r="AU746" s="205" t="s">
        <v>82</v>
      </c>
      <c r="AY746" s="19" t="s">
        <v>153</v>
      </c>
      <c r="BE746" s="206">
        <f>IF(N746="základní",J746,0)</f>
        <v>0</v>
      </c>
      <c r="BF746" s="206">
        <f>IF(N746="snížená",J746,0)</f>
        <v>0</v>
      </c>
      <c r="BG746" s="206">
        <f>IF(N746="zákl. přenesená",J746,0)</f>
        <v>0</v>
      </c>
      <c r="BH746" s="206">
        <f>IF(N746="sníž. přenesená",J746,0)</f>
        <v>0</v>
      </c>
      <c r="BI746" s="206">
        <f>IF(N746="nulová",J746,0)</f>
        <v>0</v>
      </c>
      <c r="BJ746" s="19" t="s">
        <v>80</v>
      </c>
      <c r="BK746" s="206">
        <f>ROUND(I746*H746,2)</f>
        <v>0</v>
      </c>
      <c r="BL746" s="19" t="s">
        <v>300</v>
      </c>
      <c r="BM746" s="205" t="s">
        <v>970</v>
      </c>
    </row>
    <row r="747" spans="1:65" s="2" customFormat="1" ht="16.5" customHeight="1">
      <c r="A747" s="36"/>
      <c r="B747" s="37"/>
      <c r="C747" s="194" t="s">
        <v>971</v>
      </c>
      <c r="D747" s="194" t="s">
        <v>156</v>
      </c>
      <c r="E747" s="195" t="s">
        <v>972</v>
      </c>
      <c r="F747" s="196" t="s">
        <v>973</v>
      </c>
      <c r="G747" s="197" t="s">
        <v>172</v>
      </c>
      <c r="H747" s="198">
        <v>116.24</v>
      </c>
      <c r="I747" s="199"/>
      <c r="J747" s="200">
        <f>ROUND(I747*H747,2)</f>
        <v>0</v>
      </c>
      <c r="K747" s="196" t="s">
        <v>160</v>
      </c>
      <c r="L747" s="41"/>
      <c r="M747" s="201" t="s">
        <v>21</v>
      </c>
      <c r="N747" s="202" t="s">
        <v>44</v>
      </c>
      <c r="O747" s="66"/>
      <c r="P747" s="203">
        <f>O747*H747</f>
        <v>0</v>
      </c>
      <c r="Q747" s="203">
        <v>0.0003</v>
      </c>
      <c r="R747" s="203">
        <f>Q747*H747</f>
        <v>0.03487199999999999</v>
      </c>
      <c r="S747" s="203">
        <v>0</v>
      </c>
      <c r="T747" s="204">
        <f>S747*H747</f>
        <v>0</v>
      </c>
      <c r="U747" s="36"/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R747" s="205" t="s">
        <v>300</v>
      </c>
      <c r="AT747" s="205" t="s">
        <v>156</v>
      </c>
      <c r="AU747" s="205" t="s">
        <v>82</v>
      </c>
      <c r="AY747" s="19" t="s">
        <v>153</v>
      </c>
      <c r="BE747" s="206">
        <f>IF(N747="základní",J747,0)</f>
        <v>0</v>
      </c>
      <c r="BF747" s="206">
        <f>IF(N747="snížená",J747,0)</f>
        <v>0</v>
      </c>
      <c r="BG747" s="206">
        <f>IF(N747="zákl. přenesená",J747,0)</f>
        <v>0</v>
      </c>
      <c r="BH747" s="206">
        <f>IF(N747="sníž. přenesená",J747,0)</f>
        <v>0</v>
      </c>
      <c r="BI747" s="206">
        <f>IF(N747="nulová",J747,0)</f>
        <v>0</v>
      </c>
      <c r="BJ747" s="19" t="s">
        <v>80</v>
      </c>
      <c r="BK747" s="206">
        <f>ROUND(I747*H747,2)</f>
        <v>0</v>
      </c>
      <c r="BL747" s="19" t="s">
        <v>300</v>
      </c>
      <c r="BM747" s="205" t="s">
        <v>974</v>
      </c>
    </row>
    <row r="748" spans="1:65" s="2" customFormat="1" ht="16.5" customHeight="1">
      <c r="A748" s="36"/>
      <c r="B748" s="37"/>
      <c r="C748" s="194" t="s">
        <v>975</v>
      </c>
      <c r="D748" s="194" t="s">
        <v>156</v>
      </c>
      <c r="E748" s="195" t="s">
        <v>976</v>
      </c>
      <c r="F748" s="196" t="s">
        <v>977</v>
      </c>
      <c r="G748" s="197" t="s">
        <v>159</v>
      </c>
      <c r="H748" s="198">
        <v>290</v>
      </c>
      <c r="I748" s="199"/>
      <c r="J748" s="200">
        <f>ROUND(I748*H748,2)</f>
        <v>0</v>
      </c>
      <c r="K748" s="196" t="s">
        <v>160</v>
      </c>
      <c r="L748" s="41"/>
      <c r="M748" s="201" t="s">
        <v>21</v>
      </c>
      <c r="N748" s="202" t="s">
        <v>44</v>
      </c>
      <c r="O748" s="66"/>
      <c r="P748" s="203">
        <f>O748*H748</f>
        <v>0</v>
      </c>
      <c r="Q748" s="203">
        <v>0</v>
      </c>
      <c r="R748" s="203">
        <f>Q748*H748</f>
        <v>0</v>
      </c>
      <c r="S748" s="203">
        <v>0</v>
      </c>
      <c r="T748" s="204">
        <f>S748*H748</f>
        <v>0</v>
      </c>
      <c r="U748" s="36"/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R748" s="205" t="s">
        <v>300</v>
      </c>
      <c r="AT748" s="205" t="s">
        <v>156</v>
      </c>
      <c r="AU748" s="205" t="s">
        <v>82</v>
      </c>
      <c r="AY748" s="19" t="s">
        <v>153</v>
      </c>
      <c r="BE748" s="206">
        <f>IF(N748="základní",J748,0)</f>
        <v>0</v>
      </c>
      <c r="BF748" s="206">
        <f>IF(N748="snížená",J748,0)</f>
        <v>0</v>
      </c>
      <c r="BG748" s="206">
        <f>IF(N748="zákl. přenesená",J748,0)</f>
        <v>0</v>
      </c>
      <c r="BH748" s="206">
        <f>IF(N748="sníž. přenesená",J748,0)</f>
        <v>0</v>
      </c>
      <c r="BI748" s="206">
        <f>IF(N748="nulová",J748,0)</f>
        <v>0</v>
      </c>
      <c r="BJ748" s="19" t="s">
        <v>80</v>
      </c>
      <c r="BK748" s="206">
        <f>ROUND(I748*H748,2)</f>
        <v>0</v>
      </c>
      <c r="BL748" s="19" t="s">
        <v>300</v>
      </c>
      <c r="BM748" s="205" t="s">
        <v>978</v>
      </c>
    </row>
    <row r="749" spans="1:65" s="2" customFormat="1" ht="16.5" customHeight="1">
      <c r="A749" s="36"/>
      <c r="B749" s="37"/>
      <c r="C749" s="194" t="s">
        <v>979</v>
      </c>
      <c r="D749" s="194" t="s">
        <v>156</v>
      </c>
      <c r="E749" s="195" t="s">
        <v>980</v>
      </c>
      <c r="F749" s="196" t="s">
        <v>981</v>
      </c>
      <c r="G749" s="197" t="s">
        <v>519</v>
      </c>
      <c r="H749" s="198">
        <v>100</v>
      </c>
      <c r="I749" s="199"/>
      <c r="J749" s="200">
        <f>ROUND(I749*H749,2)</f>
        <v>0</v>
      </c>
      <c r="K749" s="196" t="s">
        <v>160</v>
      </c>
      <c r="L749" s="41"/>
      <c r="M749" s="201" t="s">
        <v>21</v>
      </c>
      <c r="N749" s="202" t="s">
        <v>44</v>
      </c>
      <c r="O749" s="66"/>
      <c r="P749" s="203">
        <f>O749*H749</f>
        <v>0</v>
      </c>
      <c r="Q749" s="203">
        <v>0.00031</v>
      </c>
      <c r="R749" s="203">
        <f>Q749*H749</f>
        <v>0.031</v>
      </c>
      <c r="S749" s="203">
        <v>0</v>
      </c>
      <c r="T749" s="204">
        <f>S749*H749</f>
        <v>0</v>
      </c>
      <c r="U749" s="36"/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R749" s="205" t="s">
        <v>300</v>
      </c>
      <c r="AT749" s="205" t="s">
        <v>156</v>
      </c>
      <c r="AU749" s="205" t="s">
        <v>82</v>
      </c>
      <c r="AY749" s="19" t="s">
        <v>153</v>
      </c>
      <c r="BE749" s="206">
        <f>IF(N749="základní",J749,0)</f>
        <v>0</v>
      </c>
      <c r="BF749" s="206">
        <f>IF(N749="snížená",J749,0)</f>
        <v>0</v>
      </c>
      <c r="BG749" s="206">
        <f>IF(N749="zákl. přenesená",J749,0)</f>
        <v>0</v>
      </c>
      <c r="BH749" s="206">
        <f>IF(N749="sníž. přenesená",J749,0)</f>
        <v>0</v>
      </c>
      <c r="BI749" s="206">
        <f>IF(N749="nulová",J749,0)</f>
        <v>0</v>
      </c>
      <c r="BJ749" s="19" t="s">
        <v>80</v>
      </c>
      <c r="BK749" s="206">
        <f>ROUND(I749*H749,2)</f>
        <v>0</v>
      </c>
      <c r="BL749" s="19" t="s">
        <v>300</v>
      </c>
      <c r="BM749" s="205" t="s">
        <v>982</v>
      </c>
    </row>
    <row r="750" spans="2:51" s="14" customFormat="1" ht="12">
      <c r="B750" s="218"/>
      <c r="C750" s="219"/>
      <c r="D750" s="209" t="s">
        <v>163</v>
      </c>
      <c r="E750" s="220" t="s">
        <v>21</v>
      </c>
      <c r="F750" s="221" t="s">
        <v>983</v>
      </c>
      <c r="G750" s="219"/>
      <c r="H750" s="222">
        <v>100</v>
      </c>
      <c r="I750" s="223"/>
      <c r="J750" s="219"/>
      <c r="K750" s="219"/>
      <c r="L750" s="224"/>
      <c r="M750" s="225"/>
      <c r="N750" s="226"/>
      <c r="O750" s="226"/>
      <c r="P750" s="226"/>
      <c r="Q750" s="226"/>
      <c r="R750" s="226"/>
      <c r="S750" s="226"/>
      <c r="T750" s="227"/>
      <c r="AT750" s="228" t="s">
        <v>163</v>
      </c>
      <c r="AU750" s="228" t="s">
        <v>82</v>
      </c>
      <c r="AV750" s="14" t="s">
        <v>82</v>
      </c>
      <c r="AW750" s="14" t="s">
        <v>34</v>
      </c>
      <c r="AX750" s="14" t="s">
        <v>80</v>
      </c>
      <c r="AY750" s="228" t="s">
        <v>153</v>
      </c>
    </row>
    <row r="751" spans="1:65" s="2" customFormat="1" ht="21.75" customHeight="1">
      <c r="A751" s="36"/>
      <c r="B751" s="37"/>
      <c r="C751" s="194" t="s">
        <v>984</v>
      </c>
      <c r="D751" s="194" t="s">
        <v>156</v>
      </c>
      <c r="E751" s="195" t="s">
        <v>985</v>
      </c>
      <c r="F751" s="196" t="s">
        <v>986</v>
      </c>
      <c r="G751" s="197" t="s">
        <v>229</v>
      </c>
      <c r="H751" s="198">
        <v>2.281</v>
      </c>
      <c r="I751" s="199"/>
      <c r="J751" s="200">
        <f>ROUND(I751*H751,2)</f>
        <v>0</v>
      </c>
      <c r="K751" s="196" t="s">
        <v>160</v>
      </c>
      <c r="L751" s="41"/>
      <c r="M751" s="201" t="s">
        <v>21</v>
      </c>
      <c r="N751" s="202" t="s">
        <v>44</v>
      </c>
      <c r="O751" s="66"/>
      <c r="P751" s="203">
        <f>O751*H751</f>
        <v>0</v>
      </c>
      <c r="Q751" s="203">
        <v>0</v>
      </c>
      <c r="R751" s="203">
        <f>Q751*H751</f>
        <v>0</v>
      </c>
      <c r="S751" s="203">
        <v>0</v>
      </c>
      <c r="T751" s="204">
        <f>S751*H751</f>
        <v>0</v>
      </c>
      <c r="U751" s="36"/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R751" s="205" t="s">
        <v>300</v>
      </c>
      <c r="AT751" s="205" t="s">
        <v>156</v>
      </c>
      <c r="AU751" s="205" t="s">
        <v>82</v>
      </c>
      <c r="AY751" s="19" t="s">
        <v>153</v>
      </c>
      <c r="BE751" s="206">
        <f>IF(N751="základní",J751,0)</f>
        <v>0</v>
      </c>
      <c r="BF751" s="206">
        <f>IF(N751="snížená",J751,0)</f>
        <v>0</v>
      </c>
      <c r="BG751" s="206">
        <f>IF(N751="zákl. přenesená",J751,0)</f>
        <v>0</v>
      </c>
      <c r="BH751" s="206">
        <f>IF(N751="sníž. přenesená",J751,0)</f>
        <v>0</v>
      </c>
      <c r="BI751" s="206">
        <f>IF(N751="nulová",J751,0)</f>
        <v>0</v>
      </c>
      <c r="BJ751" s="19" t="s">
        <v>80</v>
      </c>
      <c r="BK751" s="206">
        <f>ROUND(I751*H751,2)</f>
        <v>0</v>
      </c>
      <c r="BL751" s="19" t="s">
        <v>300</v>
      </c>
      <c r="BM751" s="205" t="s">
        <v>987</v>
      </c>
    </row>
    <row r="752" spans="1:65" s="2" customFormat="1" ht="21.75" customHeight="1">
      <c r="A752" s="36"/>
      <c r="B752" s="37"/>
      <c r="C752" s="194" t="s">
        <v>988</v>
      </c>
      <c r="D752" s="194" t="s">
        <v>156</v>
      </c>
      <c r="E752" s="195" t="s">
        <v>989</v>
      </c>
      <c r="F752" s="196" t="s">
        <v>990</v>
      </c>
      <c r="G752" s="197" t="s">
        <v>229</v>
      </c>
      <c r="H752" s="198">
        <v>2.281</v>
      </c>
      <c r="I752" s="199"/>
      <c r="J752" s="200">
        <f>ROUND(I752*H752,2)</f>
        <v>0</v>
      </c>
      <c r="K752" s="196" t="s">
        <v>160</v>
      </c>
      <c r="L752" s="41"/>
      <c r="M752" s="201" t="s">
        <v>21</v>
      </c>
      <c r="N752" s="202" t="s">
        <v>44</v>
      </c>
      <c r="O752" s="66"/>
      <c r="P752" s="203">
        <f>O752*H752</f>
        <v>0</v>
      </c>
      <c r="Q752" s="203">
        <v>0</v>
      </c>
      <c r="R752" s="203">
        <f>Q752*H752</f>
        <v>0</v>
      </c>
      <c r="S752" s="203">
        <v>0</v>
      </c>
      <c r="T752" s="204">
        <f>S752*H752</f>
        <v>0</v>
      </c>
      <c r="U752" s="36"/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R752" s="205" t="s">
        <v>300</v>
      </c>
      <c r="AT752" s="205" t="s">
        <v>156</v>
      </c>
      <c r="AU752" s="205" t="s">
        <v>82</v>
      </c>
      <c r="AY752" s="19" t="s">
        <v>153</v>
      </c>
      <c r="BE752" s="206">
        <f>IF(N752="základní",J752,0)</f>
        <v>0</v>
      </c>
      <c r="BF752" s="206">
        <f>IF(N752="snížená",J752,0)</f>
        <v>0</v>
      </c>
      <c r="BG752" s="206">
        <f>IF(N752="zákl. přenesená",J752,0)</f>
        <v>0</v>
      </c>
      <c r="BH752" s="206">
        <f>IF(N752="sníž. přenesená",J752,0)</f>
        <v>0</v>
      </c>
      <c r="BI752" s="206">
        <f>IF(N752="nulová",J752,0)</f>
        <v>0</v>
      </c>
      <c r="BJ752" s="19" t="s">
        <v>80</v>
      </c>
      <c r="BK752" s="206">
        <f>ROUND(I752*H752,2)</f>
        <v>0</v>
      </c>
      <c r="BL752" s="19" t="s">
        <v>300</v>
      </c>
      <c r="BM752" s="205" t="s">
        <v>991</v>
      </c>
    </row>
    <row r="753" spans="2:63" s="12" customFormat="1" ht="22.9" customHeight="1">
      <c r="B753" s="178"/>
      <c r="C753" s="179"/>
      <c r="D753" s="180" t="s">
        <v>72</v>
      </c>
      <c r="E753" s="192" t="s">
        <v>992</v>
      </c>
      <c r="F753" s="192" t="s">
        <v>993</v>
      </c>
      <c r="G753" s="179"/>
      <c r="H753" s="179"/>
      <c r="I753" s="182"/>
      <c r="J753" s="193">
        <f>BK753</f>
        <v>0</v>
      </c>
      <c r="K753" s="179"/>
      <c r="L753" s="184"/>
      <c r="M753" s="185"/>
      <c r="N753" s="186"/>
      <c r="O753" s="186"/>
      <c r="P753" s="187">
        <f>SUM(P754:P767)</f>
        <v>0</v>
      </c>
      <c r="Q753" s="186"/>
      <c r="R753" s="187">
        <f>SUM(R754:R767)</f>
        <v>0.00821856</v>
      </c>
      <c r="S753" s="186"/>
      <c r="T753" s="188">
        <f>SUM(T754:T767)</f>
        <v>0</v>
      </c>
      <c r="AR753" s="189" t="s">
        <v>82</v>
      </c>
      <c r="AT753" s="190" t="s">
        <v>72</v>
      </c>
      <c r="AU753" s="190" t="s">
        <v>80</v>
      </c>
      <c r="AY753" s="189" t="s">
        <v>153</v>
      </c>
      <c r="BK753" s="191">
        <f>SUM(BK754:BK767)</f>
        <v>0</v>
      </c>
    </row>
    <row r="754" spans="1:65" s="2" customFormat="1" ht="16.5" customHeight="1">
      <c r="A754" s="36"/>
      <c r="B754" s="37"/>
      <c r="C754" s="194" t="s">
        <v>994</v>
      </c>
      <c r="D754" s="194" t="s">
        <v>156</v>
      </c>
      <c r="E754" s="195" t="s">
        <v>995</v>
      </c>
      <c r="F754" s="196" t="s">
        <v>996</v>
      </c>
      <c r="G754" s="197" t="s">
        <v>172</v>
      </c>
      <c r="H754" s="198">
        <v>58.704</v>
      </c>
      <c r="I754" s="199"/>
      <c r="J754" s="200">
        <f>ROUND(I754*H754,2)</f>
        <v>0</v>
      </c>
      <c r="K754" s="196" t="s">
        <v>160</v>
      </c>
      <c r="L754" s="41"/>
      <c r="M754" s="201" t="s">
        <v>21</v>
      </c>
      <c r="N754" s="202" t="s">
        <v>44</v>
      </c>
      <c r="O754" s="66"/>
      <c r="P754" s="203">
        <f>O754*H754</f>
        <v>0</v>
      </c>
      <c r="Q754" s="203">
        <v>0.00014</v>
      </c>
      <c r="R754" s="203">
        <f>Q754*H754</f>
        <v>0.00821856</v>
      </c>
      <c r="S754" s="203">
        <v>0</v>
      </c>
      <c r="T754" s="204">
        <f>S754*H754</f>
        <v>0</v>
      </c>
      <c r="U754" s="36"/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R754" s="205" t="s">
        <v>300</v>
      </c>
      <c r="AT754" s="205" t="s">
        <v>156</v>
      </c>
      <c r="AU754" s="205" t="s">
        <v>82</v>
      </c>
      <c r="AY754" s="19" t="s">
        <v>153</v>
      </c>
      <c r="BE754" s="206">
        <f>IF(N754="základní",J754,0)</f>
        <v>0</v>
      </c>
      <c r="BF754" s="206">
        <f>IF(N754="snížená",J754,0)</f>
        <v>0</v>
      </c>
      <c r="BG754" s="206">
        <f>IF(N754="zákl. přenesená",J754,0)</f>
        <v>0</v>
      </c>
      <c r="BH754" s="206">
        <f>IF(N754="sníž. přenesená",J754,0)</f>
        <v>0</v>
      </c>
      <c r="BI754" s="206">
        <f>IF(N754="nulová",J754,0)</f>
        <v>0</v>
      </c>
      <c r="BJ754" s="19" t="s">
        <v>80</v>
      </c>
      <c r="BK754" s="206">
        <f>ROUND(I754*H754,2)</f>
        <v>0</v>
      </c>
      <c r="BL754" s="19" t="s">
        <v>300</v>
      </c>
      <c r="BM754" s="205" t="s">
        <v>997</v>
      </c>
    </row>
    <row r="755" spans="2:51" s="13" customFormat="1" ht="12">
      <c r="B755" s="207"/>
      <c r="C755" s="208"/>
      <c r="D755" s="209" t="s">
        <v>163</v>
      </c>
      <c r="E755" s="210" t="s">
        <v>21</v>
      </c>
      <c r="F755" s="211" t="s">
        <v>998</v>
      </c>
      <c r="G755" s="208"/>
      <c r="H755" s="210" t="s">
        <v>21</v>
      </c>
      <c r="I755" s="212"/>
      <c r="J755" s="208"/>
      <c r="K755" s="208"/>
      <c r="L755" s="213"/>
      <c r="M755" s="214"/>
      <c r="N755" s="215"/>
      <c r="O755" s="215"/>
      <c r="P755" s="215"/>
      <c r="Q755" s="215"/>
      <c r="R755" s="215"/>
      <c r="S755" s="215"/>
      <c r="T755" s="216"/>
      <c r="AT755" s="217" t="s">
        <v>163</v>
      </c>
      <c r="AU755" s="217" t="s">
        <v>82</v>
      </c>
      <c r="AV755" s="13" t="s">
        <v>80</v>
      </c>
      <c r="AW755" s="13" t="s">
        <v>34</v>
      </c>
      <c r="AX755" s="13" t="s">
        <v>73</v>
      </c>
      <c r="AY755" s="217" t="s">
        <v>153</v>
      </c>
    </row>
    <row r="756" spans="2:51" s="13" customFormat="1" ht="12">
      <c r="B756" s="207"/>
      <c r="C756" s="208"/>
      <c r="D756" s="209" t="s">
        <v>163</v>
      </c>
      <c r="E756" s="210" t="s">
        <v>21</v>
      </c>
      <c r="F756" s="211" t="s">
        <v>652</v>
      </c>
      <c r="G756" s="208"/>
      <c r="H756" s="210" t="s">
        <v>21</v>
      </c>
      <c r="I756" s="212"/>
      <c r="J756" s="208"/>
      <c r="K756" s="208"/>
      <c r="L756" s="213"/>
      <c r="M756" s="214"/>
      <c r="N756" s="215"/>
      <c r="O756" s="215"/>
      <c r="P756" s="215"/>
      <c r="Q756" s="215"/>
      <c r="R756" s="215"/>
      <c r="S756" s="215"/>
      <c r="T756" s="216"/>
      <c r="AT756" s="217" t="s">
        <v>163</v>
      </c>
      <c r="AU756" s="217" t="s">
        <v>82</v>
      </c>
      <c r="AV756" s="13" t="s">
        <v>80</v>
      </c>
      <c r="AW756" s="13" t="s">
        <v>34</v>
      </c>
      <c r="AX756" s="13" t="s">
        <v>73</v>
      </c>
      <c r="AY756" s="217" t="s">
        <v>153</v>
      </c>
    </row>
    <row r="757" spans="2:51" s="13" customFormat="1" ht="12">
      <c r="B757" s="207"/>
      <c r="C757" s="208"/>
      <c r="D757" s="209" t="s">
        <v>163</v>
      </c>
      <c r="E757" s="210" t="s">
        <v>21</v>
      </c>
      <c r="F757" s="211" t="s">
        <v>357</v>
      </c>
      <c r="G757" s="208"/>
      <c r="H757" s="210" t="s">
        <v>21</v>
      </c>
      <c r="I757" s="212"/>
      <c r="J757" s="208"/>
      <c r="K757" s="208"/>
      <c r="L757" s="213"/>
      <c r="M757" s="214"/>
      <c r="N757" s="215"/>
      <c r="O757" s="215"/>
      <c r="P757" s="215"/>
      <c r="Q757" s="215"/>
      <c r="R757" s="215"/>
      <c r="S757" s="215"/>
      <c r="T757" s="216"/>
      <c r="AT757" s="217" t="s">
        <v>163</v>
      </c>
      <c r="AU757" s="217" t="s">
        <v>82</v>
      </c>
      <c r="AV757" s="13" t="s">
        <v>80</v>
      </c>
      <c r="AW757" s="13" t="s">
        <v>34</v>
      </c>
      <c r="AX757" s="13" t="s">
        <v>73</v>
      </c>
      <c r="AY757" s="217" t="s">
        <v>153</v>
      </c>
    </row>
    <row r="758" spans="2:51" s="14" customFormat="1" ht="12">
      <c r="B758" s="218"/>
      <c r="C758" s="219"/>
      <c r="D758" s="209" t="s">
        <v>163</v>
      </c>
      <c r="E758" s="220" t="s">
        <v>21</v>
      </c>
      <c r="F758" s="221" t="s">
        <v>999</v>
      </c>
      <c r="G758" s="219"/>
      <c r="H758" s="222">
        <v>30</v>
      </c>
      <c r="I758" s="223"/>
      <c r="J758" s="219"/>
      <c r="K758" s="219"/>
      <c r="L758" s="224"/>
      <c r="M758" s="225"/>
      <c r="N758" s="226"/>
      <c r="O758" s="226"/>
      <c r="P758" s="226"/>
      <c r="Q758" s="226"/>
      <c r="R758" s="226"/>
      <c r="S758" s="226"/>
      <c r="T758" s="227"/>
      <c r="AT758" s="228" t="s">
        <v>163</v>
      </c>
      <c r="AU758" s="228" t="s">
        <v>82</v>
      </c>
      <c r="AV758" s="14" t="s">
        <v>82</v>
      </c>
      <c r="AW758" s="14" t="s">
        <v>34</v>
      </c>
      <c r="AX758" s="14" t="s">
        <v>73</v>
      </c>
      <c r="AY758" s="228" t="s">
        <v>153</v>
      </c>
    </row>
    <row r="759" spans="2:51" s="13" customFormat="1" ht="12">
      <c r="B759" s="207"/>
      <c r="C759" s="208"/>
      <c r="D759" s="209" t="s">
        <v>163</v>
      </c>
      <c r="E759" s="210" t="s">
        <v>21</v>
      </c>
      <c r="F759" s="211" t="s">
        <v>359</v>
      </c>
      <c r="G759" s="208"/>
      <c r="H759" s="210" t="s">
        <v>21</v>
      </c>
      <c r="I759" s="212"/>
      <c r="J759" s="208"/>
      <c r="K759" s="208"/>
      <c r="L759" s="213"/>
      <c r="M759" s="214"/>
      <c r="N759" s="215"/>
      <c r="O759" s="215"/>
      <c r="P759" s="215"/>
      <c r="Q759" s="215"/>
      <c r="R759" s="215"/>
      <c r="S759" s="215"/>
      <c r="T759" s="216"/>
      <c r="AT759" s="217" t="s">
        <v>163</v>
      </c>
      <c r="AU759" s="217" t="s">
        <v>82</v>
      </c>
      <c r="AV759" s="13" t="s">
        <v>80</v>
      </c>
      <c r="AW759" s="13" t="s">
        <v>34</v>
      </c>
      <c r="AX759" s="13" t="s">
        <v>73</v>
      </c>
      <c r="AY759" s="217" t="s">
        <v>153</v>
      </c>
    </row>
    <row r="760" spans="2:51" s="14" customFormat="1" ht="12">
      <c r="B760" s="218"/>
      <c r="C760" s="219"/>
      <c r="D760" s="209" t="s">
        <v>163</v>
      </c>
      <c r="E760" s="220" t="s">
        <v>21</v>
      </c>
      <c r="F760" s="221" t="s">
        <v>1000</v>
      </c>
      <c r="G760" s="219"/>
      <c r="H760" s="222">
        <v>9</v>
      </c>
      <c r="I760" s="223"/>
      <c r="J760" s="219"/>
      <c r="K760" s="219"/>
      <c r="L760" s="224"/>
      <c r="M760" s="225"/>
      <c r="N760" s="226"/>
      <c r="O760" s="226"/>
      <c r="P760" s="226"/>
      <c r="Q760" s="226"/>
      <c r="R760" s="226"/>
      <c r="S760" s="226"/>
      <c r="T760" s="227"/>
      <c r="AT760" s="228" t="s">
        <v>163</v>
      </c>
      <c r="AU760" s="228" t="s">
        <v>82</v>
      </c>
      <c r="AV760" s="14" t="s">
        <v>82</v>
      </c>
      <c r="AW760" s="14" t="s">
        <v>34</v>
      </c>
      <c r="AX760" s="14" t="s">
        <v>73</v>
      </c>
      <c r="AY760" s="228" t="s">
        <v>153</v>
      </c>
    </row>
    <row r="761" spans="2:51" s="13" customFormat="1" ht="12">
      <c r="B761" s="207"/>
      <c r="C761" s="208"/>
      <c r="D761" s="209" t="s">
        <v>163</v>
      </c>
      <c r="E761" s="210" t="s">
        <v>21</v>
      </c>
      <c r="F761" s="211" t="s">
        <v>361</v>
      </c>
      <c r="G761" s="208"/>
      <c r="H761" s="210" t="s">
        <v>21</v>
      </c>
      <c r="I761" s="212"/>
      <c r="J761" s="208"/>
      <c r="K761" s="208"/>
      <c r="L761" s="213"/>
      <c r="M761" s="214"/>
      <c r="N761" s="215"/>
      <c r="O761" s="215"/>
      <c r="P761" s="215"/>
      <c r="Q761" s="215"/>
      <c r="R761" s="215"/>
      <c r="S761" s="215"/>
      <c r="T761" s="216"/>
      <c r="AT761" s="217" t="s">
        <v>163</v>
      </c>
      <c r="AU761" s="217" t="s">
        <v>82</v>
      </c>
      <c r="AV761" s="13" t="s">
        <v>80</v>
      </c>
      <c r="AW761" s="13" t="s">
        <v>34</v>
      </c>
      <c r="AX761" s="13" t="s">
        <v>73</v>
      </c>
      <c r="AY761" s="217" t="s">
        <v>153</v>
      </c>
    </row>
    <row r="762" spans="2:51" s="14" customFormat="1" ht="12">
      <c r="B762" s="218"/>
      <c r="C762" s="219"/>
      <c r="D762" s="209" t="s">
        <v>163</v>
      </c>
      <c r="E762" s="220" t="s">
        <v>21</v>
      </c>
      <c r="F762" s="221" t="s">
        <v>1001</v>
      </c>
      <c r="G762" s="219"/>
      <c r="H762" s="222">
        <v>6.6</v>
      </c>
      <c r="I762" s="223"/>
      <c r="J762" s="219"/>
      <c r="K762" s="219"/>
      <c r="L762" s="224"/>
      <c r="M762" s="225"/>
      <c r="N762" s="226"/>
      <c r="O762" s="226"/>
      <c r="P762" s="226"/>
      <c r="Q762" s="226"/>
      <c r="R762" s="226"/>
      <c r="S762" s="226"/>
      <c r="T762" s="227"/>
      <c r="AT762" s="228" t="s">
        <v>163</v>
      </c>
      <c r="AU762" s="228" t="s">
        <v>82</v>
      </c>
      <c r="AV762" s="14" t="s">
        <v>82</v>
      </c>
      <c r="AW762" s="14" t="s">
        <v>34</v>
      </c>
      <c r="AX762" s="14" t="s">
        <v>73</v>
      </c>
      <c r="AY762" s="228" t="s">
        <v>153</v>
      </c>
    </row>
    <row r="763" spans="2:51" s="13" customFormat="1" ht="12">
      <c r="B763" s="207"/>
      <c r="C763" s="208"/>
      <c r="D763" s="209" t="s">
        <v>163</v>
      </c>
      <c r="E763" s="210" t="s">
        <v>21</v>
      </c>
      <c r="F763" s="211" t="s">
        <v>363</v>
      </c>
      <c r="G763" s="208"/>
      <c r="H763" s="210" t="s">
        <v>21</v>
      </c>
      <c r="I763" s="212"/>
      <c r="J763" s="208"/>
      <c r="K763" s="208"/>
      <c r="L763" s="213"/>
      <c r="M763" s="214"/>
      <c r="N763" s="215"/>
      <c r="O763" s="215"/>
      <c r="P763" s="215"/>
      <c r="Q763" s="215"/>
      <c r="R763" s="215"/>
      <c r="S763" s="215"/>
      <c r="T763" s="216"/>
      <c r="AT763" s="217" t="s">
        <v>163</v>
      </c>
      <c r="AU763" s="217" t="s">
        <v>82</v>
      </c>
      <c r="AV763" s="13" t="s">
        <v>80</v>
      </c>
      <c r="AW763" s="13" t="s">
        <v>34</v>
      </c>
      <c r="AX763" s="13" t="s">
        <v>73</v>
      </c>
      <c r="AY763" s="217" t="s">
        <v>153</v>
      </c>
    </row>
    <row r="764" spans="2:51" s="14" customFormat="1" ht="12">
      <c r="B764" s="218"/>
      <c r="C764" s="219"/>
      <c r="D764" s="209" t="s">
        <v>163</v>
      </c>
      <c r="E764" s="220" t="s">
        <v>21</v>
      </c>
      <c r="F764" s="221" t="s">
        <v>1002</v>
      </c>
      <c r="G764" s="219"/>
      <c r="H764" s="222">
        <v>5.04</v>
      </c>
      <c r="I764" s="223"/>
      <c r="J764" s="219"/>
      <c r="K764" s="219"/>
      <c r="L764" s="224"/>
      <c r="M764" s="225"/>
      <c r="N764" s="226"/>
      <c r="O764" s="226"/>
      <c r="P764" s="226"/>
      <c r="Q764" s="226"/>
      <c r="R764" s="226"/>
      <c r="S764" s="226"/>
      <c r="T764" s="227"/>
      <c r="AT764" s="228" t="s">
        <v>163</v>
      </c>
      <c r="AU764" s="228" t="s">
        <v>82</v>
      </c>
      <c r="AV764" s="14" t="s">
        <v>82</v>
      </c>
      <c r="AW764" s="14" t="s">
        <v>34</v>
      </c>
      <c r="AX764" s="14" t="s">
        <v>73</v>
      </c>
      <c r="AY764" s="228" t="s">
        <v>153</v>
      </c>
    </row>
    <row r="765" spans="2:51" s="13" customFormat="1" ht="12">
      <c r="B765" s="207"/>
      <c r="C765" s="208"/>
      <c r="D765" s="209" t="s">
        <v>163</v>
      </c>
      <c r="E765" s="210" t="s">
        <v>21</v>
      </c>
      <c r="F765" s="211" t="s">
        <v>365</v>
      </c>
      <c r="G765" s="208"/>
      <c r="H765" s="210" t="s">
        <v>21</v>
      </c>
      <c r="I765" s="212"/>
      <c r="J765" s="208"/>
      <c r="K765" s="208"/>
      <c r="L765" s="213"/>
      <c r="M765" s="214"/>
      <c r="N765" s="215"/>
      <c r="O765" s="215"/>
      <c r="P765" s="215"/>
      <c r="Q765" s="215"/>
      <c r="R765" s="215"/>
      <c r="S765" s="215"/>
      <c r="T765" s="216"/>
      <c r="AT765" s="217" t="s">
        <v>163</v>
      </c>
      <c r="AU765" s="217" t="s">
        <v>82</v>
      </c>
      <c r="AV765" s="13" t="s">
        <v>80</v>
      </c>
      <c r="AW765" s="13" t="s">
        <v>34</v>
      </c>
      <c r="AX765" s="13" t="s">
        <v>73</v>
      </c>
      <c r="AY765" s="217" t="s">
        <v>153</v>
      </c>
    </row>
    <row r="766" spans="2:51" s="14" customFormat="1" ht="12">
      <c r="B766" s="218"/>
      <c r="C766" s="219"/>
      <c r="D766" s="209" t="s">
        <v>163</v>
      </c>
      <c r="E766" s="220" t="s">
        <v>21</v>
      </c>
      <c r="F766" s="221" t="s">
        <v>1003</v>
      </c>
      <c r="G766" s="219"/>
      <c r="H766" s="222">
        <v>8.064</v>
      </c>
      <c r="I766" s="223"/>
      <c r="J766" s="219"/>
      <c r="K766" s="219"/>
      <c r="L766" s="224"/>
      <c r="M766" s="225"/>
      <c r="N766" s="226"/>
      <c r="O766" s="226"/>
      <c r="P766" s="226"/>
      <c r="Q766" s="226"/>
      <c r="R766" s="226"/>
      <c r="S766" s="226"/>
      <c r="T766" s="227"/>
      <c r="AT766" s="228" t="s">
        <v>163</v>
      </c>
      <c r="AU766" s="228" t="s">
        <v>82</v>
      </c>
      <c r="AV766" s="14" t="s">
        <v>82</v>
      </c>
      <c r="AW766" s="14" t="s">
        <v>34</v>
      </c>
      <c r="AX766" s="14" t="s">
        <v>73</v>
      </c>
      <c r="AY766" s="228" t="s">
        <v>153</v>
      </c>
    </row>
    <row r="767" spans="2:51" s="15" customFormat="1" ht="12">
      <c r="B767" s="229"/>
      <c r="C767" s="230"/>
      <c r="D767" s="209" t="s">
        <v>163</v>
      </c>
      <c r="E767" s="231" t="s">
        <v>21</v>
      </c>
      <c r="F767" s="232" t="s">
        <v>169</v>
      </c>
      <c r="G767" s="230"/>
      <c r="H767" s="233">
        <v>58.704</v>
      </c>
      <c r="I767" s="234"/>
      <c r="J767" s="230"/>
      <c r="K767" s="230"/>
      <c r="L767" s="235"/>
      <c r="M767" s="236"/>
      <c r="N767" s="237"/>
      <c r="O767" s="237"/>
      <c r="P767" s="237"/>
      <c r="Q767" s="237"/>
      <c r="R767" s="237"/>
      <c r="S767" s="237"/>
      <c r="T767" s="238"/>
      <c r="AT767" s="239" t="s">
        <v>163</v>
      </c>
      <c r="AU767" s="239" t="s">
        <v>82</v>
      </c>
      <c r="AV767" s="15" t="s">
        <v>161</v>
      </c>
      <c r="AW767" s="15" t="s">
        <v>34</v>
      </c>
      <c r="AX767" s="15" t="s">
        <v>80</v>
      </c>
      <c r="AY767" s="239" t="s">
        <v>153</v>
      </c>
    </row>
    <row r="768" spans="2:63" s="12" customFormat="1" ht="22.9" customHeight="1">
      <c r="B768" s="178"/>
      <c r="C768" s="179"/>
      <c r="D768" s="180" t="s">
        <v>72</v>
      </c>
      <c r="E768" s="192" t="s">
        <v>1004</v>
      </c>
      <c r="F768" s="192" t="s">
        <v>1005</v>
      </c>
      <c r="G768" s="179"/>
      <c r="H768" s="179"/>
      <c r="I768" s="182"/>
      <c r="J768" s="193">
        <f>BK768</f>
        <v>0</v>
      </c>
      <c r="K768" s="179"/>
      <c r="L768" s="184"/>
      <c r="M768" s="185"/>
      <c r="N768" s="186"/>
      <c r="O768" s="186"/>
      <c r="P768" s="187">
        <f>SUM(P769:P824)</f>
        <v>0</v>
      </c>
      <c r="Q768" s="186"/>
      <c r="R768" s="187">
        <f>SUM(R769:R824)</f>
        <v>0.40316219000000003</v>
      </c>
      <c r="S768" s="186"/>
      <c r="T768" s="188">
        <f>SUM(T769:T824)</f>
        <v>0</v>
      </c>
      <c r="AR768" s="189" t="s">
        <v>82</v>
      </c>
      <c r="AT768" s="190" t="s">
        <v>72</v>
      </c>
      <c r="AU768" s="190" t="s">
        <v>80</v>
      </c>
      <c r="AY768" s="189" t="s">
        <v>153</v>
      </c>
      <c r="BK768" s="191">
        <f>SUM(BK769:BK824)</f>
        <v>0</v>
      </c>
    </row>
    <row r="769" spans="1:65" s="2" customFormat="1" ht="21.75" customHeight="1">
      <c r="A769" s="36"/>
      <c r="B769" s="37"/>
      <c r="C769" s="194" t="s">
        <v>1006</v>
      </c>
      <c r="D769" s="194" t="s">
        <v>156</v>
      </c>
      <c r="E769" s="195" t="s">
        <v>1007</v>
      </c>
      <c r="F769" s="196" t="s">
        <v>1008</v>
      </c>
      <c r="G769" s="197" t="s">
        <v>172</v>
      </c>
      <c r="H769" s="198">
        <v>563.327</v>
      </c>
      <c r="I769" s="199"/>
      <c r="J769" s="200">
        <f>ROUND(I769*H769,2)</f>
        <v>0</v>
      </c>
      <c r="K769" s="196" t="s">
        <v>160</v>
      </c>
      <c r="L769" s="41"/>
      <c r="M769" s="201" t="s">
        <v>21</v>
      </c>
      <c r="N769" s="202" t="s">
        <v>44</v>
      </c>
      <c r="O769" s="66"/>
      <c r="P769" s="203">
        <f>O769*H769</f>
        <v>0</v>
      </c>
      <c r="Q769" s="203">
        <v>0.00027</v>
      </c>
      <c r="R769" s="203">
        <f>Q769*H769</f>
        <v>0.15209829</v>
      </c>
      <c r="S769" s="203">
        <v>0</v>
      </c>
      <c r="T769" s="204">
        <f>S769*H769</f>
        <v>0</v>
      </c>
      <c r="U769" s="36"/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R769" s="205" t="s">
        <v>300</v>
      </c>
      <c r="AT769" s="205" t="s">
        <v>156</v>
      </c>
      <c r="AU769" s="205" t="s">
        <v>82</v>
      </c>
      <c r="AY769" s="19" t="s">
        <v>153</v>
      </c>
      <c r="BE769" s="206">
        <f>IF(N769="základní",J769,0)</f>
        <v>0</v>
      </c>
      <c r="BF769" s="206">
        <f>IF(N769="snížená",J769,0)</f>
        <v>0</v>
      </c>
      <c r="BG769" s="206">
        <f>IF(N769="zákl. přenesená",J769,0)</f>
        <v>0</v>
      </c>
      <c r="BH769" s="206">
        <f>IF(N769="sníž. přenesená",J769,0)</f>
        <v>0</v>
      </c>
      <c r="BI769" s="206">
        <f>IF(N769="nulová",J769,0)</f>
        <v>0</v>
      </c>
      <c r="BJ769" s="19" t="s">
        <v>80</v>
      </c>
      <c r="BK769" s="206">
        <f>ROUND(I769*H769,2)</f>
        <v>0</v>
      </c>
      <c r="BL769" s="19" t="s">
        <v>300</v>
      </c>
      <c r="BM769" s="205" t="s">
        <v>1009</v>
      </c>
    </row>
    <row r="770" spans="2:51" s="13" customFormat="1" ht="12">
      <c r="B770" s="207"/>
      <c r="C770" s="208"/>
      <c r="D770" s="209" t="s">
        <v>163</v>
      </c>
      <c r="E770" s="210" t="s">
        <v>21</v>
      </c>
      <c r="F770" s="211" t="s">
        <v>1010</v>
      </c>
      <c r="G770" s="208"/>
      <c r="H770" s="210" t="s">
        <v>21</v>
      </c>
      <c r="I770" s="212"/>
      <c r="J770" s="208"/>
      <c r="K770" s="208"/>
      <c r="L770" s="213"/>
      <c r="M770" s="214"/>
      <c r="N770" s="215"/>
      <c r="O770" s="215"/>
      <c r="P770" s="215"/>
      <c r="Q770" s="215"/>
      <c r="R770" s="215"/>
      <c r="S770" s="215"/>
      <c r="T770" s="216"/>
      <c r="AT770" s="217" t="s">
        <v>163</v>
      </c>
      <c r="AU770" s="217" t="s">
        <v>82</v>
      </c>
      <c r="AV770" s="13" t="s">
        <v>80</v>
      </c>
      <c r="AW770" s="13" t="s">
        <v>34</v>
      </c>
      <c r="AX770" s="13" t="s">
        <v>73</v>
      </c>
      <c r="AY770" s="217" t="s">
        <v>153</v>
      </c>
    </row>
    <row r="771" spans="2:51" s="13" customFormat="1" ht="12">
      <c r="B771" s="207"/>
      <c r="C771" s="208"/>
      <c r="D771" s="209" t="s">
        <v>163</v>
      </c>
      <c r="E771" s="210" t="s">
        <v>21</v>
      </c>
      <c r="F771" s="211" t="s">
        <v>1011</v>
      </c>
      <c r="G771" s="208"/>
      <c r="H771" s="210" t="s">
        <v>21</v>
      </c>
      <c r="I771" s="212"/>
      <c r="J771" s="208"/>
      <c r="K771" s="208"/>
      <c r="L771" s="213"/>
      <c r="M771" s="214"/>
      <c r="N771" s="215"/>
      <c r="O771" s="215"/>
      <c r="P771" s="215"/>
      <c r="Q771" s="215"/>
      <c r="R771" s="215"/>
      <c r="S771" s="215"/>
      <c r="T771" s="216"/>
      <c r="AT771" s="217" t="s">
        <v>163</v>
      </c>
      <c r="AU771" s="217" t="s">
        <v>82</v>
      </c>
      <c r="AV771" s="13" t="s">
        <v>80</v>
      </c>
      <c r="AW771" s="13" t="s">
        <v>34</v>
      </c>
      <c r="AX771" s="13" t="s">
        <v>73</v>
      </c>
      <c r="AY771" s="217" t="s">
        <v>153</v>
      </c>
    </row>
    <row r="772" spans="2:51" s="14" customFormat="1" ht="12">
      <c r="B772" s="218"/>
      <c r="C772" s="219"/>
      <c r="D772" s="209" t="s">
        <v>163</v>
      </c>
      <c r="E772" s="220" t="s">
        <v>21</v>
      </c>
      <c r="F772" s="221" t="s">
        <v>400</v>
      </c>
      <c r="G772" s="219"/>
      <c r="H772" s="222">
        <v>32.98</v>
      </c>
      <c r="I772" s="223"/>
      <c r="J772" s="219"/>
      <c r="K772" s="219"/>
      <c r="L772" s="224"/>
      <c r="M772" s="225"/>
      <c r="N772" s="226"/>
      <c r="O772" s="226"/>
      <c r="P772" s="226"/>
      <c r="Q772" s="226"/>
      <c r="R772" s="226"/>
      <c r="S772" s="226"/>
      <c r="T772" s="227"/>
      <c r="AT772" s="228" t="s">
        <v>163</v>
      </c>
      <c r="AU772" s="228" t="s">
        <v>82</v>
      </c>
      <c r="AV772" s="14" t="s">
        <v>82</v>
      </c>
      <c r="AW772" s="14" t="s">
        <v>34</v>
      </c>
      <c r="AX772" s="14" t="s">
        <v>73</v>
      </c>
      <c r="AY772" s="228" t="s">
        <v>153</v>
      </c>
    </row>
    <row r="773" spans="2:51" s="14" customFormat="1" ht="12">
      <c r="B773" s="218"/>
      <c r="C773" s="219"/>
      <c r="D773" s="209" t="s">
        <v>163</v>
      </c>
      <c r="E773" s="220" t="s">
        <v>21</v>
      </c>
      <c r="F773" s="221" t="s">
        <v>401</v>
      </c>
      <c r="G773" s="219"/>
      <c r="H773" s="222">
        <v>37.96</v>
      </c>
      <c r="I773" s="223"/>
      <c r="J773" s="219"/>
      <c r="K773" s="219"/>
      <c r="L773" s="224"/>
      <c r="M773" s="225"/>
      <c r="N773" s="226"/>
      <c r="O773" s="226"/>
      <c r="P773" s="226"/>
      <c r="Q773" s="226"/>
      <c r="R773" s="226"/>
      <c r="S773" s="226"/>
      <c r="T773" s="227"/>
      <c r="AT773" s="228" t="s">
        <v>163</v>
      </c>
      <c r="AU773" s="228" t="s">
        <v>82</v>
      </c>
      <c r="AV773" s="14" t="s">
        <v>82</v>
      </c>
      <c r="AW773" s="14" t="s">
        <v>34</v>
      </c>
      <c r="AX773" s="14" t="s">
        <v>73</v>
      </c>
      <c r="AY773" s="228" t="s">
        <v>153</v>
      </c>
    </row>
    <row r="774" spans="2:51" s="14" customFormat="1" ht="12">
      <c r="B774" s="218"/>
      <c r="C774" s="219"/>
      <c r="D774" s="209" t="s">
        <v>163</v>
      </c>
      <c r="E774" s="220" t="s">
        <v>21</v>
      </c>
      <c r="F774" s="221" t="s">
        <v>402</v>
      </c>
      <c r="G774" s="219"/>
      <c r="H774" s="222">
        <v>27.43</v>
      </c>
      <c r="I774" s="223"/>
      <c r="J774" s="219"/>
      <c r="K774" s="219"/>
      <c r="L774" s="224"/>
      <c r="M774" s="225"/>
      <c r="N774" s="226"/>
      <c r="O774" s="226"/>
      <c r="P774" s="226"/>
      <c r="Q774" s="226"/>
      <c r="R774" s="226"/>
      <c r="S774" s="226"/>
      <c r="T774" s="227"/>
      <c r="AT774" s="228" t="s">
        <v>163</v>
      </c>
      <c r="AU774" s="228" t="s">
        <v>82</v>
      </c>
      <c r="AV774" s="14" t="s">
        <v>82</v>
      </c>
      <c r="AW774" s="14" t="s">
        <v>34</v>
      </c>
      <c r="AX774" s="14" t="s">
        <v>73</v>
      </c>
      <c r="AY774" s="228" t="s">
        <v>153</v>
      </c>
    </row>
    <row r="775" spans="2:51" s="13" customFormat="1" ht="12">
      <c r="B775" s="207"/>
      <c r="C775" s="208"/>
      <c r="D775" s="209" t="s">
        <v>163</v>
      </c>
      <c r="E775" s="210" t="s">
        <v>21</v>
      </c>
      <c r="F775" s="211" t="s">
        <v>1012</v>
      </c>
      <c r="G775" s="208"/>
      <c r="H775" s="210" t="s">
        <v>21</v>
      </c>
      <c r="I775" s="212"/>
      <c r="J775" s="208"/>
      <c r="K775" s="208"/>
      <c r="L775" s="213"/>
      <c r="M775" s="214"/>
      <c r="N775" s="215"/>
      <c r="O775" s="215"/>
      <c r="P775" s="215"/>
      <c r="Q775" s="215"/>
      <c r="R775" s="215"/>
      <c r="S775" s="215"/>
      <c r="T775" s="216"/>
      <c r="AT775" s="217" t="s">
        <v>163</v>
      </c>
      <c r="AU775" s="217" t="s">
        <v>82</v>
      </c>
      <c r="AV775" s="13" t="s">
        <v>80</v>
      </c>
      <c r="AW775" s="13" t="s">
        <v>34</v>
      </c>
      <c r="AX775" s="13" t="s">
        <v>73</v>
      </c>
      <c r="AY775" s="217" t="s">
        <v>153</v>
      </c>
    </row>
    <row r="776" spans="2:51" s="14" customFormat="1" ht="12">
      <c r="B776" s="218"/>
      <c r="C776" s="219"/>
      <c r="D776" s="209" t="s">
        <v>163</v>
      </c>
      <c r="E776" s="220" t="s">
        <v>21</v>
      </c>
      <c r="F776" s="221" t="s">
        <v>1013</v>
      </c>
      <c r="G776" s="219"/>
      <c r="H776" s="222">
        <v>73.818</v>
      </c>
      <c r="I776" s="223"/>
      <c r="J776" s="219"/>
      <c r="K776" s="219"/>
      <c r="L776" s="224"/>
      <c r="M776" s="225"/>
      <c r="N776" s="226"/>
      <c r="O776" s="226"/>
      <c r="P776" s="226"/>
      <c r="Q776" s="226"/>
      <c r="R776" s="226"/>
      <c r="S776" s="226"/>
      <c r="T776" s="227"/>
      <c r="AT776" s="228" t="s">
        <v>163</v>
      </c>
      <c r="AU776" s="228" t="s">
        <v>82</v>
      </c>
      <c r="AV776" s="14" t="s">
        <v>82</v>
      </c>
      <c r="AW776" s="14" t="s">
        <v>34</v>
      </c>
      <c r="AX776" s="14" t="s">
        <v>73</v>
      </c>
      <c r="AY776" s="228" t="s">
        <v>153</v>
      </c>
    </row>
    <row r="777" spans="2:51" s="14" customFormat="1" ht="12">
      <c r="B777" s="218"/>
      <c r="C777" s="219"/>
      <c r="D777" s="209" t="s">
        <v>163</v>
      </c>
      <c r="E777" s="220" t="s">
        <v>21</v>
      </c>
      <c r="F777" s="221" t="s">
        <v>1014</v>
      </c>
      <c r="G777" s="219"/>
      <c r="H777" s="222">
        <v>25.475</v>
      </c>
      <c r="I777" s="223"/>
      <c r="J777" s="219"/>
      <c r="K777" s="219"/>
      <c r="L777" s="224"/>
      <c r="M777" s="225"/>
      <c r="N777" s="226"/>
      <c r="O777" s="226"/>
      <c r="P777" s="226"/>
      <c r="Q777" s="226"/>
      <c r="R777" s="226"/>
      <c r="S777" s="226"/>
      <c r="T777" s="227"/>
      <c r="AT777" s="228" t="s">
        <v>163</v>
      </c>
      <c r="AU777" s="228" t="s">
        <v>82</v>
      </c>
      <c r="AV777" s="14" t="s">
        <v>82</v>
      </c>
      <c r="AW777" s="14" t="s">
        <v>34</v>
      </c>
      <c r="AX777" s="14" t="s">
        <v>73</v>
      </c>
      <c r="AY777" s="228" t="s">
        <v>153</v>
      </c>
    </row>
    <row r="778" spans="2:51" s="14" customFormat="1" ht="12">
      <c r="B778" s="218"/>
      <c r="C778" s="219"/>
      <c r="D778" s="209" t="s">
        <v>163</v>
      </c>
      <c r="E778" s="220" t="s">
        <v>21</v>
      </c>
      <c r="F778" s="221" t="s">
        <v>1015</v>
      </c>
      <c r="G778" s="219"/>
      <c r="H778" s="222">
        <v>36.14</v>
      </c>
      <c r="I778" s="223"/>
      <c r="J778" s="219"/>
      <c r="K778" s="219"/>
      <c r="L778" s="224"/>
      <c r="M778" s="225"/>
      <c r="N778" s="226"/>
      <c r="O778" s="226"/>
      <c r="P778" s="226"/>
      <c r="Q778" s="226"/>
      <c r="R778" s="226"/>
      <c r="S778" s="226"/>
      <c r="T778" s="227"/>
      <c r="AT778" s="228" t="s">
        <v>163</v>
      </c>
      <c r="AU778" s="228" t="s">
        <v>82</v>
      </c>
      <c r="AV778" s="14" t="s">
        <v>82</v>
      </c>
      <c r="AW778" s="14" t="s">
        <v>34</v>
      </c>
      <c r="AX778" s="14" t="s">
        <v>73</v>
      </c>
      <c r="AY778" s="228" t="s">
        <v>153</v>
      </c>
    </row>
    <row r="779" spans="2:51" s="14" customFormat="1" ht="12">
      <c r="B779" s="218"/>
      <c r="C779" s="219"/>
      <c r="D779" s="209" t="s">
        <v>163</v>
      </c>
      <c r="E779" s="220" t="s">
        <v>21</v>
      </c>
      <c r="F779" s="221" t="s">
        <v>1016</v>
      </c>
      <c r="G779" s="219"/>
      <c r="H779" s="222">
        <v>16.308</v>
      </c>
      <c r="I779" s="223"/>
      <c r="J779" s="219"/>
      <c r="K779" s="219"/>
      <c r="L779" s="224"/>
      <c r="M779" s="225"/>
      <c r="N779" s="226"/>
      <c r="O779" s="226"/>
      <c r="P779" s="226"/>
      <c r="Q779" s="226"/>
      <c r="R779" s="226"/>
      <c r="S779" s="226"/>
      <c r="T779" s="227"/>
      <c r="AT779" s="228" t="s">
        <v>163</v>
      </c>
      <c r="AU779" s="228" t="s">
        <v>82</v>
      </c>
      <c r="AV779" s="14" t="s">
        <v>82</v>
      </c>
      <c r="AW779" s="14" t="s">
        <v>34</v>
      </c>
      <c r="AX779" s="14" t="s">
        <v>73</v>
      </c>
      <c r="AY779" s="228" t="s">
        <v>153</v>
      </c>
    </row>
    <row r="780" spans="2:51" s="14" customFormat="1" ht="12">
      <c r="B780" s="218"/>
      <c r="C780" s="219"/>
      <c r="D780" s="209" t="s">
        <v>163</v>
      </c>
      <c r="E780" s="220" t="s">
        <v>21</v>
      </c>
      <c r="F780" s="221" t="s">
        <v>1017</v>
      </c>
      <c r="G780" s="219"/>
      <c r="H780" s="222">
        <v>39.258</v>
      </c>
      <c r="I780" s="223"/>
      <c r="J780" s="219"/>
      <c r="K780" s="219"/>
      <c r="L780" s="224"/>
      <c r="M780" s="225"/>
      <c r="N780" s="226"/>
      <c r="O780" s="226"/>
      <c r="P780" s="226"/>
      <c r="Q780" s="226"/>
      <c r="R780" s="226"/>
      <c r="S780" s="226"/>
      <c r="T780" s="227"/>
      <c r="AT780" s="228" t="s">
        <v>163</v>
      </c>
      <c r="AU780" s="228" t="s">
        <v>82</v>
      </c>
      <c r="AV780" s="14" t="s">
        <v>82</v>
      </c>
      <c r="AW780" s="14" t="s">
        <v>34</v>
      </c>
      <c r="AX780" s="14" t="s">
        <v>73</v>
      </c>
      <c r="AY780" s="228" t="s">
        <v>153</v>
      </c>
    </row>
    <row r="781" spans="2:51" s="14" customFormat="1" ht="12">
      <c r="B781" s="218"/>
      <c r="C781" s="219"/>
      <c r="D781" s="209" t="s">
        <v>163</v>
      </c>
      <c r="E781" s="220" t="s">
        <v>21</v>
      </c>
      <c r="F781" s="221" t="s">
        <v>1018</v>
      </c>
      <c r="G781" s="219"/>
      <c r="H781" s="222">
        <v>28.728</v>
      </c>
      <c r="I781" s="223"/>
      <c r="J781" s="219"/>
      <c r="K781" s="219"/>
      <c r="L781" s="224"/>
      <c r="M781" s="225"/>
      <c r="N781" s="226"/>
      <c r="O781" s="226"/>
      <c r="P781" s="226"/>
      <c r="Q781" s="226"/>
      <c r="R781" s="226"/>
      <c r="S781" s="226"/>
      <c r="T781" s="227"/>
      <c r="AT781" s="228" t="s">
        <v>163</v>
      </c>
      <c r="AU781" s="228" t="s">
        <v>82</v>
      </c>
      <c r="AV781" s="14" t="s">
        <v>82</v>
      </c>
      <c r="AW781" s="14" t="s">
        <v>34</v>
      </c>
      <c r="AX781" s="14" t="s">
        <v>73</v>
      </c>
      <c r="AY781" s="228" t="s">
        <v>153</v>
      </c>
    </row>
    <row r="782" spans="2:51" s="14" customFormat="1" ht="12">
      <c r="B782" s="218"/>
      <c r="C782" s="219"/>
      <c r="D782" s="209" t="s">
        <v>163</v>
      </c>
      <c r="E782" s="220" t="s">
        <v>21</v>
      </c>
      <c r="F782" s="221" t="s">
        <v>1016</v>
      </c>
      <c r="G782" s="219"/>
      <c r="H782" s="222">
        <v>16.308</v>
      </c>
      <c r="I782" s="223"/>
      <c r="J782" s="219"/>
      <c r="K782" s="219"/>
      <c r="L782" s="224"/>
      <c r="M782" s="225"/>
      <c r="N782" s="226"/>
      <c r="O782" s="226"/>
      <c r="P782" s="226"/>
      <c r="Q782" s="226"/>
      <c r="R782" s="226"/>
      <c r="S782" s="226"/>
      <c r="T782" s="227"/>
      <c r="AT782" s="228" t="s">
        <v>163</v>
      </c>
      <c r="AU782" s="228" t="s">
        <v>82</v>
      </c>
      <c r="AV782" s="14" t="s">
        <v>82</v>
      </c>
      <c r="AW782" s="14" t="s">
        <v>34</v>
      </c>
      <c r="AX782" s="14" t="s">
        <v>73</v>
      </c>
      <c r="AY782" s="228" t="s">
        <v>153</v>
      </c>
    </row>
    <row r="783" spans="2:51" s="14" customFormat="1" ht="12">
      <c r="B783" s="218"/>
      <c r="C783" s="219"/>
      <c r="D783" s="209" t="s">
        <v>163</v>
      </c>
      <c r="E783" s="220" t="s">
        <v>21</v>
      </c>
      <c r="F783" s="221" t="s">
        <v>1019</v>
      </c>
      <c r="G783" s="219"/>
      <c r="H783" s="222">
        <v>50.49</v>
      </c>
      <c r="I783" s="223"/>
      <c r="J783" s="219"/>
      <c r="K783" s="219"/>
      <c r="L783" s="224"/>
      <c r="M783" s="225"/>
      <c r="N783" s="226"/>
      <c r="O783" s="226"/>
      <c r="P783" s="226"/>
      <c r="Q783" s="226"/>
      <c r="R783" s="226"/>
      <c r="S783" s="226"/>
      <c r="T783" s="227"/>
      <c r="AT783" s="228" t="s">
        <v>163</v>
      </c>
      <c r="AU783" s="228" t="s">
        <v>82</v>
      </c>
      <c r="AV783" s="14" t="s">
        <v>82</v>
      </c>
      <c r="AW783" s="14" t="s">
        <v>34</v>
      </c>
      <c r="AX783" s="14" t="s">
        <v>73</v>
      </c>
      <c r="AY783" s="228" t="s">
        <v>153</v>
      </c>
    </row>
    <row r="784" spans="2:51" s="14" customFormat="1" ht="12">
      <c r="B784" s="218"/>
      <c r="C784" s="219"/>
      <c r="D784" s="209" t="s">
        <v>163</v>
      </c>
      <c r="E784" s="220" t="s">
        <v>21</v>
      </c>
      <c r="F784" s="221" t="s">
        <v>1020</v>
      </c>
      <c r="G784" s="219"/>
      <c r="H784" s="222">
        <v>31.32</v>
      </c>
      <c r="I784" s="223"/>
      <c r="J784" s="219"/>
      <c r="K784" s="219"/>
      <c r="L784" s="224"/>
      <c r="M784" s="225"/>
      <c r="N784" s="226"/>
      <c r="O784" s="226"/>
      <c r="P784" s="226"/>
      <c r="Q784" s="226"/>
      <c r="R784" s="226"/>
      <c r="S784" s="226"/>
      <c r="T784" s="227"/>
      <c r="AT784" s="228" t="s">
        <v>163</v>
      </c>
      <c r="AU784" s="228" t="s">
        <v>82</v>
      </c>
      <c r="AV784" s="14" t="s">
        <v>82</v>
      </c>
      <c r="AW784" s="14" t="s">
        <v>34</v>
      </c>
      <c r="AX784" s="14" t="s">
        <v>73</v>
      </c>
      <c r="AY784" s="228" t="s">
        <v>153</v>
      </c>
    </row>
    <row r="785" spans="2:51" s="14" customFormat="1" ht="12">
      <c r="B785" s="218"/>
      <c r="C785" s="219"/>
      <c r="D785" s="209" t="s">
        <v>163</v>
      </c>
      <c r="E785" s="220" t="s">
        <v>21</v>
      </c>
      <c r="F785" s="221" t="s">
        <v>328</v>
      </c>
      <c r="G785" s="219"/>
      <c r="H785" s="222">
        <v>13.52</v>
      </c>
      <c r="I785" s="223"/>
      <c r="J785" s="219"/>
      <c r="K785" s="219"/>
      <c r="L785" s="224"/>
      <c r="M785" s="225"/>
      <c r="N785" s="226"/>
      <c r="O785" s="226"/>
      <c r="P785" s="226"/>
      <c r="Q785" s="226"/>
      <c r="R785" s="226"/>
      <c r="S785" s="226"/>
      <c r="T785" s="227"/>
      <c r="AT785" s="228" t="s">
        <v>163</v>
      </c>
      <c r="AU785" s="228" t="s">
        <v>82</v>
      </c>
      <c r="AV785" s="14" t="s">
        <v>82</v>
      </c>
      <c r="AW785" s="14" t="s">
        <v>34</v>
      </c>
      <c r="AX785" s="14" t="s">
        <v>73</v>
      </c>
      <c r="AY785" s="228" t="s">
        <v>153</v>
      </c>
    </row>
    <row r="786" spans="2:51" s="14" customFormat="1" ht="12">
      <c r="B786" s="218"/>
      <c r="C786" s="219"/>
      <c r="D786" s="209" t="s">
        <v>163</v>
      </c>
      <c r="E786" s="220" t="s">
        <v>21</v>
      </c>
      <c r="F786" s="221" t="s">
        <v>1021</v>
      </c>
      <c r="G786" s="219"/>
      <c r="H786" s="222">
        <v>17.496</v>
      </c>
      <c r="I786" s="223"/>
      <c r="J786" s="219"/>
      <c r="K786" s="219"/>
      <c r="L786" s="224"/>
      <c r="M786" s="225"/>
      <c r="N786" s="226"/>
      <c r="O786" s="226"/>
      <c r="P786" s="226"/>
      <c r="Q786" s="226"/>
      <c r="R786" s="226"/>
      <c r="S786" s="226"/>
      <c r="T786" s="227"/>
      <c r="AT786" s="228" t="s">
        <v>163</v>
      </c>
      <c r="AU786" s="228" t="s">
        <v>82</v>
      </c>
      <c r="AV786" s="14" t="s">
        <v>82</v>
      </c>
      <c r="AW786" s="14" t="s">
        <v>34</v>
      </c>
      <c r="AX786" s="14" t="s">
        <v>73</v>
      </c>
      <c r="AY786" s="228" t="s">
        <v>153</v>
      </c>
    </row>
    <row r="787" spans="2:51" s="14" customFormat="1" ht="12">
      <c r="B787" s="218"/>
      <c r="C787" s="219"/>
      <c r="D787" s="209" t="s">
        <v>163</v>
      </c>
      <c r="E787" s="220" t="s">
        <v>21</v>
      </c>
      <c r="F787" s="221" t="s">
        <v>1022</v>
      </c>
      <c r="G787" s="219"/>
      <c r="H787" s="222">
        <v>41.256</v>
      </c>
      <c r="I787" s="223"/>
      <c r="J787" s="219"/>
      <c r="K787" s="219"/>
      <c r="L787" s="224"/>
      <c r="M787" s="225"/>
      <c r="N787" s="226"/>
      <c r="O787" s="226"/>
      <c r="P787" s="226"/>
      <c r="Q787" s="226"/>
      <c r="R787" s="226"/>
      <c r="S787" s="226"/>
      <c r="T787" s="227"/>
      <c r="AT787" s="228" t="s">
        <v>163</v>
      </c>
      <c r="AU787" s="228" t="s">
        <v>82</v>
      </c>
      <c r="AV787" s="14" t="s">
        <v>82</v>
      </c>
      <c r="AW787" s="14" t="s">
        <v>34</v>
      </c>
      <c r="AX787" s="14" t="s">
        <v>73</v>
      </c>
      <c r="AY787" s="228" t="s">
        <v>153</v>
      </c>
    </row>
    <row r="788" spans="2:51" s="14" customFormat="1" ht="12">
      <c r="B788" s="218"/>
      <c r="C788" s="219"/>
      <c r="D788" s="209" t="s">
        <v>163</v>
      </c>
      <c r="E788" s="220" t="s">
        <v>21</v>
      </c>
      <c r="F788" s="221" t="s">
        <v>1023</v>
      </c>
      <c r="G788" s="219"/>
      <c r="H788" s="222">
        <v>35.52</v>
      </c>
      <c r="I788" s="223"/>
      <c r="J788" s="219"/>
      <c r="K788" s="219"/>
      <c r="L788" s="224"/>
      <c r="M788" s="225"/>
      <c r="N788" s="226"/>
      <c r="O788" s="226"/>
      <c r="P788" s="226"/>
      <c r="Q788" s="226"/>
      <c r="R788" s="226"/>
      <c r="S788" s="226"/>
      <c r="T788" s="227"/>
      <c r="AT788" s="228" t="s">
        <v>163</v>
      </c>
      <c r="AU788" s="228" t="s">
        <v>82</v>
      </c>
      <c r="AV788" s="14" t="s">
        <v>82</v>
      </c>
      <c r="AW788" s="14" t="s">
        <v>34</v>
      </c>
      <c r="AX788" s="14" t="s">
        <v>73</v>
      </c>
      <c r="AY788" s="228" t="s">
        <v>153</v>
      </c>
    </row>
    <row r="789" spans="2:51" s="14" customFormat="1" ht="12">
      <c r="B789" s="218"/>
      <c r="C789" s="219"/>
      <c r="D789" s="209" t="s">
        <v>163</v>
      </c>
      <c r="E789" s="220" t="s">
        <v>21</v>
      </c>
      <c r="F789" s="221" t="s">
        <v>332</v>
      </c>
      <c r="G789" s="219"/>
      <c r="H789" s="222">
        <v>4.32</v>
      </c>
      <c r="I789" s="223"/>
      <c r="J789" s="219"/>
      <c r="K789" s="219"/>
      <c r="L789" s="224"/>
      <c r="M789" s="225"/>
      <c r="N789" s="226"/>
      <c r="O789" s="226"/>
      <c r="P789" s="226"/>
      <c r="Q789" s="226"/>
      <c r="R789" s="226"/>
      <c r="S789" s="226"/>
      <c r="T789" s="227"/>
      <c r="AT789" s="228" t="s">
        <v>163</v>
      </c>
      <c r="AU789" s="228" t="s">
        <v>82</v>
      </c>
      <c r="AV789" s="14" t="s">
        <v>82</v>
      </c>
      <c r="AW789" s="14" t="s">
        <v>34</v>
      </c>
      <c r="AX789" s="14" t="s">
        <v>73</v>
      </c>
      <c r="AY789" s="228" t="s">
        <v>153</v>
      </c>
    </row>
    <row r="790" spans="2:51" s="14" customFormat="1" ht="12">
      <c r="B790" s="218"/>
      <c r="C790" s="219"/>
      <c r="D790" s="209" t="s">
        <v>163</v>
      </c>
      <c r="E790" s="220" t="s">
        <v>21</v>
      </c>
      <c r="F790" s="221" t="s">
        <v>333</v>
      </c>
      <c r="G790" s="219"/>
      <c r="H790" s="222">
        <v>35</v>
      </c>
      <c r="I790" s="223"/>
      <c r="J790" s="219"/>
      <c r="K790" s="219"/>
      <c r="L790" s="224"/>
      <c r="M790" s="225"/>
      <c r="N790" s="226"/>
      <c r="O790" s="226"/>
      <c r="P790" s="226"/>
      <c r="Q790" s="226"/>
      <c r="R790" s="226"/>
      <c r="S790" s="226"/>
      <c r="T790" s="227"/>
      <c r="AT790" s="228" t="s">
        <v>163</v>
      </c>
      <c r="AU790" s="228" t="s">
        <v>82</v>
      </c>
      <c r="AV790" s="14" t="s">
        <v>82</v>
      </c>
      <c r="AW790" s="14" t="s">
        <v>34</v>
      </c>
      <c r="AX790" s="14" t="s">
        <v>73</v>
      </c>
      <c r="AY790" s="228" t="s">
        <v>153</v>
      </c>
    </row>
    <row r="791" spans="2:51" s="15" customFormat="1" ht="12">
      <c r="B791" s="229"/>
      <c r="C791" s="230"/>
      <c r="D791" s="209" t="s">
        <v>163</v>
      </c>
      <c r="E791" s="231" t="s">
        <v>21</v>
      </c>
      <c r="F791" s="232" t="s">
        <v>169</v>
      </c>
      <c r="G791" s="230"/>
      <c r="H791" s="233">
        <v>563.327</v>
      </c>
      <c r="I791" s="234"/>
      <c r="J791" s="230"/>
      <c r="K791" s="230"/>
      <c r="L791" s="235"/>
      <c r="M791" s="236"/>
      <c r="N791" s="237"/>
      <c r="O791" s="237"/>
      <c r="P791" s="237"/>
      <c r="Q791" s="237"/>
      <c r="R791" s="237"/>
      <c r="S791" s="237"/>
      <c r="T791" s="238"/>
      <c r="AT791" s="239" t="s">
        <v>163</v>
      </c>
      <c r="AU791" s="239" t="s">
        <v>82</v>
      </c>
      <c r="AV791" s="15" t="s">
        <v>161</v>
      </c>
      <c r="AW791" s="15" t="s">
        <v>34</v>
      </c>
      <c r="AX791" s="15" t="s">
        <v>80</v>
      </c>
      <c r="AY791" s="239" t="s">
        <v>153</v>
      </c>
    </row>
    <row r="792" spans="1:65" s="2" customFormat="1" ht="16.5" customHeight="1">
      <c r="A792" s="36"/>
      <c r="B792" s="37"/>
      <c r="C792" s="194" t="s">
        <v>1024</v>
      </c>
      <c r="D792" s="194" t="s">
        <v>156</v>
      </c>
      <c r="E792" s="195" t="s">
        <v>1025</v>
      </c>
      <c r="F792" s="196" t="s">
        <v>1026</v>
      </c>
      <c r="G792" s="197" t="s">
        <v>172</v>
      </c>
      <c r="H792" s="198">
        <v>563.327</v>
      </c>
      <c r="I792" s="199"/>
      <c r="J792" s="200">
        <f>ROUND(I792*H792,2)</f>
        <v>0</v>
      </c>
      <c r="K792" s="196" t="s">
        <v>160</v>
      </c>
      <c r="L792" s="41"/>
      <c r="M792" s="201" t="s">
        <v>21</v>
      </c>
      <c r="N792" s="202" t="s">
        <v>44</v>
      </c>
      <c r="O792" s="66"/>
      <c r="P792" s="203">
        <f>O792*H792</f>
        <v>0</v>
      </c>
      <c r="Q792" s="203">
        <v>0.0002</v>
      </c>
      <c r="R792" s="203">
        <f>Q792*H792</f>
        <v>0.1126654</v>
      </c>
      <c r="S792" s="203">
        <v>0</v>
      </c>
      <c r="T792" s="204">
        <f>S792*H792</f>
        <v>0</v>
      </c>
      <c r="U792" s="36"/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R792" s="205" t="s">
        <v>300</v>
      </c>
      <c r="AT792" s="205" t="s">
        <v>156</v>
      </c>
      <c r="AU792" s="205" t="s">
        <v>82</v>
      </c>
      <c r="AY792" s="19" t="s">
        <v>153</v>
      </c>
      <c r="BE792" s="206">
        <f>IF(N792="základní",J792,0)</f>
        <v>0</v>
      </c>
      <c r="BF792" s="206">
        <f>IF(N792="snížená",J792,0)</f>
        <v>0</v>
      </c>
      <c r="BG792" s="206">
        <f>IF(N792="zákl. přenesená",J792,0)</f>
        <v>0</v>
      </c>
      <c r="BH792" s="206">
        <f>IF(N792="sníž. přenesená",J792,0)</f>
        <v>0</v>
      </c>
      <c r="BI792" s="206">
        <f>IF(N792="nulová",J792,0)</f>
        <v>0</v>
      </c>
      <c r="BJ792" s="19" t="s">
        <v>80</v>
      </c>
      <c r="BK792" s="206">
        <f>ROUND(I792*H792,2)</f>
        <v>0</v>
      </c>
      <c r="BL792" s="19" t="s">
        <v>300</v>
      </c>
      <c r="BM792" s="205" t="s">
        <v>1027</v>
      </c>
    </row>
    <row r="793" spans="1:65" s="2" customFormat="1" ht="16.5" customHeight="1">
      <c r="A793" s="36"/>
      <c r="B793" s="37"/>
      <c r="C793" s="194" t="s">
        <v>1028</v>
      </c>
      <c r="D793" s="194" t="s">
        <v>156</v>
      </c>
      <c r="E793" s="195" t="s">
        <v>1029</v>
      </c>
      <c r="F793" s="196" t="s">
        <v>1030</v>
      </c>
      <c r="G793" s="197" t="s">
        <v>172</v>
      </c>
      <c r="H793" s="198">
        <v>464.957</v>
      </c>
      <c r="I793" s="199"/>
      <c r="J793" s="200">
        <f>ROUND(I793*H793,2)</f>
        <v>0</v>
      </c>
      <c r="K793" s="196" t="s">
        <v>160</v>
      </c>
      <c r="L793" s="41"/>
      <c r="M793" s="201" t="s">
        <v>21</v>
      </c>
      <c r="N793" s="202" t="s">
        <v>44</v>
      </c>
      <c r="O793" s="66"/>
      <c r="P793" s="203">
        <f>O793*H793</f>
        <v>0</v>
      </c>
      <c r="Q793" s="203">
        <v>0.00021</v>
      </c>
      <c r="R793" s="203">
        <f>Q793*H793</f>
        <v>0.09764097000000001</v>
      </c>
      <c r="S793" s="203">
        <v>0</v>
      </c>
      <c r="T793" s="204">
        <f>S793*H793</f>
        <v>0</v>
      </c>
      <c r="U793" s="36"/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R793" s="205" t="s">
        <v>300</v>
      </c>
      <c r="AT793" s="205" t="s">
        <v>156</v>
      </c>
      <c r="AU793" s="205" t="s">
        <v>82</v>
      </c>
      <c r="AY793" s="19" t="s">
        <v>153</v>
      </c>
      <c r="BE793" s="206">
        <f>IF(N793="základní",J793,0)</f>
        <v>0</v>
      </c>
      <c r="BF793" s="206">
        <f>IF(N793="snížená",J793,0)</f>
        <v>0</v>
      </c>
      <c r="BG793" s="206">
        <f>IF(N793="zákl. přenesená",J793,0)</f>
        <v>0</v>
      </c>
      <c r="BH793" s="206">
        <f>IF(N793="sníž. přenesená",J793,0)</f>
        <v>0</v>
      </c>
      <c r="BI793" s="206">
        <f>IF(N793="nulová",J793,0)</f>
        <v>0</v>
      </c>
      <c r="BJ793" s="19" t="s">
        <v>80</v>
      </c>
      <c r="BK793" s="206">
        <f>ROUND(I793*H793,2)</f>
        <v>0</v>
      </c>
      <c r="BL793" s="19" t="s">
        <v>300</v>
      </c>
      <c r="BM793" s="205" t="s">
        <v>1031</v>
      </c>
    </row>
    <row r="794" spans="2:51" s="13" customFormat="1" ht="12">
      <c r="B794" s="207"/>
      <c r="C794" s="208"/>
      <c r="D794" s="209" t="s">
        <v>163</v>
      </c>
      <c r="E794" s="210" t="s">
        <v>21</v>
      </c>
      <c r="F794" s="211" t="s">
        <v>1012</v>
      </c>
      <c r="G794" s="208"/>
      <c r="H794" s="210" t="s">
        <v>21</v>
      </c>
      <c r="I794" s="212"/>
      <c r="J794" s="208"/>
      <c r="K794" s="208"/>
      <c r="L794" s="213"/>
      <c r="M794" s="214"/>
      <c r="N794" s="215"/>
      <c r="O794" s="215"/>
      <c r="P794" s="215"/>
      <c r="Q794" s="215"/>
      <c r="R794" s="215"/>
      <c r="S794" s="215"/>
      <c r="T794" s="216"/>
      <c r="AT794" s="217" t="s">
        <v>163</v>
      </c>
      <c r="AU794" s="217" t="s">
        <v>82</v>
      </c>
      <c r="AV794" s="13" t="s">
        <v>80</v>
      </c>
      <c r="AW794" s="13" t="s">
        <v>34</v>
      </c>
      <c r="AX794" s="13" t="s">
        <v>73</v>
      </c>
      <c r="AY794" s="217" t="s">
        <v>153</v>
      </c>
    </row>
    <row r="795" spans="2:51" s="14" customFormat="1" ht="12">
      <c r="B795" s="218"/>
      <c r="C795" s="219"/>
      <c r="D795" s="209" t="s">
        <v>163</v>
      </c>
      <c r="E795" s="220" t="s">
        <v>21</v>
      </c>
      <c r="F795" s="221" t="s">
        <v>1013</v>
      </c>
      <c r="G795" s="219"/>
      <c r="H795" s="222">
        <v>73.818</v>
      </c>
      <c r="I795" s="223"/>
      <c r="J795" s="219"/>
      <c r="K795" s="219"/>
      <c r="L795" s="224"/>
      <c r="M795" s="225"/>
      <c r="N795" s="226"/>
      <c r="O795" s="226"/>
      <c r="P795" s="226"/>
      <c r="Q795" s="226"/>
      <c r="R795" s="226"/>
      <c r="S795" s="226"/>
      <c r="T795" s="227"/>
      <c r="AT795" s="228" t="s">
        <v>163</v>
      </c>
      <c r="AU795" s="228" t="s">
        <v>82</v>
      </c>
      <c r="AV795" s="14" t="s">
        <v>82</v>
      </c>
      <c r="AW795" s="14" t="s">
        <v>34</v>
      </c>
      <c r="AX795" s="14" t="s">
        <v>73</v>
      </c>
      <c r="AY795" s="228" t="s">
        <v>153</v>
      </c>
    </row>
    <row r="796" spans="2:51" s="14" customFormat="1" ht="12">
      <c r="B796" s="218"/>
      <c r="C796" s="219"/>
      <c r="D796" s="209" t="s">
        <v>163</v>
      </c>
      <c r="E796" s="220" t="s">
        <v>21</v>
      </c>
      <c r="F796" s="221" t="s">
        <v>1014</v>
      </c>
      <c r="G796" s="219"/>
      <c r="H796" s="222">
        <v>25.475</v>
      </c>
      <c r="I796" s="223"/>
      <c r="J796" s="219"/>
      <c r="K796" s="219"/>
      <c r="L796" s="224"/>
      <c r="M796" s="225"/>
      <c r="N796" s="226"/>
      <c r="O796" s="226"/>
      <c r="P796" s="226"/>
      <c r="Q796" s="226"/>
      <c r="R796" s="226"/>
      <c r="S796" s="226"/>
      <c r="T796" s="227"/>
      <c r="AT796" s="228" t="s">
        <v>163</v>
      </c>
      <c r="AU796" s="228" t="s">
        <v>82</v>
      </c>
      <c r="AV796" s="14" t="s">
        <v>82</v>
      </c>
      <c r="AW796" s="14" t="s">
        <v>34</v>
      </c>
      <c r="AX796" s="14" t="s">
        <v>73</v>
      </c>
      <c r="AY796" s="228" t="s">
        <v>153</v>
      </c>
    </row>
    <row r="797" spans="2:51" s="14" customFormat="1" ht="12">
      <c r="B797" s="218"/>
      <c r="C797" s="219"/>
      <c r="D797" s="209" t="s">
        <v>163</v>
      </c>
      <c r="E797" s="220" t="s">
        <v>21</v>
      </c>
      <c r="F797" s="221" t="s">
        <v>1015</v>
      </c>
      <c r="G797" s="219"/>
      <c r="H797" s="222">
        <v>36.14</v>
      </c>
      <c r="I797" s="223"/>
      <c r="J797" s="219"/>
      <c r="K797" s="219"/>
      <c r="L797" s="224"/>
      <c r="M797" s="225"/>
      <c r="N797" s="226"/>
      <c r="O797" s="226"/>
      <c r="P797" s="226"/>
      <c r="Q797" s="226"/>
      <c r="R797" s="226"/>
      <c r="S797" s="226"/>
      <c r="T797" s="227"/>
      <c r="AT797" s="228" t="s">
        <v>163</v>
      </c>
      <c r="AU797" s="228" t="s">
        <v>82</v>
      </c>
      <c r="AV797" s="14" t="s">
        <v>82</v>
      </c>
      <c r="AW797" s="14" t="s">
        <v>34</v>
      </c>
      <c r="AX797" s="14" t="s">
        <v>73</v>
      </c>
      <c r="AY797" s="228" t="s">
        <v>153</v>
      </c>
    </row>
    <row r="798" spans="2:51" s="14" customFormat="1" ht="12">
      <c r="B798" s="218"/>
      <c r="C798" s="219"/>
      <c r="D798" s="209" t="s">
        <v>163</v>
      </c>
      <c r="E798" s="220" t="s">
        <v>21</v>
      </c>
      <c r="F798" s="221" t="s">
        <v>1016</v>
      </c>
      <c r="G798" s="219"/>
      <c r="H798" s="222">
        <v>16.308</v>
      </c>
      <c r="I798" s="223"/>
      <c r="J798" s="219"/>
      <c r="K798" s="219"/>
      <c r="L798" s="224"/>
      <c r="M798" s="225"/>
      <c r="N798" s="226"/>
      <c r="O798" s="226"/>
      <c r="P798" s="226"/>
      <c r="Q798" s="226"/>
      <c r="R798" s="226"/>
      <c r="S798" s="226"/>
      <c r="T798" s="227"/>
      <c r="AT798" s="228" t="s">
        <v>163</v>
      </c>
      <c r="AU798" s="228" t="s">
        <v>82</v>
      </c>
      <c r="AV798" s="14" t="s">
        <v>82</v>
      </c>
      <c r="AW798" s="14" t="s">
        <v>34</v>
      </c>
      <c r="AX798" s="14" t="s">
        <v>73</v>
      </c>
      <c r="AY798" s="228" t="s">
        <v>153</v>
      </c>
    </row>
    <row r="799" spans="2:51" s="14" customFormat="1" ht="12">
      <c r="B799" s="218"/>
      <c r="C799" s="219"/>
      <c r="D799" s="209" t="s">
        <v>163</v>
      </c>
      <c r="E799" s="220" t="s">
        <v>21</v>
      </c>
      <c r="F799" s="221" t="s">
        <v>1017</v>
      </c>
      <c r="G799" s="219"/>
      <c r="H799" s="222">
        <v>39.258</v>
      </c>
      <c r="I799" s="223"/>
      <c r="J799" s="219"/>
      <c r="K799" s="219"/>
      <c r="L799" s="224"/>
      <c r="M799" s="225"/>
      <c r="N799" s="226"/>
      <c r="O799" s="226"/>
      <c r="P799" s="226"/>
      <c r="Q799" s="226"/>
      <c r="R799" s="226"/>
      <c r="S799" s="226"/>
      <c r="T799" s="227"/>
      <c r="AT799" s="228" t="s">
        <v>163</v>
      </c>
      <c r="AU799" s="228" t="s">
        <v>82</v>
      </c>
      <c r="AV799" s="14" t="s">
        <v>82</v>
      </c>
      <c r="AW799" s="14" t="s">
        <v>34</v>
      </c>
      <c r="AX799" s="14" t="s">
        <v>73</v>
      </c>
      <c r="AY799" s="228" t="s">
        <v>153</v>
      </c>
    </row>
    <row r="800" spans="2:51" s="14" customFormat="1" ht="12">
      <c r="B800" s="218"/>
      <c r="C800" s="219"/>
      <c r="D800" s="209" t="s">
        <v>163</v>
      </c>
      <c r="E800" s="220" t="s">
        <v>21</v>
      </c>
      <c r="F800" s="221" t="s">
        <v>1018</v>
      </c>
      <c r="G800" s="219"/>
      <c r="H800" s="222">
        <v>28.728</v>
      </c>
      <c r="I800" s="223"/>
      <c r="J800" s="219"/>
      <c r="K800" s="219"/>
      <c r="L800" s="224"/>
      <c r="M800" s="225"/>
      <c r="N800" s="226"/>
      <c r="O800" s="226"/>
      <c r="P800" s="226"/>
      <c r="Q800" s="226"/>
      <c r="R800" s="226"/>
      <c r="S800" s="226"/>
      <c r="T800" s="227"/>
      <c r="AT800" s="228" t="s">
        <v>163</v>
      </c>
      <c r="AU800" s="228" t="s">
        <v>82</v>
      </c>
      <c r="AV800" s="14" t="s">
        <v>82</v>
      </c>
      <c r="AW800" s="14" t="s">
        <v>34</v>
      </c>
      <c r="AX800" s="14" t="s">
        <v>73</v>
      </c>
      <c r="AY800" s="228" t="s">
        <v>153</v>
      </c>
    </row>
    <row r="801" spans="2:51" s="14" customFormat="1" ht="12">
      <c r="B801" s="218"/>
      <c r="C801" s="219"/>
      <c r="D801" s="209" t="s">
        <v>163</v>
      </c>
      <c r="E801" s="220" t="s">
        <v>21</v>
      </c>
      <c r="F801" s="221" t="s">
        <v>1016</v>
      </c>
      <c r="G801" s="219"/>
      <c r="H801" s="222">
        <v>16.308</v>
      </c>
      <c r="I801" s="223"/>
      <c r="J801" s="219"/>
      <c r="K801" s="219"/>
      <c r="L801" s="224"/>
      <c r="M801" s="225"/>
      <c r="N801" s="226"/>
      <c r="O801" s="226"/>
      <c r="P801" s="226"/>
      <c r="Q801" s="226"/>
      <c r="R801" s="226"/>
      <c r="S801" s="226"/>
      <c r="T801" s="227"/>
      <c r="AT801" s="228" t="s">
        <v>163</v>
      </c>
      <c r="AU801" s="228" t="s">
        <v>82</v>
      </c>
      <c r="AV801" s="14" t="s">
        <v>82</v>
      </c>
      <c r="AW801" s="14" t="s">
        <v>34</v>
      </c>
      <c r="AX801" s="14" t="s">
        <v>73</v>
      </c>
      <c r="AY801" s="228" t="s">
        <v>153</v>
      </c>
    </row>
    <row r="802" spans="2:51" s="14" customFormat="1" ht="12">
      <c r="B802" s="218"/>
      <c r="C802" s="219"/>
      <c r="D802" s="209" t="s">
        <v>163</v>
      </c>
      <c r="E802" s="220" t="s">
        <v>21</v>
      </c>
      <c r="F802" s="221" t="s">
        <v>1019</v>
      </c>
      <c r="G802" s="219"/>
      <c r="H802" s="222">
        <v>50.49</v>
      </c>
      <c r="I802" s="223"/>
      <c r="J802" s="219"/>
      <c r="K802" s="219"/>
      <c r="L802" s="224"/>
      <c r="M802" s="225"/>
      <c r="N802" s="226"/>
      <c r="O802" s="226"/>
      <c r="P802" s="226"/>
      <c r="Q802" s="226"/>
      <c r="R802" s="226"/>
      <c r="S802" s="226"/>
      <c r="T802" s="227"/>
      <c r="AT802" s="228" t="s">
        <v>163</v>
      </c>
      <c r="AU802" s="228" t="s">
        <v>82</v>
      </c>
      <c r="AV802" s="14" t="s">
        <v>82</v>
      </c>
      <c r="AW802" s="14" t="s">
        <v>34</v>
      </c>
      <c r="AX802" s="14" t="s">
        <v>73</v>
      </c>
      <c r="AY802" s="228" t="s">
        <v>153</v>
      </c>
    </row>
    <row r="803" spans="2:51" s="14" customFormat="1" ht="12">
      <c r="B803" s="218"/>
      <c r="C803" s="219"/>
      <c r="D803" s="209" t="s">
        <v>163</v>
      </c>
      <c r="E803" s="220" t="s">
        <v>21</v>
      </c>
      <c r="F803" s="221" t="s">
        <v>1020</v>
      </c>
      <c r="G803" s="219"/>
      <c r="H803" s="222">
        <v>31.32</v>
      </c>
      <c r="I803" s="223"/>
      <c r="J803" s="219"/>
      <c r="K803" s="219"/>
      <c r="L803" s="224"/>
      <c r="M803" s="225"/>
      <c r="N803" s="226"/>
      <c r="O803" s="226"/>
      <c r="P803" s="226"/>
      <c r="Q803" s="226"/>
      <c r="R803" s="226"/>
      <c r="S803" s="226"/>
      <c r="T803" s="227"/>
      <c r="AT803" s="228" t="s">
        <v>163</v>
      </c>
      <c r="AU803" s="228" t="s">
        <v>82</v>
      </c>
      <c r="AV803" s="14" t="s">
        <v>82</v>
      </c>
      <c r="AW803" s="14" t="s">
        <v>34</v>
      </c>
      <c r="AX803" s="14" t="s">
        <v>73</v>
      </c>
      <c r="AY803" s="228" t="s">
        <v>153</v>
      </c>
    </row>
    <row r="804" spans="2:51" s="14" customFormat="1" ht="12">
      <c r="B804" s="218"/>
      <c r="C804" s="219"/>
      <c r="D804" s="209" t="s">
        <v>163</v>
      </c>
      <c r="E804" s="220" t="s">
        <v>21</v>
      </c>
      <c r="F804" s="221" t="s">
        <v>328</v>
      </c>
      <c r="G804" s="219"/>
      <c r="H804" s="222">
        <v>13.52</v>
      </c>
      <c r="I804" s="223"/>
      <c r="J804" s="219"/>
      <c r="K804" s="219"/>
      <c r="L804" s="224"/>
      <c r="M804" s="225"/>
      <c r="N804" s="226"/>
      <c r="O804" s="226"/>
      <c r="P804" s="226"/>
      <c r="Q804" s="226"/>
      <c r="R804" s="226"/>
      <c r="S804" s="226"/>
      <c r="T804" s="227"/>
      <c r="AT804" s="228" t="s">
        <v>163</v>
      </c>
      <c r="AU804" s="228" t="s">
        <v>82</v>
      </c>
      <c r="AV804" s="14" t="s">
        <v>82</v>
      </c>
      <c r="AW804" s="14" t="s">
        <v>34</v>
      </c>
      <c r="AX804" s="14" t="s">
        <v>73</v>
      </c>
      <c r="AY804" s="228" t="s">
        <v>153</v>
      </c>
    </row>
    <row r="805" spans="2:51" s="14" customFormat="1" ht="12">
      <c r="B805" s="218"/>
      <c r="C805" s="219"/>
      <c r="D805" s="209" t="s">
        <v>163</v>
      </c>
      <c r="E805" s="220" t="s">
        <v>21</v>
      </c>
      <c r="F805" s="221" t="s">
        <v>1021</v>
      </c>
      <c r="G805" s="219"/>
      <c r="H805" s="222">
        <v>17.496</v>
      </c>
      <c r="I805" s="223"/>
      <c r="J805" s="219"/>
      <c r="K805" s="219"/>
      <c r="L805" s="224"/>
      <c r="M805" s="225"/>
      <c r="N805" s="226"/>
      <c r="O805" s="226"/>
      <c r="P805" s="226"/>
      <c r="Q805" s="226"/>
      <c r="R805" s="226"/>
      <c r="S805" s="226"/>
      <c r="T805" s="227"/>
      <c r="AT805" s="228" t="s">
        <v>163</v>
      </c>
      <c r="AU805" s="228" t="s">
        <v>82</v>
      </c>
      <c r="AV805" s="14" t="s">
        <v>82</v>
      </c>
      <c r="AW805" s="14" t="s">
        <v>34</v>
      </c>
      <c r="AX805" s="14" t="s">
        <v>73</v>
      </c>
      <c r="AY805" s="228" t="s">
        <v>153</v>
      </c>
    </row>
    <row r="806" spans="2:51" s="14" customFormat="1" ht="12">
      <c r="B806" s="218"/>
      <c r="C806" s="219"/>
      <c r="D806" s="209" t="s">
        <v>163</v>
      </c>
      <c r="E806" s="220" t="s">
        <v>21</v>
      </c>
      <c r="F806" s="221" t="s">
        <v>1022</v>
      </c>
      <c r="G806" s="219"/>
      <c r="H806" s="222">
        <v>41.256</v>
      </c>
      <c r="I806" s="223"/>
      <c r="J806" s="219"/>
      <c r="K806" s="219"/>
      <c r="L806" s="224"/>
      <c r="M806" s="225"/>
      <c r="N806" s="226"/>
      <c r="O806" s="226"/>
      <c r="P806" s="226"/>
      <c r="Q806" s="226"/>
      <c r="R806" s="226"/>
      <c r="S806" s="226"/>
      <c r="T806" s="227"/>
      <c r="AT806" s="228" t="s">
        <v>163</v>
      </c>
      <c r="AU806" s="228" t="s">
        <v>82</v>
      </c>
      <c r="AV806" s="14" t="s">
        <v>82</v>
      </c>
      <c r="AW806" s="14" t="s">
        <v>34</v>
      </c>
      <c r="AX806" s="14" t="s">
        <v>73</v>
      </c>
      <c r="AY806" s="228" t="s">
        <v>153</v>
      </c>
    </row>
    <row r="807" spans="2:51" s="14" customFormat="1" ht="12">
      <c r="B807" s="218"/>
      <c r="C807" s="219"/>
      <c r="D807" s="209" t="s">
        <v>163</v>
      </c>
      <c r="E807" s="220" t="s">
        <v>21</v>
      </c>
      <c r="F807" s="221" t="s">
        <v>1023</v>
      </c>
      <c r="G807" s="219"/>
      <c r="H807" s="222">
        <v>35.52</v>
      </c>
      <c r="I807" s="223"/>
      <c r="J807" s="219"/>
      <c r="K807" s="219"/>
      <c r="L807" s="224"/>
      <c r="M807" s="225"/>
      <c r="N807" s="226"/>
      <c r="O807" s="226"/>
      <c r="P807" s="226"/>
      <c r="Q807" s="226"/>
      <c r="R807" s="226"/>
      <c r="S807" s="226"/>
      <c r="T807" s="227"/>
      <c r="AT807" s="228" t="s">
        <v>163</v>
      </c>
      <c r="AU807" s="228" t="s">
        <v>82</v>
      </c>
      <c r="AV807" s="14" t="s">
        <v>82</v>
      </c>
      <c r="AW807" s="14" t="s">
        <v>34</v>
      </c>
      <c r="AX807" s="14" t="s">
        <v>73</v>
      </c>
      <c r="AY807" s="228" t="s">
        <v>153</v>
      </c>
    </row>
    <row r="808" spans="2:51" s="14" customFormat="1" ht="12">
      <c r="B808" s="218"/>
      <c r="C808" s="219"/>
      <c r="D808" s="209" t="s">
        <v>163</v>
      </c>
      <c r="E808" s="220" t="s">
        <v>21</v>
      </c>
      <c r="F808" s="221" t="s">
        <v>332</v>
      </c>
      <c r="G808" s="219"/>
      <c r="H808" s="222">
        <v>4.32</v>
      </c>
      <c r="I808" s="223"/>
      <c r="J808" s="219"/>
      <c r="K808" s="219"/>
      <c r="L808" s="224"/>
      <c r="M808" s="225"/>
      <c r="N808" s="226"/>
      <c r="O808" s="226"/>
      <c r="P808" s="226"/>
      <c r="Q808" s="226"/>
      <c r="R808" s="226"/>
      <c r="S808" s="226"/>
      <c r="T808" s="227"/>
      <c r="AT808" s="228" t="s">
        <v>163</v>
      </c>
      <c r="AU808" s="228" t="s">
        <v>82</v>
      </c>
      <c r="AV808" s="14" t="s">
        <v>82</v>
      </c>
      <c r="AW808" s="14" t="s">
        <v>34</v>
      </c>
      <c r="AX808" s="14" t="s">
        <v>73</v>
      </c>
      <c r="AY808" s="228" t="s">
        <v>153</v>
      </c>
    </row>
    <row r="809" spans="2:51" s="14" customFormat="1" ht="12">
      <c r="B809" s="218"/>
      <c r="C809" s="219"/>
      <c r="D809" s="209" t="s">
        <v>163</v>
      </c>
      <c r="E809" s="220" t="s">
        <v>21</v>
      </c>
      <c r="F809" s="221" t="s">
        <v>333</v>
      </c>
      <c r="G809" s="219"/>
      <c r="H809" s="222">
        <v>35</v>
      </c>
      <c r="I809" s="223"/>
      <c r="J809" s="219"/>
      <c r="K809" s="219"/>
      <c r="L809" s="224"/>
      <c r="M809" s="225"/>
      <c r="N809" s="226"/>
      <c r="O809" s="226"/>
      <c r="P809" s="226"/>
      <c r="Q809" s="226"/>
      <c r="R809" s="226"/>
      <c r="S809" s="226"/>
      <c r="T809" s="227"/>
      <c r="AT809" s="228" t="s">
        <v>163</v>
      </c>
      <c r="AU809" s="228" t="s">
        <v>82</v>
      </c>
      <c r="AV809" s="14" t="s">
        <v>82</v>
      </c>
      <c r="AW809" s="14" t="s">
        <v>34</v>
      </c>
      <c r="AX809" s="14" t="s">
        <v>73</v>
      </c>
      <c r="AY809" s="228" t="s">
        <v>153</v>
      </c>
    </row>
    <row r="810" spans="2:51" s="15" customFormat="1" ht="12">
      <c r="B810" s="229"/>
      <c r="C810" s="230"/>
      <c r="D810" s="209" t="s">
        <v>163</v>
      </c>
      <c r="E810" s="231" t="s">
        <v>21</v>
      </c>
      <c r="F810" s="232" t="s">
        <v>169</v>
      </c>
      <c r="G810" s="230"/>
      <c r="H810" s="233">
        <v>464.957</v>
      </c>
      <c r="I810" s="234"/>
      <c r="J810" s="230"/>
      <c r="K810" s="230"/>
      <c r="L810" s="235"/>
      <c r="M810" s="236"/>
      <c r="N810" s="237"/>
      <c r="O810" s="237"/>
      <c r="P810" s="237"/>
      <c r="Q810" s="237"/>
      <c r="R810" s="237"/>
      <c r="S810" s="237"/>
      <c r="T810" s="238"/>
      <c r="AT810" s="239" t="s">
        <v>163</v>
      </c>
      <c r="AU810" s="239" t="s">
        <v>82</v>
      </c>
      <c r="AV810" s="15" t="s">
        <v>161</v>
      </c>
      <c r="AW810" s="15" t="s">
        <v>34</v>
      </c>
      <c r="AX810" s="15" t="s">
        <v>80</v>
      </c>
      <c r="AY810" s="239" t="s">
        <v>153</v>
      </c>
    </row>
    <row r="811" spans="1:65" s="2" customFormat="1" ht="21.75" customHeight="1">
      <c r="A811" s="36"/>
      <c r="B811" s="37"/>
      <c r="C811" s="194" t="s">
        <v>1032</v>
      </c>
      <c r="D811" s="194" t="s">
        <v>156</v>
      </c>
      <c r="E811" s="195" t="s">
        <v>1033</v>
      </c>
      <c r="F811" s="196" t="s">
        <v>1034</v>
      </c>
      <c r="G811" s="197" t="s">
        <v>172</v>
      </c>
      <c r="H811" s="198">
        <v>230.319</v>
      </c>
      <c r="I811" s="199"/>
      <c r="J811" s="200">
        <f>ROUND(I811*H811,2)</f>
        <v>0</v>
      </c>
      <c r="K811" s="196" t="s">
        <v>160</v>
      </c>
      <c r="L811" s="41"/>
      <c r="M811" s="201" t="s">
        <v>21</v>
      </c>
      <c r="N811" s="202" t="s">
        <v>44</v>
      </c>
      <c r="O811" s="66"/>
      <c r="P811" s="203">
        <f>O811*H811</f>
        <v>0</v>
      </c>
      <c r="Q811" s="203">
        <v>2E-05</v>
      </c>
      <c r="R811" s="203">
        <f>Q811*H811</f>
        <v>0.00460638</v>
      </c>
      <c r="S811" s="203">
        <v>0</v>
      </c>
      <c r="T811" s="204">
        <f>S811*H811</f>
        <v>0</v>
      </c>
      <c r="U811" s="36"/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R811" s="205" t="s">
        <v>300</v>
      </c>
      <c r="AT811" s="205" t="s">
        <v>156</v>
      </c>
      <c r="AU811" s="205" t="s">
        <v>82</v>
      </c>
      <c r="AY811" s="19" t="s">
        <v>153</v>
      </c>
      <c r="BE811" s="206">
        <f>IF(N811="základní",J811,0)</f>
        <v>0</v>
      </c>
      <c r="BF811" s="206">
        <f>IF(N811="snížená",J811,0)</f>
        <v>0</v>
      </c>
      <c r="BG811" s="206">
        <f>IF(N811="zákl. přenesená",J811,0)</f>
        <v>0</v>
      </c>
      <c r="BH811" s="206">
        <f>IF(N811="sníž. přenesená",J811,0)</f>
        <v>0</v>
      </c>
      <c r="BI811" s="206">
        <f>IF(N811="nulová",J811,0)</f>
        <v>0</v>
      </c>
      <c r="BJ811" s="19" t="s">
        <v>80</v>
      </c>
      <c r="BK811" s="206">
        <f>ROUND(I811*H811,2)</f>
        <v>0</v>
      </c>
      <c r="BL811" s="19" t="s">
        <v>300</v>
      </c>
      <c r="BM811" s="205" t="s">
        <v>1035</v>
      </c>
    </row>
    <row r="812" spans="2:51" s="13" customFormat="1" ht="12">
      <c r="B812" s="207"/>
      <c r="C812" s="208"/>
      <c r="D812" s="209" t="s">
        <v>163</v>
      </c>
      <c r="E812" s="210" t="s">
        <v>21</v>
      </c>
      <c r="F812" s="211" t="s">
        <v>1036</v>
      </c>
      <c r="G812" s="208"/>
      <c r="H812" s="210" t="s">
        <v>21</v>
      </c>
      <c r="I812" s="212"/>
      <c r="J812" s="208"/>
      <c r="K812" s="208"/>
      <c r="L812" s="213"/>
      <c r="M812" s="214"/>
      <c r="N812" s="215"/>
      <c r="O812" s="215"/>
      <c r="P812" s="215"/>
      <c r="Q812" s="215"/>
      <c r="R812" s="215"/>
      <c r="S812" s="215"/>
      <c r="T812" s="216"/>
      <c r="AT812" s="217" t="s">
        <v>163</v>
      </c>
      <c r="AU812" s="217" t="s">
        <v>82</v>
      </c>
      <c r="AV812" s="13" t="s">
        <v>80</v>
      </c>
      <c r="AW812" s="13" t="s">
        <v>34</v>
      </c>
      <c r="AX812" s="13" t="s">
        <v>73</v>
      </c>
      <c r="AY812" s="217" t="s">
        <v>153</v>
      </c>
    </row>
    <row r="813" spans="2:51" s="14" customFormat="1" ht="12">
      <c r="B813" s="218"/>
      <c r="C813" s="219"/>
      <c r="D813" s="209" t="s">
        <v>163</v>
      </c>
      <c r="E813" s="220" t="s">
        <v>21</v>
      </c>
      <c r="F813" s="221" t="s">
        <v>1037</v>
      </c>
      <c r="G813" s="219"/>
      <c r="H813" s="222">
        <v>230.319</v>
      </c>
      <c r="I813" s="223"/>
      <c r="J813" s="219"/>
      <c r="K813" s="219"/>
      <c r="L813" s="224"/>
      <c r="M813" s="225"/>
      <c r="N813" s="226"/>
      <c r="O813" s="226"/>
      <c r="P813" s="226"/>
      <c r="Q813" s="226"/>
      <c r="R813" s="226"/>
      <c r="S813" s="226"/>
      <c r="T813" s="227"/>
      <c r="AT813" s="228" t="s">
        <v>163</v>
      </c>
      <c r="AU813" s="228" t="s">
        <v>82</v>
      </c>
      <c r="AV813" s="14" t="s">
        <v>82</v>
      </c>
      <c r="AW813" s="14" t="s">
        <v>34</v>
      </c>
      <c r="AX813" s="14" t="s">
        <v>80</v>
      </c>
      <c r="AY813" s="228" t="s">
        <v>153</v>
      </c>
    </row>
    <row r="814" spans="1:65" s="2" customFormat="1" ht="16.5" customHeight="1">
      <c r="A814" s="36"/>
      <c r="B814" s="37"/>
      <c r="C814" s="194" t="s">
        <v>1038</v>
      </c>
      <c r="D814" s="194" t="s">
        <v>156</v>
      </c>
      <c r="E814" s="195" t="s">
        <v>1039</v>
      </c>
      <c r="F814" s="196" t="s">
        <v>1040</v>
      </c>
      <c r="G814" s="197" t="s">
        <v>172</v>
      </c>
      <c r="H814" s="198">
        <v>98.37</v>
      </c>
      <c r="I814" s="199"/>
      <c r="J814" s="200">
        <f>ROUND(I814*H814,2)</f>
        <v>0</v>
      </c>
      <c r="K814" s="196" t="s">
        <v>160</v>
      </c>
      <c r="L814" s="41"/>
      <c r="M814" s="201" t="s">
        <v>21</v>
      </c>
      <c r="N814" s="202" t="s">
        <v>44</v>
      </c>
      <c r="O814" s="66"/>
      <c r="P814" s="203">
        <f>O814*H814</f>
        <v>0</v>
      </c>
      <c r="Q814" s="203">
        <v>0</v>
      </c>
      <c r="R814" s="203">
        <f>Q814*H814</f>
        <v>0</v>
      </c>
      <c r="S814" s="203">
        <v>0</v>
      </c>
      <c r="T814" s="204">
        <f>S814*H814</f>
        <v>0</v>
      </c>
      <c r="U814" s="36"/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R814" s="205" t="s">
        <v>300</v>
      </c>
      <c r="AT814" s="205" t="s">
        <v>156</v>
      </c>
      <c r="AU814" s="205" t="s">
        <v>82</v>
      </c>
      <c r="AY814" s="19" t="s">
        <v>153</v>
      </c>
      <c r="BE814" s="206">
        <f>IF(N814="základní",J814,0)</f>
        <v>0</v>
      </c>
      <c r="BF814" s="206">
        <f>IF(N814="snížená",J814,0)</f>
        <v>0</v>
      </c>
      <c r="BG814" s="206">
        <f>IF(N814="zákl. přenesená",J814,0)</f>
        <v>0</v>
      </c>
      <c r="BH814" s="206">
        <f>IF(N814="sníž. přenesená",J814,0)</f>
        <v>0</v>
      </c>
      <c r="BI814" s="206">
        <f>IF(N814="nulová",J814,0)</f>
        <v>0</v>
      </c>
      <c r="BJ814" s="19" t="s">
        <v>80</v>
      </c>
      <c r="BK814" s="206">
        <f>ROUND(I814*H814,2)</f>
        <v>0</v>
      </c>
      <c r="BL814" s="19" t="s">
        <v>300</v>
      </c>
      <c r="BM814" s="205" t="s">
        <v>1041</v>
      </c>
    </row>
    <row r="815" spans="2:51" s="14" customFormat="1" ht="12">
      <c r="B815" s="218"/>
      <c r="C815" s="219"/>
      <c r="D815" s="209" t="s">
        <v>163</v>
      </c>
      <c r="E815" s="220" t="s">
        <v>21</v>
      </c>
      <c r="F815" s="221" t="s">
        <v>400</v>
      </c>
      <c r="G815" s="219"/>
      <c r="H815" s="222">
        <v>32.98</v>
      </c>
      <c r="I815" s="223"/>
      <c r="J815" s="219"/>
      <c r="K815" s="219"/>
      <c r="L815" s="224"/>
      <c r="M815" s="225"/>
      <c r="N815" s="226"/>
      <c r="O815" s="226"/>
      <c r="P815" s="226"/>
      <c r="Q815" s="226"/>
      <c r="R815" s="226"/>
      <c r="S815" s="226"/>
      <c r="T815" s="227"/>
      <c r="AT815" s="228" t="s">
        <v>163</v>
      </c>
      <c r="AU815" s="228" t="s">
        <v>82</v>
      </c>
      <c r="AV815" s="14" t="s">
        <v>82</v>
      </c>
      <c r="AW815" s="14" t="s">
        <v>34</v>
      </c>
      <c r="AX815" s="14" t="s">
        <v>73</v>
      </c>
      <c r="AY815" s="228" t="s">
        <v>153</v>
      </c>
    </row>
    <row r="816" spans="2:51" s="14" customFormat="1" ht="12">
      <c r="B816" s="218"/>
      <c r="C816" s="219"/>
      <c r="D816" s="209" t="s">
        <v>163</v>
      </c>
      <c r="E816" s="220" t="s">
        <v>21</v>
      </c>
      <c r="F816" s="221" t="s">
        <v>401</v>
      </c>
      <c r="G816" s="219"/>
      <c r="H816" s="222">
        <v>37.96</v>
      </c>
      <c r="I816" s="223"/>
      <c r="J816" s="219"/>
      <c r="K816" s="219"/>
      <c r="L816" s="224"/>
      <c r="M816" s="225"/>
      <c r="N816" s="226"/>
      <c r="O816" s="226"/>
      <c r="P816" s="226"/>
      <c r="Q816" s="226"/>
      <c r="R816" s="226"/>
      <c r="S816" s="226"/>
      <c r="T816" s="227"/>
      <c r="AT816" s="228" t="s">
        <v>163</v>
      </c>
      <c r="AU816" s="228" t="s">
        <v>82</v>
      </c>
      <c r="AV816" s="14" t="s">
        <v>82</v>
      </c>
      <c r="AW816" s="14" t="s">
        <v>34</v>
      </c>
      <c r="AX816" s="14" t="s">
        <v>73</v>
      </c>
      <c r="AY816" s="228" t="s">
        <v>153</v>
      </c>
    </row>
    <row r="817" spans="2:51" s="14" customFormat="1" ht="12">
      <c r="B817" s="218"/>
      <c r="C817" s="219"/>
      <c r="D817" s="209" t="s">
        <v>163</v>
      </c>
      <c r="E817" s="220" t="s">
        <v>21</v>
      </c>
      <c r="F817" s="221" t="s">
        <v>402</v>
      </c>
      <c r="G817" s="219"/>
      <c r="H817" s="222">
        <v>27.43</v>
      </c>
      <c r="I817" s="223"/>
      <c r="J817" s="219"/>
      <c r="K817" s="219"/>
      <c r="L817" s="224"/>
      <c r="M817" s="225"/>
      <c r="N817" s="226"/>
      <c r="O817" s="226"/>
      <c r="P817" s="226"/>
      <c r="Q817" s="226"/>
      <c r="R817" s="226"/>
      <c r="S817" s="226"/>
      <c r="T817" s="227"/>
      <c r="AT817" s="228" t="s">
        <v>163</v>
      </c>
      <c r="AU817" s="228" t="s">
        <v>82</v>
      </c>
      <c r="AV817" s="14" t="s">
        <v>82</v>
      </c>
      <c r="AW817" s="14" t="s">
        <v>34</v>
      </c>
      <c r="AX817" s="14" t="s">
        <v>73</v>
      </c>
      <c r="AY817" s="228" t="s">
        <v>153</v>
      </c>
    </row>
    <row r="818" spans="2:51" s="15" customFormat="1" ht="12">
      <c r="B818" s="229"/>
      <c r="C818" s="230"/>
      <c r="D818" s="209" t="s">
        <v>163</v>
      </c>
      <c r="E818" s="231" t="s">
        <v>21</v>
      </c>
      <c r="F818" s="232" t="s">
        <v>169</v>
      </c>
      <c r="G818" s="230"/>
      <c r="H818" s="233">
        <v>98.37</v>
      </c>
      <c r="I818" s="234"/>
      <c r="J818" s="230"/>
      <c r="K818" s="230"/>
      <c r="L818" s="235"/>
      <c r="M818" s="236"/>
      <c r="N818" s="237"/>
      <c r="O818" s="237"/>
      <c r="P818" s="237"/>
      <c r="Q818" s="237"/>
      <c r="R818" s="237"/>
      <c r="S818" s="237"/>
      <c r="T818" s="238"/>
      <c r="AT818" s="239" t="s">
        <v>163</v>
      </c>
      <c r="AU818" s="239" t="s">
        <v>82</v>
      </c>
      <c r="AV818" s="15" t="s">
        <v>161</v>
      </c>
      <c r="AW818" s="15" t="s">
        <v>34</v>
      </c>
      <c r="AX818" s="15" t="s">
        <v>80</v>
      </c>
      <c r="AY818" s="239" t="s">
        <v>153</v>
      </c>
    </row>
    <row r="819" spans="1:65" s="2" customFormat="1" ht="16.5" customHeight="1">
      <c r="A819" s="36"/>
      <c r="B819" s="37"/>
      <c r="C819" s="251" t="s">
        <v>1042</v>
      </c>
      <c r="D819" s="251" t="s">
        <v>452</v>
      </c>
      <c r="E819" s="252" t="s">
        <v>1043</v>
      </c>
      <c r="F819" s="253" t="s">
        <v>1044</v>
      </c>
      <c r="G819" s="254" t="s">
        <v>172</v>
      </c>
      <c r="H819" s="255">
        <v>103.289</v>
      </c>
      <c r="I819" s="256"/>
      <c r="J819" s="257">
        <f>ROUND(I819*H819,2)</f>
        <v>0</v>
      </c>
      <c r="K819" s="253" t="s">
        <v>160</v>
      </c>
      <c r="L819" s="258"/>
      <c r="M819" s="259" t="s">
        <v>21</v>
      </c>
      <c r="N819" s="260" t="s">
        <v>44</v>
      </c>
      <c r="O819" s="66"/>
      <c r="P819" s="203">
        <f>O819*H819</f>
        <v>0</v>
      </c>
      <c r="Q819" s="203">
        <v>0.00035</v>
      </c>
      <c r="R819" s="203">
        <f>Q819*H819</f>
        <v>0.03615115</v>
      </c>
      <c r="S819" s="203">
        <v>0</v>
      </c>
      <c r="T819" s="204">
        <f>S819*H819</f>
        <v>0</v>
      </c>
      <c r="U819" s="36"/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R819" s="205" t="s">
        <v>431</v>
      </c>
      <c r="AT819" s="205" t="s">
        <v>452</v>
      </c>
      <c r="AU819" s="205" t="s">
        <v>82</v>
      </c>
      <c r="AY819" s="19" t="s">
        <v>153</v>
      </c>
      <c r="BE819" s="206">
        <f>IF(N819="základní",J819,0)</f>
        <v>0</v>
      </c>
      <c r="BF819" s="206">
        <f>IF(N819="snížená",J819,0)</f>
        <v>0</v>
      </c>
      <c r="BG819" s="206">
        <f>IF(N819="zákl. přenesená",J819,0)</f>
        <v>0</v>
      </c>
      <c r="BH819" s="206">
        <f>IF(N819="sníž. přenesená",J819,0)</f>
        <v>0</v>
      </c>
      <c r="BI819" s="206">
        <f>IF(N819="nulová",J819,0)</f>
        <v>0</v>
      </c>
      <c r="BJ819" s="19" t="s">
        <v>80</v>
      </c>
      <c r="BK819" s="206">
        <f>ROUND(I819*H819,2)</f>
        <v>0</v>
      </c>
      <c r="BL819" s="19" t="s">
        <v>300</v>
      </c>
      <c r="BM819" s="205" t="s">
        <v>1045</v>
      </c>
    </row>
    <row r="820" spans="2:51" s="14" customFormat="1" ht="12">
      <c r="B820" s="218"/>
      <c r="C820" s="219"/>
      <c r="D820" s="209" t="s">
        <v>163</v>
      </c>
      <c r="E820" s="220" t="s">
        <v>21</v>
      </c>
      <c r="F820" s="221" t="s">
        <v>414</v>
      </c>
      <c r="G820" s="219"/>
      <c r="H820" s="222">
        <v>98.37</v>
      </c>
      <c r="I820" s="223"/>
      <c r="J820" s="219"/>
      <c r="K820" s="219"/>
      <c r="L820" s="224"/>
      <c r="M820" s="225"/>
      <c r="N820" s="226"/>
      <c r="O820" s="226"/>
      <c r="P820" s="226"/>
      <c r="Q820" s="226"/>
      <c r="R820" s="226"/>
      <c r="S820" s="226"/>
      <c r="T820" s="227"/>
      <c r="AT820" s="228" t="s">
        <v>163</v>
      </c>
      <c r="AU820" s="228" t="s">
        <v>82</v>
      </c>
      <c r="AV820" s="14" t="s">
        <v>82</v>
      </c>
      <c r="AW820" s="14" t="s">
        <v>34</v>
      </c>
      <c r="AX820" s="14" t="s">
        <v>73</v>
      </c>
      <c r="AY820" s="228" t="s">
        <v>153</v>
      </c>
    </row>
    <row r="821" spans="2:51" s="14" customFormat="1" ht="12">
      <c r="B821" s="218"/>
      <c r="C821" s="219"/>
      <c r="D821" s="209" t="s">
        <v>163</v>
      </c>
      <c r="E821" s="220" t="s">
        <v>21</v>
      </c>
      <c r="F821" s="221" t="s">
        <v>1046</v>
      </c>
      <c r="G821" s="219"/>
      <c r="H821" s="222">
        <v>103.289</v>
      </c>
      <c r="I821" s="223"/>
      <c r="J821" s="219"/>
      <c r="K821" s="219"/>
      <c r="L821" s="224"/>
      <c r="M821" s="225"/>
      <c r="N821" s="226"/>
      <c r="O821" s="226"/>
      <c r="P821" s="226"/>
      <c r="Q821" s="226"/>
      <c r="R821" s="226"/>
      <c r="S821" s="226"/>
      <c r="T821" s="227"/>
      <c r="AT821" s="228" t="s">
        <v>163</v>
      </c>
      <c r="AU821" s="228" t="s">
        <v>82</v>
      </c>
      <c r="AV821" s="14" t="s">
        <v>82</v>
      </c>
      <c r="AW821" s="14" t="s">
        <v>34</v>
      </c>
      <c r="AX821" s="14" t="s">
        <v>80</v>
      </c>
      <c r="AY821" s="228" t="s">
        <v>153</v>
      </c>
    </row>
    <row r="822" spans="1:65" s="2" customFormat="1" ht="21.75" customHeight="1">
      <c r="A822" s="36"/>
      <c r="B822" s="37"/>
      <c r="C822" s="194" t="s">
        <v>1047</v>
      </c>
      <c r="D822" s="194" t="s">
        <v>156</v>
      </c>
      <c r="E822" s="195" t="s">
        <v>1048</v>
      </c>
      <c r="F822" s="196" t="s">
        <v>1049</v>
      </c>
      <c r="G822" s="197" t="s">
        <v>172</v>
      </c>
      <c r="H822" s="198">
        <v>85</v>
      </c>
      <c r="I822" s="199"/>
      <c r="J822" s="200">
        <f>ROUND(I822*H822,2)</f>
        <v>0</v>
      </c>
      <c r="K822" s="196" t="s">
        <v>160</v>
      </c>
      <c r="L822" s="41"/>
      <c r="M822" s="201" t="s">
        <v>21</v>
      </c>
      <c r="N822" s="202" t="s">
        <v>44</v>
      </c>
      <c r="O822" s="66"/>
      <c r="P822" s="203">
        <f>O822*H822</f>
        <v>0</v>
      </c>
      <c r="Q822" s="203">
        <v>0</v>
      </c>
      <c r="R822" s="203">
        <f>Q822*H822</f>
        <v>0</v>
      </c>
      <c r="S822" s="203">
        <v>0</v>
      </c>
      <c r="T822" s="204">
        <f>S822*H822</f>
        <v>0</v>
      </c>
      <c r="U822" s="36"/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R822" s="205" t="s">
        <v>300</v>
      </c>
      <c r="AT822" s="205" t="s">
        <v>156</v>
      </c>
      <c r="AU822" s="205" t="s">
        <v>82</v>
      </c>
      <c r="AY822" s="19" t="s">
        <v>153</v>
      </c>
      <c r="BE822" s="206">
        <f>IF(N822="základní",J822,0)</f>
        <v>0</v>
      </c>
      <c r="BF822" s="206">
        <f>IF(N822="snížená",J822,0)</f>
        <v>0</v>
      </c>
      <c r="BG822" s="206">
        <f>IF(N822="zákl. přenesená",J822,0)</f>
        <v>0</v>
      </c>
      <c r="BH822" s="206">
        <f>IF(N822="sníž. přenesená",J822,0)</f>
        <v>0</v>
      </c>
      <c r="BI822" s="206">
        <f>IF(N822="nulová",J822,0)</f>
        <v>0</v>
      </c>
      <c r="BJ822" s="19" t="s">
        <v>80</v>
      </c>
      <c r="BK822" s="206">
        <f>ROUND(I822*H822,2)</f>
        <v>0</v>
      </c>
      <c r="BL822" s="19" t="s">
        <v>300</v>
      </c>
      <c r="BM822" s="205" t="s">
        <v>1050</v>
      </c>
    </row>
    <row r="823" spans="1:65" s="2" customFormat="1" ht="16.5" customHeight="1">
      <c r="A823" s="36"/>
      <c r="B823" s="37"/>
      <c r="C823" s="251" t="s">
        <v>1051</v>
      </c>
      <c r="D823" s="251" t="s">
        <v>452</v>
      </c>
      <c r="E823" s="252" t="s">
        <v>1052</v>
      </c>
      <c r="F823" s="253" t="s">
        <v>1053</v>
      </c>
      <c r="G823" s="254" t="s">
        <v>172</v>
      </c>
      <c r="H823" s="255">
        <v>89.25</v>
      </c>
      <c r="I823" s="256"/>
      <c r="J823" s="257">
        <f>ROUND(I823*H823,2)</f>
        <v>0</v>
      </c>
      <c r="K823" s="253" t="s">
        <v>160</v>
      </c>
      <c r="L823" s="258"/>
      <c r="M823" s="259" t="s">
        <v>21</v>
      </c>
      <c r="N823" s="260" t="s">
        <v>44</v>
      </c>
      <c r="O823" s="66"/>
      <c r="P823" s="203">
        <f>O823*H823</f>
        <v>0</v>
      </c>
      <c r="Q823" s="203">
        <v>0</v>
      </c>
      <c r="R823" s="203">
        <f>Q823*H823</f>
        <v>0</v>
      </c>
      <c r="S823" s="203">
        <v>0</v>
      </c>
      <c r="T823" s="204">
        <f>S823*H823</f>
        <v>0</v>
      </c>
      <c r="U823" s="36"/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R823" s="205" t="s">
        <v>431</v>
      </c>
      <c r="AT823" s="205" t="s">
        <v>452</v>
      </c>
      <c r="AU823" s="205" t="s">
        <v>82</v>
      </c>
      <c r="AY823" s="19" t="s">
        <v>153</v>
      </c>
      <c r="BE823" s="206">
        <f>IF(N823="základní",J823,0)</f>
        <v>0</v>
      </c>
      <c r="BF823" s="206">
        <f>IF(N823="snížená",J823,0)</f>
        <v>0</v>
      </c>
      <c r="BG823" s="206">
        <f>IF(N823="zákl. přenesená",J823,0)</f>
        <v>0</v>
      </c>
      <c r="BH823" s="206">
        <f>IF(N823="sníž. přenesená",J823,0)</f>
        <v>0</v>
      </c>
      <c r="BI823" s="206">
        <f>IF(N823="nulová",J823,0)</f>
        <v>0</v>
      </c>
      <c r="BJ823" s="19" t="s">
        <v>80</v>
      </c>
      <c r="BK823" s="206">
        <f>ROUND(I823*H823,2)</f>
        <v>0</v>
      </c>
      <c r="BL823" s="19" t="s">
        <v>300</v>
      </c>
      <c r="BM823" s="205" t="s">
        <v>1054</v>
      </c>
    </row>
    <row r="824" spans="2:51" s="14" customFormat="1" ht="12">
      <c r="B824" s="218"/>
      <c r="C824" s="219"/>
      <c r="D824" s="209" t="s">
        <v>163</v>
      </c>
      <c r="E824" s="220" t="s">
        <v>21</v>
      </c>
      <c r="F824" s="221" t="s">
        <v>1055</v>
      </c>
      <c r="G824" s="219"/>
      <c r="H824" s="222">
        <v>89.25</v>
      </c>
      <c r="I824" s="223"/>
      <c r="J824" s="219"/>
      <c r="K824" s="219"/>
      <c r="L824" s="224"/>
      <c r="M824" s="225"/>
      <c r="N824" s="226"/>
      <c r="O824" s="226"/>
      <c r="P824" s="226"/>
      <c r="Q824" s="226"/>
      <c r="R824" s="226"/>
      <c r="S824" s="226"/>
      <c r="T824" s="227"/>
      <c r="AT824" s="228" t="s">
        <v>163</v>
      </c>
      <c r="AU824" s="228" t="s">
        <v>82</v>
      </c>
      <c r="AV824" s="14" t="s">
        <v>82</v>
      </c>
      <c r="AW824" s="14" t="s">
        <v>34</v>
      </c>
      <c r="AX824" s="14" t="s">
        <v>80</v>
      </c>
      <c r="AY824" s="228" t="s">
        <v>153</v>
      </c>
    </row>
    <row r="825" spans="2:63" s="12" customFormat="1" ht="22.9" customHeight="1">
      <c r="B825" s="178"/>
      <c r="C825" s="179"/>
      <c r="D825" s="180" t="s">
        <v>72</v>
      </c>
      <c r="E825" s="192" t="s">
        <v>1056</v>
      </c>
      <c r="F825" s="192" t="s">
        <v>1057</v>
      </c>
      <c r="G825" s="179"/>
      <c r="H825" s="179"/>
      <c r="I825" s="182"/>
      <c r="J825" s="193">
        <f>BK825</f>
        <v>0</v>
      </c>
      <c r="K825" s="179"/>
      <c r="L825" s="184"/>
      <c r="M825" s="185"/>
      <c r="N825" s="186"/>
      <c r="O825" s="186"/>
      <c r="P825" s="187">
        <f>SUM(P826:P841)</f>
        <v>0</v>
      </c>
      <c r="Q825" s="186"/>
      <c r="R825" s="187">
        <f>SUM(R826:R841)</f>
        <v>0.18256904000000002</v>
      </c>
      <c r="S825" s="186"/>
      <c r="T825" s="188">
        <f>SUM(T826:T841)</f>
        <v>0</v>
      </c>
      <c r="AR825" s="189" t="s">
        <v>82</v>
      </c>
      <c r="AT825" s="190" t="s">
        <v>72</v>
      </c>
      <c r="AU825" s="190" t="s">
        <v>80</v>
      </c>
      <c r="AY825" s="189" t="s">
        <v>153</v>
      </c>
      <c r="BK825" s="191">
        <f>SUM(BK826:BK841)</f>
        <v>0</v>
      </c>
    </row>
    <row r="826" spans="1:65" s="2" customFormat="1" ht="16.5" customHeight="1">
      <c r="A826" s="36"/>
      <c r="B826" s="37"/>
      <c r="C826" s="194" t="s">
        <v>1058</v>
      </c>
      <c r="D826" s="194" t="s">
        <v>156</v>
      </c>
      <c r="E826" s="195" t="s">
        <v>1059</v>
      </c>
      <c r="F826" s="196" t="s">
        <v>1060</v>
      </c>
      <c r="G826" s="197" t="s">
        <v>172</v>
      </c>
      <c r="H826" s="198">
        <v>58.704</v>
      </c>
      <c r="I826" s="199"/>
      <c r="J826" s="200">
        <f>ROUND(I826*H826,2)</f>
        <v>0</v>
      </c>
      <c r="K826" s="196" t="s">
        <v>160</v>
      </c>
      <c r="L826" s="41"/>
      <c r="M826" s="201" t="s">
        <v>21</v>
      </c>
      <c r="N826" s="202" t="s">
        <v>44</v>
      </c>
      <c r="O826" s="66"/>
      <c r="P826" s="203">
        <f>O826*H826</f>
        <v>0</v>
      </c>
      <c r="Q826" s="203">
        <v>0.00126</v>
      </c>
      <c r="R826" s="203">
        <f>Q826*H826</f>
        <v>0.07396704</v>
      </c>
      <c r="S826" s="203">
        <v>0</v>
      </c>
      <c r="T826" s="204">
        <f>S826*H826</f>
        <v>0</v>
      </c>
      <c r="U826" s="36"/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R826" s="205" t="s">
        <v>300</v>
      </c>
      <c r="AT826" s="205" t="s">
        <v>156</v>
      </c>
      <c r="AU826" s="205" t="s">
        <v>82</v>
      </c>
      <c r="AY826" s="19" t="s">
        <v>153</v>
      </c>
      <c r="BE826" s="206">
        <f>IF(N826="základní",J826,0)</f>
        <v>0</v>
      </c>
      <c r="BF826" s="206">
        <f>IF(N826="snížená",J826,0)</f>
        <v>0</v>
      </c>
      <c r="BG826" s="206">
        <f>IF(N826="zákl. přenesená",J826,0)</f>
        <v>0</v>
      </c>
      <c r="BH826" s="206">
        <f>IF(N826="sníž. přenesená",J826,0)</f>
        <v>0</v>
      </c>
      <c r="BI826" s="206">
        <f>IF(N826="nulová",J826,0)</f>
        <v>0</v>
      </c>
      <c r="BJ826" s="19" t="s">
        <v>80</v>
      </c>
      <c r="BK826" s="206">
        <f>ROUND(I826*H826,2)</f>
        <v>0</v>
      </c>
      <c r="BL826" s="19" t="s">
        <v>300</v>
      </c>
      <c r="BM826" s="205" t="s">
        <v>1061</v>
      </c>
    </row>
    <row r="827" spans="2:51" s="13" customFormat="1" ht="12">
      <c r="B827" s="207"/>
      <c r="C827" s="208"/>
      <c r="D827" s="209" t="s">
        <v>163</v>
      </c>
      <c r="E827" s="210" t="s">
        <v>21</v>
      </c>
      <c r="F827" s="211" t="s">
        <v>998</v>
      </c>
      <c r="G827" s="208"/>
      <c r="H827" s="210" t="s">
        <v>21</v>
      </c>
      <c r="I827" s="212"/>
      <c r="J827" s="208"/>
      <c r="K827" s="208"/>
      <c r="L827" s="213"/>
      <c r="M827" s="214"/>
      <c r="N827" s="215"/>
      <c r="O827" s="215"/>
      <c r="P827" s="215"/>
      <c r="Q827" s="215"/>
      <c r="R827" s="215"/>
      <c r="S827" s="215"/>
      <c r="T827" s="216"/>
      <c r="AT827" s="217" t="s">
        <v>163</v>
      </c>
      <c r="AU827" s="217" t="s">
        <v>82</v>
      </c>
      <c r="AV827" s="13" t="s">
        <v>80</v>
      </c>
      <c r="AW827" s="13" t="s">
        <v>34</v>
      </c>
      <c r="AX827" s="13" t="s">
        <v>73</v>
      </c>
      <c r="AY827" s="217" t="s">
        <v>153</v>
      </c>
    </row>
    <row r="828" spans="2:51" s="13" customFormat="1" ht="12">
      <c r="B828" s="207"/>
      <c r="C828" s="208"/>
      <c r="D828" s="209" t="s">
        <v>163</v>
      </c>
      <c r="E828" s="210" t="s">
        <v>21</v>
      </c>
      <c r="F828" s="211" t="s">
        <v>652</v>
      </c>
      <c r="G828" s="208"/>
      <c r="H828" s="210" t="s">
        <v>21</v>
      </c>
      <c r="I828" s="212"/>
      <c r="J828" s="208"/>
      <c r="K828" s="208"/>
      <c r="L828" s="213"/>
      <c r="M828" s="214"/>
      <c r="N828" s="215"/>
      <c r="O828" s="215"/>
      <c r="P828" s="215"/>
      <c r="Q828" s="215"/>
      <c r="R828" s="215"/>
      <c r="S828" s="215"/>
      <c r="T828" s="216"/>
      <c r="AT828" s="217" t="s">
        <v>163</v>
      </c>
      <c r="AU828" s="217" t="s">
        <v>82</v>
      </c>
      <c r="AV828" s="13" t="s">
        <v>80</v>
      </c>
      <c r="AW828" s="13" t="s">
        <v>34</v>
      </c>
      <c r="AX828" s="13" t="s">
        <v>73</v>
      </c>
      <c r="AY828" s="217" t="s">
        <v>153</v>
      </c>
    </row>
    <row r="829" spans="2:51" s="13" customFormat="1" ht="12">
      <c r="B829" s="207"/>
      <c r="C829" s="208"/>
      <c r="D829" s="209" t="s">
        <v>163</v>
      </c>
      <c r="E829" s="210" t="s">
        <v>21</v>
      </c>
      <c r="F829" s="211" t="s">
        <v>357</v>
      </c>
      <c r="G829" s="208"/>
      <c r="H829" s="210" t="s">
        <v>21</v>
      </c>
      <c r="I829" s="212"/>
      <c r="J829" s="208"/>
      <c r="K829" s="208"/>
      <c r="L829" s="213"/>
      <c r="M829" s="214"/>
      <c r="N829" s="215"/>
      <c r="O829" s="215"/>
      <c r="P829" s="215"/>
      <c r="Q829" s="215"/>
      <c r="R829" s="215"/>
      <c r="S829" s="215"/>
      <c r="T829" s="216"/>
      <c r="AT829" s="217" t="s">
        <v>163</v>
      </c>
      <c r="AU829" s="217" t="s">
        <v>82</v>
      </c>
      <c r="AV829" s="13" t="s">
        <v>80</v>
      </c>
      <c r="AW829" s="13" t="s">
        <v>34</v>
      </c>
      <c r="AX829" s="13" t="s">
        <v>73</v>
      </c>
      <c r="AY829" s="217" t="s">
        <v>153</v>
      </c>
    </row>
    <row r="830" spans="2:51" s="14" customFormat="1" ht="12">
      <c r="B830" s="218"/>
      <c r="C830" s="219"/>
      <c r="D830" s="209" t="s">
        <v>163</v>
      </c>
      <c r="E830" s="220" t="s">
        <v>21</v>
      </c>
      <c r="F830" s="221" t="s">
        <v>999</v>
      </c>
      <c r="G830" s="219"/>
      <c r="H830" s="222">
        <v>30</v>
      </c>
      <c r="I830" s="223"/>
      <c r="J830" s="219"/>
      <c r="K830" s="219"/>
      <c r="L830" s="224"/>
      <c r="M830" s="225"/>
      <c r="N830" s="226"/>
      <c r="O830" s="226"/>
      <c r="P830" s="226"/>
      <c r="Q830" s="226"/>
      <c r="R830" s="226"/>
      <c r="S830" s="226"/>
      <c r="T830" s="227"/>
      <c r="AT830" s="228" t="s">
        <v>163</v>
      </c>
      <c r="AU830" s="228" t="s">
        <v>82</v>
      </c>
      <c r="AV830" s="14" t="s">
        <v>82</v>
      </c>
      <c r="AW830" s="14" t="s">
        <v>34</v>
      </c>
      <c r="AX830" s="14" t="s">
        <v>73</v>
      </c>
      <c r="AY830" s="228" t="s">
        <v>153</v>
      </c>
    </row>
    <row r="831" spans="2:51" s="13" customFormat="1" ht="12">
      <c r="B831" s="207"/>
      <c r="C831" s="208"/>
      <c r="D831" s="209" t="s">
        <v>163</v>
      </c>
      <c r="E831" s="210" t="s">
        <v>21</v>
      </c>
      <c r="F831" s="211" t="s">
        <v>359</v>
      </c>
      <c r="G831" s="208"/>
      <c r="H831" s="210" t="s">
        <v>21</v>
      </c>
      <c r="I831" s="212"/>
      <c r="J831" s="208"/>
      <c r="K831" s="208"/>
      <c r="L831" s="213"/>
      <c r="M831" s="214"/>
      <c r="N831" s="215"/>
      <c r="O831" s="215"/>
      <c r="P831" s="215"/>
      <c r="Q831" s="215"/>
      <c r="R831" s="215"/>
      <c r="S831" s="215"/>
      <c r="T831" s="216"/>
      <c r="AT831" s="217" t="s">
        <v>163</v>
      </c>
      <c r="AU831" s="217" t="s">
        <v>82</v>
      </c>
      <c r="AV831" s="13" t="s">
        <v>80</v>
      </c>
      <c r="AW831" s="13" t="s">
        <v>34</v>
      </c>
      <c r="AX831" s="13" t="s">
        <v>73</v>
      </c>
      <c r="AY831" s="217" t="s">
        <v>153</v>
      </c>
    </row>
    <row r="832" spans="2:51" s="14" customFormat="1" ht="12">
      <c r="B832" s="218"/>
      <c r="C832" s="219"/>
      <c r="D832" s="209" t="s">
        <v>163</v>
      </c>
      <c r="E832" s="220" t="s">
        <v>21</v>
      </c>
      <c r="F832" s="221" t="s">
        <v>1000</v>
      </c>
      <c r="G832" s="219"/>
      <c r="H832" s="222">
        <v>9</v>
      </c>
      <c r="I832" s="223"/>
      <c r="J832" s="219"/>
      <c r="K832" s="219"/>
      <c r="L832" s="224"/>
      <c r="M832" s="225"/>
      <c r="N832" s="226"/>
      <c r="O832" s="226"/>
      <c r="P832" s="226"/>
      <c r="Q832" s="226"/>
      <c r="R832" s="226"/>
      <c r="S832" s="226"/>
      <c r="T832" s="227"/>
      <c r="AT832" s="228" t="s">
        <v>163</v>
      </c>
      <c r="AU832" s="228" t="s">
        <v>82</v>
      </c>
      <c r="AV832" s="14" t="s">
        <v>82</v>
      </c>
      <c r="AW832" s="14" t="s">
        <v>34</v>
      </c>
      <c r="AX832" s="14" t="s">
        <v>73</v>
      </c>
      <c r="AY832" s="228" t="s">
        <v>153</v>
      </c>
    </row>
    <row r="833" spans="2:51" s="13" customFormat="1" ht="12">
      <c r="B833" s="207"/>
      <c r="C833" s="208"/>
      <c r="D833" s="209" t="s">
        <v>163</v>
      </c>
      <c r="E833" s="210" t="s">
        <v>21</v>
      </c>
      <c r="F833" s="211" t="s">
        <v>361</v>
      </c>
      <c r="G833" s="208"/>
      <c r="H833" s="210" t="s">
        <v>21</v>
      </c>
      <c r="I833" s="212"/>
      <c r="J833" s="208"/>
      <c r="K833" s="208"/>
      <c r="L833" s="213"/>
      <c r="M833" s="214"/>
      <c r="N833" s="215"/>
      <c r="O833" s="215"/>
      <c r="P833" s="215"/>
      <c r="Q833" s="215"/>
      <c r="R833" s="215"/>
      <c r="S833" s="215"/>
      <c r="T833" s="216"/>
      <c r="AT833" s="217" t="s">
        <v>163</v>
      </c>
      <c r="AU833" s="217" t="s">
        <v>82</v>
      </c>
      <c r="AV833" s="13" t="s">
        <v>80</v>
      </c>
      <c r="AW833" s="13" t="s">
        <v>34</v>
      </c>
      <c r="AX833" s="13" t="s">
        <v>73</v>
      </c>
      <c r="AY833" s="217" t="s">
        <v>153</v>
      </c>
    </row>
    <row r="834" spans="2:51" s="14" customFormat="1" ht="12">
      <c r="B834" s="218"/>
      <c r="C834" s="219"/>
      <c r="D834" s="209" t="s">
        <v>163</v>
      </c>
      <c r="E834" s="220" t="s">
        <v>21</v>
      </c>
      <c r="F834" s="221" t="s">
        <v>1001</v>
      </c>
      <c r="G834" s="219"/>
      <c r="H834" s="222">
        <v>6.6</v>
      </c>
      <c r="I834" s="223"/>
      <c r="J834" s="219"/>
      <c r="K834" s="219"/>
      <c r="L834" s="224"/>
      <c r="M834" s="225"/>
      <c r="N834" s="226"/>
      <c r="O834" s="226"/>
      <c r="P834" s="226"/>
      <c r="Q834" s="226"/>
      <c r="R834" s="226"/>
      <c r="S834" s="226"/>
      <c r="T834" s="227"/>
      <c r="AT834" s="228" t="s">
        <v>163</v>
      </c>
      <c r="AU834" s="228" t="s">
        <v>82</v>
      </c>
      <c r="AV834" s="14" t="s">
        <v>82</v>
      </c>
      <c r="AW834" s="14" t="s">
        <v>34</v>
      </c>
      <c r="AX834" s="14" t="s">
        <v>73</v>
      </c>
      <c r="AY834" s="228" t="s">
        <v>153</v>
      </c>
    </row>
    <row r="835" spans="2:51" s="13" customFormat="1" ht="12">
      <c r="B835" s="207"/>
      <c r="C835" s="208"/>
      <c r="D835" s="209" t="s">
        <v>163</v>
      </c>
      <c r="E835" s="210" t="s">
        <v>21</v>
      </c>
      <c r="F835" s="211" t="s">
        <v>363</v>
      </c>
      <c r="G835" s="208"/>
      <c r="H835" s="210" t="s">
        <v>21</v>
      </c>
      <c r="I835" s="212"/>
      <c r="J835" s="208"/>
      <c r="K835" s="208"/>
      <c r="L835" s="213"/>
      <c r="M835" s="214"/>
      <c r="N835" s="215"/>
      <c r="O835" s="215"/>
      <c r="P835" s="215"/>
      <c r="Q835" s="215"/>
      <c r="R835" s="215"/>
      <c r="S835" s="215"/>
      <c r="T835" s="216"/>
      <c r="AT835" s="217" t="s">
        <v>163</v>
      </c>
      <c r="AU835" s="217" t="s">
        <v>82</v>
      </c>
      <c r="AV835" s="13" t="s">
        <v>80</v>
      </c>
      <c r="AW835" s="13" t="s">
        <v>34</v>
      </c>
      <c r="AX835" s="13" t="s">
        <v>73</v>
      </c>
      <c r="AY835" s="217" t="s">
        <v>153</v>
      </c>
    </row>
    <row r="836" spans="2:51" s="14" customFormat="1" ht="12">
      <c r="B836" s="218"/>
      <c r="C836" s="219"/>
      <c r="D836" s="209" t="s">
        <v>163</v>
      </c>
      <c r="E836" s="220" t="s">
        <v>21</v>
      </c>
      <c r="F836" s="221" t="s">
        <v>1002</v>
      </c>
      <c r="G836" s="219"/>
      <c r="H836" s="222">
        <v>5.04</v>
      </c>
      <c r="I836" s="223"/>
      <c r="J836" s="219"/>
      <c r="K836" s="219"/>
      <c r="L836" s="224"/>
      <c r="M836" s="225"/>
      <c r="N836" s="226"/>
      <c r="O836" s="226"/>
      <c r="P836" s="226"/>
      <c r="Q836" s="226"/>
      <c r="R836" s="226"/>
      <c r="S836" s="226"/>
      <c r="T836" s="227"/>
      <c r="AT836" s="228" t="s">
        <v>163</v>
      </c>
      <c r="AU836" s="228" t="s">
        <v>82</v>
      </c>
      <c r="AV836" s="14" t="s">
        <v>82</v>
      </c>
      <c r="AW836" s="14" t="s">
        <v>34</v>
      </c>
      <c r="AX836" s="14" t="s">
        <v>73</v>
      </c>
      <c r="AY836" s="228" t="s">
        <v>153</v>
      </c>
    </row>
    <row r="837" spans="2:51" s="13" customFormat="1" ht="12">
      <c r="B837" s="207"/>
      <c r="C837" s="208"/>
      <c r="D837" s="209" t="s">
        <v>163</v>
      </c>
      <c r="E837" s="210" t="s">
        <v>21</v>
      </c>
      <c r="F837" s="211" t="s">
        <v>365</v>
      </c>
      <c r="G837" s="208"/>
      <c r="H837" s="210" t="s">
        <v>21</v>
      </c>
      <c r="I837" s="212"/>
      <c r="J837" s="208"/>
      <c r="K837" s="208"/>
      <c r="L837" s="213"/>
      <c r="M837" s="214"/>
      <c r="N837" s="215"/>
      <c r="O837" s="215"/>
      <c r="P837" s="215"/>
      <c r="Q837" s="215"/>
      <c r="R837" s="215"/>
      <c r="S837" s="215"/>
      <c r="T837" s="216"/>
      <c r="AT837" s="217" t="s">
        <v>163</v>
      </c>
      <c r="AU837" s="217" t="s">
        <v>82</v>
      </c>
      <c r="AV837" s="13" t="s">
        <v>80</v>
      </c>
      <c r="AW837" s="13" t="s">
        <v>34</v>
      </c>
      <c r="AX837" s="13" t="s">
        <v>73</v>
      </c>
      <c r="AY837" s="217" t="s">
        <v>153</v>
      </c>
    </row>
    <row r="838" spans="2:51" s="14" customFormat="1" ht="12">
      <c r="B838" s="218"/>
      <c r="C838" s="219"/>
      <c r="D838" s="209" t="s">
        <v>163</v>
      </c>
      <c r="E838" s="220" t="s">
        <v>21</v>
      </c>
      <c r="F838" s="221" t="s">
        <v>1003</v>
      </c>
      <c r="G838" s="219"/>
      <c r="H838" s="222">
        <v>8.064</v>
      </c>
      <c r="I838" s="223"/>
      <c r="J838" s="219"/>
      <c r="K838" s="219"/>
      <c r="L838" s="224"/>
      <c r="M838" s="225"/>
      <c r="N838" s="226"/>
      <c r="O838" s="226"/>
      <c r="P838" s="226"/>
      <c r="Q838" s="226"/>
      <c r="R838" s="226"/>
      <c r="S838" s="226"/>
      <c r="T838" s="227"/>
      <c r="AT838" s="228" t="s">
        <v>163</v>
      </c>
      <c r="AU838" s="228" t="s">
        <v>82</v>
      </c>
      <c r="AV838" s="14" t="s">
        <v>82</v>
      </c>
      <c r="AW838" s="14" t="s">
        <v>34</v>
      </c>
      <c r="AX838" s="14" t="s">
        <v>73</v>
      </c>
      <c r="AY838" s="228" t="s">
        <v>153</v>
      </c>
    </row>
    <row r="839" spans="2:51" s="15" customFormat="1" ht="12">
      <c r="B839" s="229"/>
      <c r="C839" s="230"/>
      <c r="D839" s="209" t="s">
        <v>163</v>
      </c>
      <c r="E839" s="231" t="s">
        <v>21</v>
      </c>
      <c r="F839" s="232" t="s">
        <v>169</v>
      </c>
      <c r="G839" s="230"/>
      <c r="H839" s="233">
        <v>58.704</v>
      </c>
      <c r="I839" s="234"/>
      <c r="J839" s="230"/>
      <c r="K839" s="230"/>
      <c r="L839" s="235"/>
      <c r="M839" s="236"/>
      <c r="N839" s="237"/>
      <c r="O839" s="237"/>
      <c r="P839" s="237"/>
      <c r="Q839" s="237"/>
      <c r="R839" s="237"/>
      <c r="S839" s="237"/>
      <c r="T839" s="238"/>
      <c r="AT839" s="239" t="s">
        <v>163</v>
      </c>
      <c r="AU839" s="239" t="s">
        <v>82</v>
      </c>
      <c r="AV839" s="15" t="s">
        <v>161</v>
      </c>
      <c r="AW839" s="15" t="s">
        <v>34</v>
      </c>
      <c r="AX839" s="15" t="s">
        <v>80</v>
      </c>
      <c r="AY839" s="239" t="s">
        <v>153</v>
      </c>
    </row>
    <row r="840" spans="1:65" s="2" customFormat="1" ht="16.5" customHeight="1">
      <c r="A840" s="36"/>
      <c r="B840" s="37"/>
      <c r="C840" s="251" t="s">
        <v>1062</v>
      </c>
      <c r="D840" s="251" t="s">
        <v>452</v>
      </c>
      <c r="E840" s="252" t="s">
        <v>1063</v>
      </c>
      <c r="F840" s="253" t="s">
        <v>1064</v>
      </c>
      <c r="G840" s="254" t="s">
        <v>1065</v>
      </c>
      <c r="H840" s="255">
        <v>108.602</v>
      </c>
      <c r="I840" s="256"/>
      <c r="J840" s="257">
        <f>ROUND(I840*H840,2)</f>
        <v>0</v>
      </c>
      <c r="K840" s="253" t="s">
        <v>160</v>
      </c>
      <c r="L840" s="258"/>
      <c r="M840" s="259" t="s">
        <v>21</v>
      </c>
      <c r="N840" s="260" t="s">
        <v>44</v>
      </c>
      <c r="O840" s="66"/>
      <c r="P840" s="203">
        <f>O840*H840</f>
        <v>0</v>
      </c>
      <c r="Q840" s="203">
        <v>0.001</v>
      </c>
      <c r="R840" s="203">
        <f>Q840*H840</f>
        <v>0.108602</v>
      </c>
      <c r="S840" s="203">
        <v>0</v>
      </c>
      <c r="T840" s="204">
        <f>S840*H840</f>
        <v>0</v>
      </c>
      <c r="U840" s="36"/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R840" s="205" t="s">
        <v>431</v>
      </c>
      <c r="AT840" s="205" t="s">
        <v>452</v>
      </c>
      <c r="AU840" s="205" t="s">
        <v>82</v>
      </c>
      <c r="AY840" s="19" t="s">
        <v>153</v>
      </c>
      <c r="BE840" s="206">
        <f>IF(N840="základní",J840,0)</f>
        <v>0</v>
      </c>
      <c r="BF840" s="206">
        <f>IF(N840="snížená",J840,0)</f>
        <v>0</v>
      </c>
      <c r="BG840" s="206">
        <f>IF(N840="zákl. přenesená",J840,0)</f>
        <v>0</v>
      </c>
      <c r="BH840" s="206">
        <f>IF(N840="sníž. přenesená",J840,0)</f>
        <v>0</v>
      </c>
      <c r="BI840" s="206">
        <f>IF(N840="nulová",J840,0)</f>
        <v>0</v>
      </c>
      <c r="BJ840" s="19" t="s">
        <v>80</v>
      </c>
      <c r="BK840" s="206">
        <f>ROUND(I840*H840,2)</f>
        <v>0</v>
      </c>
      <c r="BL840" s="19" t="s">
        <v>300</v>
      </c>
      <c r="BM840" s="205" t="s">
        <v>1066</v>
      </c>
    </row>
    <row r="841" spans="2:51" s="14" customFormat="1" ht="12">
      <c r="B841" s="218"/>
      <c r="C841" s="219"/>
      <c r="D841" s="209" t="s">
        <v>163</v>
      </c>
      <c r="E841" s="220" t="s">
        <v>21</v>
      </c>
      <c r="F841" s="221" t="s">
        <v>1067</v>
      </c>
      <c r="G841" s="219"/>
      <c r="H841" s="222">
        <v>108.602</v>
      </c>
      <c r="I841" s="223"/>
      <c r="J841" s="219"/>
      <c r="K841" s="219"/>
      <c r="L841" s="224"/>
      <c r="M841" s="225"/>
      <c r="N841" s="226"/>
      <c r="O841" s="226"/>
      <c r="P841" s="226"/>
      <c r="Q841" s="226"/>
      <c r="R841" s="226"/>
      <c r="S841" s="226"/>
      <c r="T841" s="227"/>
      <c r="AT841" s="228" t="s">
        <v>163</v>
      </c>
      <c r="AU841" s="228" t="s">
        <v>82</v>
      </c>
      <c r="AV841" s="14" t="s">
        <v>82</v>
      </c>
      <c r="AW841" s="14" t="s">
        <v>34</v>
      </c>
      <c r="AX841" s="14" t="s">
        <v>80</v>
      </c>
      <c r="AY841" s="228" t="s">
        <v>153</v>
      </c>
    </row>
    <row r="842" spans="2:63" s="12" customFormat="1" ht="22.9" customHeight="1">
      <c r="B842" s="178"/>
      <c r="C842" s="179"/>
      <c r="D842" s="180" t="s">
        <v>72</v>
      </c>
      <c r="E842" s="192" t="s">
        <v>1068</v>
      </c>
      <c r="F842" s="192" t="s">
        <v>1069</v>
      </c>
      <c r="G842" s="179"/>
      <c r="H842" s="179"/>
      <c r="I842" s="182"/>
      <c r="J842" s="193">
        <f>BK842</f>
        <v>0</v>
      </c>
      <c r="K842" s="179"/>
      <c r="L842" s="184"/>
      <c r="M842" s="185"/>
      <c r="N842" s="186"/>
      <c r="O842" s="186"/>
      <c r="P842" s="187">
        <f>SUM(P843:P878)</f>
        <v>0</v>
      </c>
      <c r="Q842" s="186"/>
      <c r="R842" s="187">
        <f>SUM(R843:R878)</f>
        <v>0.27708</v>
      </c>
      <c r="S842" s="186"/>
      <c r="T842" s="188">
        <f>SUM(T843:T878)</f>
        <v>0</v>
      </c>
      <c r="AR842" s="189" t="s">
        <v>80</v>
      </c>
      <c r="AT842" s="190" t="s">
        <v>72</v>
      </c>
      <c r="AU842" s="190" t="s">
        <v>80</v>
      </c>
      <c r="AY842" s="189" t="s">
        <v>153</v>
      </c>
      <c r="BK842" s="191">
        <f>SUM(BK843:BK878)</f>
        <v>0</v>
      </c>
    </row>
    <row r="843" spans="1:65" s="2" customFormat="1" ht="16.5" customHeight="1">
      <c r="A843" s="36"/>
      <c r="B843" s="37"/>
      <c r="C843" s="194" t="s">
        <v>1070</v>
      </c>
      <c r="D843" s="194" t="s">
        <v>156</v>
      </c>
      <c r="E843" s="195" t="s">
        <v>357</v>
      </c>
      <c r="F843" s="196" t="s">
        <v>1071</v>
      </c>
      <c r="G843" s="197" t="s">
        <v>21</v>
      </c>
      <c r="H843" s="198">
        <v>4</v>
      </c>
      <c r="I843" s="199"/>
      <c r="J843" s="200">
        <f aca="true" t="shared" si="0" ref="J843:J856">ROUND(I843*H843,2)</f>
        <v>0</v>
      </c>
      <c r="K843" s="196" t="s">
        <v>21</v>
      </c>
      <c r="L843" s="41"/>
      <c r="M843" s="201" t="s">
        <v>21</v>
      </c>
      <c r="N843" s="202" t="s">
        <v>44</v>
      </c>
      <c r="O843" s="66"/>
      <c r="P843" s="203">
        <f aca="true" t="shared" si="1" ref="P843:P856">O843*H843</f>
        <v>0</v>
      </c>
      <c r="Q843" s="203">
        <v>0</v>
      </c>
      <c r="R843" s="203">
        <f aca="true" t="shared" si="2" ref="R843:R856">Q843*H843</f>
        <v>0</v>
      </c>
      <c r="S843" s="203">
        <v>0</v>
      </c>
      <c r="T843" s="204">
        <f aca="true" t="shared" si="3" ref="T843:T856">S843*H843</f>
        <v>0</v>
      </c>
      <c r="U843" s="36"/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R843" s="205" t="s">
        <v>161</v>
      </c>
      <c r="AT843" s="205" t="s">
        <v>156</v>
      </c>
      <c r="AU843" s="205" t="s">
        <v>82</v>
      </c>
      <c r="AY843" s="19" t="s">
        <v>153</v>
      </c>
      <c r="BE843" s="206">
        <f aca="true" t="shared" si="4" ref="BE843:BE856">IF(N843="základní",J843,0)</f>
        <v>0</v>
      </c>
      <c r="BF843" s="206">
        <f aca="true" t="shared" si="5" ref="BF843:BF856">IF(N843="snížená",J843,0)</f>
        <v>0</v>
      </c>
      <c r="BG843" s="206">
        <f aca="true" t="shared" si="6" ref="BG843:BG856">IF(N843="zákl. přenesená",J843,0)</f>
        <v>0</v>
      </c>
      <c r="BH843" s="206">
        <f aca="true" t="shared" si="7" ref="BH843:BH856">IF(N843="sníž. přenesená",J843,0)</f>
        <v>0</v>
      </c>
      <c r="BI843" s="206">
        <f aca="true" t="shared" si="8" ref="BI843:BI856">IF(N843="nulová",J843,0)</f>
        <v>0</v>
      </c>
      <c r="BJ843" s="19" t="s">
        <v>80</v>
      </c>
      <c r="BK843" s="206">
        <f aca="true" t="shared" si="9" ref="BK843:BK856">ROUND(I843*H843,2)</f>
        <v>0</v>
      </c>
      <c r="BL843" s="19" t="s">
        <v>161</v>
      </c>
      <c r="BM843" s="205" t="s">
        <v>1072</v>
      </c>
    </row>
    <row r="844" spans="1:65" s="2" customFormat="1" ht="16.5" customHeight="1">
      <c r="A844" s="36"/>
      <c r="B844" s="37"/>
      <c r="C844" s="194" t="s">
        <v>1073</v>
      </c>
      <c r="D844" s="194" t="s">
        <v>156</v>
      </c>
      <c r="E844" s="195" t="s">
        <v>1074</v>
      </c>
      <c r="F844" s="196" t="s">
        <v>1075</v>
      </c>
      <c r="G844" s="197" t="s">
        <v>21</v>
      </c>
      <c r="H844" s="198">
        <v>3</v>
      </c>
      <c r="I844" s="199"/>
      <c r="J844" s="200">
        <f t="shared" si="0"/>
        <v>0</v>
      </c>
      <c r="K844" s="196" t="s">
        <v>21</v>
      </c>
      <c r="L844" s="41"/>
      <c r="M844" s="201" t="s">
        <v>21</v>
      </c>
      <c r="N844" s="202" t="s">
        <v>44</v>
      </c>
      <c r="O844" s="66"/>
      <c r="P844" s="203">
        <f t="shared" si="1"/>
        <v>0</v>
      </c>
      <c r="Q844" s="203">
        <v>0</v>
      </c>
      <c r="R844" s="203">
        <f t="shared" si="2"/>
        <v>0</v>
      </c>
      <c r="S844" s="203">
        <v>0</v>
      </c>
      <c r="T844" s="204">
        <f t="shared" si="3"/>
        <v>0</v>
      </c>
      <c r="U844" s="36"/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R844" s="205" t="s">
        <v>161</v>
      </c>
      <c r="AT844" s="205" t="s">
        <v>156</v>
      </c>
      <c r="AU844" s="205" t="s">
        <v>82</v>
      </c>
      <c r="AY844" s="19" t="s">
        <v>153</v>
      </c>
      <c r="BE844" s="206">
        <f t="shared" si="4"/>
        <v>0</v>
      </c>
      <c r="BF844" s="206">
        <f t="shared" si="5"/>
        <v>0</v>
      </c>
      <c r="BG844" s="206">
        <f t="shared" si="6"/>
        <v>0</v>
      </c>
      <c r="BH844" s="206">
        <f t="shared" si="7"/>
        <v>0</v>
      </c>
      <c r="BI844" s="206">
        <f t="shared" si="8"/>
        <v>0</v>
      </c>
      <c r="BJ844" s="19" t="s">
        <v>80</v>
      </c>
      <c r="BK844" s="206">
        <f t="shared" si="9"/>
        <v>0</v>
      </c>
      <c r="BL844" s="19" t="s">
        <v>161</v>
      </c>
      <c r="BM844" s="205" t="s">
        <v>1076</v>
      </c>
    </row>
    <row r="845" spans="1:65" s="2" customFormat="1" ht="16.5" customHeight="1">
      <c r="A845" s="36"/>
      <c r="B845" s="37"/>
      <c r="C845" s="194" t="s">
        <v>1077</v>
      </c>
      <c r="D845" s="194" t="s">
        <v>156</v>
      </c>
      <c r="E845" s="195" t="s">
        <v>1078</v>
      </c>
      <c r="F845" s="196" t="s">
        <v>1079</v>
      </c>
      <c r="G845" s="197" t="s">
        <v>21</v>
      </c>
      <c r="H845" s="198">
        <v>3</v>
      </c>
      <c r="I845" s="199"/>
      <c r="J845" s="200">
        <f t="shared" si="0"/>
        <v>0</v>
      </c>
      <c r="K845" s="196" t="s">
        <v>21</v>
      </c>
      <c r="L845" s="41"/>
      <c r="M845" s="201" t="s">
        <v>21</v>
      </c>
      <c r="N845" s="202" t="s">
        <v>44</v>
      </c>
      <c r="O845" s="66"/>
      <c r="P845" s="203">
        <f t="shared" si="1"/>
        <v>0</v>
      </c>
      <c r="Q845" s="203">
        <v>0</v>
      </c>
      <c r="R845" s="203">
        <f t="shared" si="2"/>
        <v>0</v>
      </c>
      <c r="S845" s="203">
        <v>0</v>
      </c>
      <c r="T845" s="204">
        <f t="shared" si="3"/>
        <v>0</v>
      </c>
      <c r="U845" s="36"/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R845" s="205" t="s">
        <v>161</v>
      </c>
      <c r="AT845" s="205" t="s">
        <v>156</v>
      </c>
      <c r="AU845" s="205" t="s">
        <v>82</v>
      </c>
      <c r="AY845" s="19" t="s">
        <v>153</v>
      </c>
      <c r="BE845" s="206">
        <f t="shared" si="4"/>
        <v>0</v>
      </c>
      <c r="BF845" s="206">
        <f t="shared" si="5"/>
        <v>0</v>
      </c>
      <c r="BG845" s="206">
        <f t="shared" si="6"/>
        <v>0</v>
      </c>
      <c r="BH845" s="206">
        <f t="shared" si="7"/>
        <v>0</v>
      </c>
      <c r="BI845" s="206">
        <f t="shared" si="8"/>
        <v>0</v>
      </c>
      <c r="BJ845" s="19" t="s">
        <v>80</v>
      </c>
      <c r="BK845" s="206">
        <f t="shared" si="9"/>
        <v>0</v>
      </c>
      <c r="BL845" s="19" t="s">
        <v>161</v>
      </c>
      <c r="BM845" s="205" t="s">
        <v>1080</v>
      </c>
    </row>
    <row r="846" spans="1:65" s="2" customFormat="1" ht="16.5" customHeight="1">
      <c r="A846" s="36"/>
      <c r="B846" s="37"/>
      <c r="C846" s="194" t="s">
        <v>1081</v>
      </c>
      <c r="D846" s="194" t="s">
        <v>156</v>
      </c>
      <c r="E846" s="195" t="s">
        <v>1082</v>
      </c>
      <c r="F846" s="196" t="s">
        <v>1083</v>
      </c>
      <c r="G846" s="197" t="s">
        <v>21</v>
      </c>
      <c r="H846" s="198">
        <v>7</v>
      </c>
      <c r="I846" s="199"/>
      <c r="J846" s="200">
        <f t="shared" si="0"/>
        <v>0</v>
      </c>
      <c r="K846" s="196" t="s">
        <v>21</v>
      </c>
      <c r="L846" s="41"/>
      <c r="M846" s="201" t="s">
        <v>21</v>
      </c>
      <c r="N846" s="202" t="s">
        <v>44</v>
      </c>
      <c r="O846" s="66"/>
      <c r="P846" s="203">
        <f t="shared" si="1"/>
        <v>0</v>
      </c>
      <c r="Q846" s="203">
        <v>0</v>
      </c>
      <c r="R846" s="203">
        <f t="shared" si="2"/>
        <v>0</v>
      </c>
      <c r="S846" s="203">
        <v>0</v>
      </c>
      <c r="T846" s="204">
        <f t="shared" si="3"/>
        <v>0</v>
      </c>
      <c r="U846" s="36"/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R846" s="205" t="s">
        <v>161</v>
      </c>
      <c r="AT846" s="205" t="s">
        <v>156</v>
      </c>
      <c r="AU846" s="205" t="s">
        <v>82</v>
      </c>
      <c r="AY846" s="19" t="s">
        <v>153</v>
      </c>
      <c r="BE846" s="206">
        <f t="shared" si="4"/>
        <v>0</v>
      </c>
      <c r="BF846" s="206">
        <f t="shared" si="5"/>
        <v>0</v>
      </c>
      <c r="BG846" s="206">
        <f t="shared" si="6"/>
        <v>0</v>
      </c>
      <c r="BH846" s="206">
        <f t="shared" si="7"/>
        <v>0</v>
      </c>
      <c r="BI846" s="206">
        <f t="shared" si="8"/>
        <v>0</v>
      </c>
      <c r="BJ846" s="19" t="s">
        <v>80</v>
      </c>
      <c r="BK846" s="206">
        <f t="shared" si="9"/>
        <v>0</v>
      </c>
      <c r="BL846" s="19" t="s">
        <v>161</v>
      </c>
      <c r="BM846" s="205" t="s">
        <v>1084</v>
      </c>
    </row>
    <row r="847" spans="1:65" s="2" customFormat="1" ht="16.5" customHeight="1">
      <c r="A847" s="36"/>
      <c r="B847" s="37"/>
      <c r="C847" s="194" t="s">
        <v>1085</v>
      </c>
      <c r="D847" s="194" t="s">
        <v>156</v>
      </c>
      <c r="E847" s="195" t="s">
        <v>1086</v>
      </c>
      <c r="F847" s="196" t="s">
        <v>1087</v>
      </c>
      <c r="G847" s="197" t="s">
        <v>21</v>
      </c>
      <c r="H847" s="198">
        <v>3</v>
      </c>
      <c r="I847" s="199"/>
      <c r="J847" s="200">
        <f t="shared" si="0"/>
        <v>0</v>
      </c>
      <c r="K847" s="196" t="s">
        <v>21</v>
      </c>
      <c r="L847" s="41"/>
      <c r="M847" s="201" t="s">
        <v>21</v>
      </c>
      <c r="N847" s="202" t="s">
        <v>44</v>
      </c>
      <c r="O847" s="66"/>
      <c r="P847" s="203">
        <f t="shared" si="1"/>
        <v>0</v>
      </c>
      <c r="Q847" s="203">
        <v>0</v>
      </c>
      <c r="R847" s="203">
        <f t="shared" si="2"/>
        <v>0</v>
      </c>
      <c r="S847" s="203">
        <v>0</v>
      </c>
      <c r="T847" s="204">
        <f t="shared" si="3"/>
        <v>0</v>
      </c>
      <c r="U847" s="36"/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R847" s="205" t="s">
        <v>161</v>
      </c>
      <c r="AT847" s="205" t="s">
        <v>156</v>
      </c>
      <c r="AU847" s="205" t="s">
        <v>82</v>
      </c>
      <c r="AY847" s="19" t="s">
        <v>153</v>
      </c>
      <c r="BE847" s="206">
        <f t="shared" si="4"/>
        <v>0</v>
      </c>
      <c r="BF847" s="206">
        <f t="shared" si="5"/>
        <v>0</v>
      </c>
      <c r="BG847" s="206">
        <f t="shared" si="6"/>
        <v>0</v>
      </c>
      <c r="BH847" s="206">
        <f t="shared" si="7"/>
        <v>0</v>
      </c>
      <c r="BI847" s="206">
        <f t="shared" si="8"/>
        <v>0</v>
      </c>
      <c r="BJ847" s="19" t="s">
        <v>80</v>
      </c>
      <c r="BK847" s="206">
        <f t="shared" si="9"/>
        <v>0</v>
      </c>
      <c r="BL847" s="19" t="s">
        <v>161</v>
      </c>
      <c r="BM847" s="205" t="s">
        <v>1088</v>
      </c>
    </row>
    <row r="848" spans="1:65" s="2" customFormat="1" ht="16.5" customHeight="1">
      <c r="A848" s="36"/>
      <c r="B848" s="37"/>
      <c r="C848" s="194" t="s">
        <v>1089</v>
      </c>
      <c r="D848" s="194" t="s">
        <v>156</v>
      </c>
      <c r="E848" s="195" t="s">
        <v>359</v>
      </c>
      <c r="F848" s="196" t="s">
        <v>1090</v>
      </c>
      <c r="G848" s="197" t="s">
        <v>21</v>
      </c>
      <c r="H848" s="198">
        <v>4</v>
      </c>
      <c r="I848" s="199"/>
      <c r="J848" s="200">
        <f t="shared" si="0"/>
        <v>0</v>
      </c>
      <c r="K848" s="196" t="s">
        <v>21</v>
      </c>
      <c r="L848" s="41"/>
      <c r="M848" s="201" t="s">
        <v>21</v>
      </c>
      <c r="N848" s="202" t="s">
        <v>44</v>
      </c>
      <c r="O848" s="66"/>
      <c r="P848" s="203">
        <f t="shared" si="1"/>
        <v>0</v>
      </c>
      <c r="Q848" s="203">
        <v>0</v>
      </c>
      <c r="R848" s="203">
        <f t="shared" si="2"/>
        <v>0</v>
      </c>
      <c r="S848" s="203">
        <v>0</v>
      </c>
      <c r="T848" s="204">
        <f t="shared" si="3"/>
        <v>0</v>
      </c>
      <c r="U848" s="36"/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R848" s="205" t="s">
        <v>161</v>
      </c>
      <c r="AT848" s="205" t="s">
        <v>156</v>
      </c>
      <c r="AU848" s="205" t="s">
        <v>82</v>
      </c>
      <c r="AY848" s="19" t="s">
        <v>153</v>
      </c>
      <c r="BE848" s="206">
        <f t="shared" si="4"/>
        <v>0</v>
      </c>
      <c r="BF848" s="206">
        <f t="shared" si="5"/>
        <v>0</v>
      </c>
      <c r="BG848" s="206">
        <f t="shared" si="6"/>
        <v>0</v>
      </c>
      <c r="BH848" s="206">
        <f t="shared" si="7"/>
        <v>0</v>
      </c>
      <c r="BI848" s="206">
        <f t="shared" si="8"/>
        <v>0</v>
      </c>
      <c r="BJ848" s="19" t="s">
        <v>80</v>
      </c>
      <c r="BK848" s="206">
        <f t="shared" si="9"/>
        <v>0</v>
      </c>
      <c r="BL848" s="19" t="s">
        <v>161</v>
      </c>
      <c r="BM848" s="205" t="s">
        <v>1091</v>
      </c>
    </row>
    <row r="849" spans="1:65" s="2" customFormat="1" ht="16.5" customHeight="1">
      <c r="A849" s="36"/>
      <c r="B849" s="37"/>
      <c r="C849" s="194" t="s">
        <v>1092</v>
      </c>
      <c r="D849" s="194" t="s">
        <v>156</v>
      </c>
      <c r="E849" s="195" t="s">
        <v>361</v>
      </c>
      <c r="F849" s="196" t="s">
        <v>1093</v>
      </c>
      <c r="G849" s="197" t="s">
        <v>21</v>
      </c>
      <c r="H849" s="198">
        <v>4</v>
      </c>
      <c r="I849" s="199"/>
      <c r="J849" s="200">
        <f t="shared" si="0"/>
        <v>0</v>
      </c>
      <c r="K849" s="196" t="s">
        <v>21</v>
      </c>
      <c r="L849" s="41"/>
      <c r="M849" s="201" t="s">
        <v>21</v>
      </c>
      <c r="N849" s="202" t="s">
        <v>44</v>
      </c>
      <c r="O849" s="66"/>
      <c r="P849" s="203">
        <f t="shared" si="1"/>
        <v>0</v>
      </c>
      <c r="Q849" s="203">
        <v>0</v>
      </c>
      <c r="R849" s="203">
        <f t="shared" si="2"/>
        <v>0</v>
      </c>
      <c r="S849" s="203">
        <v>0</v>
      </c>
      <c r="T849" s="204">
        <f t="shared" si="3"/>
        <v>0</v>
      </c>
      <c r="U849" s="36"/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R849" s="205" t="s">
        <v>161</v>
      </c>
      <c r="AT849" s="205" t="s">
        <v>156</v>
      </c>
      <c r="AU849" s="205" t="s">
        <v>82</v>
      </c>
      <c r="AY849" s="19" t="s">
        <v>153</v>
      </c>
      <c r="BE849" s="206">
        <f t="shared" si="4"/>
        <v>0</v>
      </c>
      <c r="BF849" s="206">
        <f t="shared" si="5"/>
        <v>0</v>
      </c>
      <c r="BG849" s="206">
        <f t="shared" si="6"/>
        <v>0</v>
      </c>
      <c r="BH849" s="206">
        <f t="shared" si="7"/>
        <v>0</v>
      </c>
      <c r="BI849" s="206">
        <f t="shared" si="8"/>
        <v>0</v>
      </c>
      <c r="BJ849" s="19" t="s">
        <v>80</v>
      </c>
      <c r="BK849" s="206">
        <f t="shared" si="9"/>
        <v>0</v>
      </c>
      <c r="BL849" s="19" t="s">
        <v>161</v>
      </c>
      <c r="BM849" s="205" t="s">
        <v>1094</v>
      </c>
    </row>
    <row r="850" spans="1:65" s="2" customFormat="1" ht="16.5" customHeight="1">
      <c r="A850" s="36"/>
      <c r="B850" s="37"/>
      <c r="C850" s="194" t="s">
        <v>1095</v>
      </c>
      <c r="D850" s="194" t="s">
        <v>156</v>
      </c>
      <c r="E850" s="195" t="s">
        <v>363</v>
      </c>
      <c r="F850" s="196" t="s">
        <v>1096</v>
      </c>
      <c r="G850" s="197" t="s">
        <v>21</v>
      </c>
      <c r="H850" s="198">
        <v>3</v>
      </c>
      <c r="I850" s="199"/>
      <c r="J850" s="200">
        <f t="shared" si="0"/>
        <v>0</v>
      </c>
      <c r="K850" s="196" t="s">
        <v>21</v>
      </c>
      <c r="L850" s="41"/>
      <c r="M850" s="201" t="s">
        <v>21</v>
      </c>
      <c r="N850" s="202" t="s">
        <v>44</v>
      </c>
      <c r="O850" s="66"/>
      <c r="P850" s="203">
        <f t="shared" si="1"/>
        <v>0</v>
      </c>
      <c r="Q850" s="203">
        <v>0</v>
      </c>
      <c r="R850" s="203">
        <f t="shared" si="2"/>
        <v>0</v>
      </c>
      <c r="S850" s="203">
        <v>0</v>
      </c>
      <c r="T850" s="204">
        <f t="shared" si="3"/>
        <v>0</v>
      </c>
      <c r="U850" s="36"/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R850" s="205" t="s">
        <v>161</v>
      </c>
      <c r="AT850" s="205" t="s">
        <v>156</v>
      </c>
      <c r="AU850" s="205" t="s">
        <v>82</v>
      </c>
      <c r="AY850" s="19" t="s">
        <v>153</v>
      </c>
      <c r="BE850" s="206">
        <f t="shared" si="4"/>
        <v>0</v>
      </c>
      <c r="BF850" s="206">
        <f t="shared" si="5"/>
        <v>0</v>
      </c>
      <c r="BG850" s="206">
        <f t="shared" si="6"/>
        <v>0</v>
      </c>
      <c r="BH850" s="206">
        <f t="shared" si="7"/>
        <v>0</v>
      </c>
      <c r="BI850" s="206">
        <f t="shared" si="8"/>
        <v>0</v>
      </c>
      <c r="BJ850" s="19" t="s">
        <v>80</v>
      </c>
      <c r="BK850" s="206">
        <f t="shared" si="9"/>
        <v>0</v>
      </c>
      <c r="BL850" s="19" t="s">
        <v>161</v>
      </c>
      <c r="BM850" s="205" t="s">
        <v>1097</v>
      </c>
    </row>
    <row r="851" spans="1:65" s="2" customFormat="1" ht="16.5" customHeight="1">
      <c r="A851" s="36"/>
      <c r="B851" s="37"/>
      <c r="C851" s="194" t="s">
        <v>1098</v>
      </c>
      <c r="D851" s="194" t="s">
        <v>156</v>
      </c>
      <c r="E851" s="195" t="s">
        <v>365</v>
      </c>
      <c r="F851" s="196" t="s">
        <v>1099</v>
      </c>
      <c r="G851" s="197" t="s">
        <v>21</v>
      </c>
      <c r="H851" s="198">
        <v>3</v>
      </c>
      <c r="I851" s="199"/>
      <c r="J851" s="200">
        <f t="shared" si="0"/>
        <v>0</v>
      </c>
      <c r="K851" s="196" t="s">
        <v>21</v>
      </c>
      <c r="L851" s="41"/>
      <c r="M851" s="201" t="s">
        <v>21</v>
      </c>
      <c r="N851" s="202" t="s">
        <v>44</v>
      </c>
      <c r="O851" s="66"/>
      <c r="P851" s="203">
        <f t="shared" si="1"/>
        <v>0</v>
      </c>
      <c r="Q851" s="203">
        <v>0</v>
      </c>
      <c r="R851" s="203">
        <f t="shared" si="2"/>
        <v>0</v>
      </c>
      <c r="S851" s="203">
        <v>0</v>
      </c>
      <c r="T851" s="204">
        <f t="shared" si="3"/>
        <v>0</v>
      </c>
      <c r="U851" s="36"/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R851" s="205" t="s">
        <v>161</v>
      </c>
      <c r="AT851" s="205" t="s">
        <v>156</v>
      </c>
      <c r="AU851" s="205" t="s">
        <v>82</v>
      </c>
      <c r="AY851" s="19" t="s">
        <v>153</v>
      </c>
      <c r="BE851" s="206">
        <f t="shared" si="4"/>
        <v>0</v>
      </c>
      <c r="BF851" s="206">
        <f t="shared" si="5"/>
        <v>0</v>
      </c>
      <c r="BG851" s="206">
        <f t="shared" si="6"/>
        <v>0</v>
      </c>
      <c r="BH851" s="206">
        <f t="shared" si="7"/>
        <v>0</v>
      </c>
      <c r="BI851" s="206">
        <f t="shared" si="8"/>
        <v>0</v>
      </c>
      <c r="BJ851" s="19" t="s">
        <v>80</v>
      </c>
      <c r="BK851" s="206">
        <f t="shared" si="9"/>
        <v>0</v>
      </c>
      <c r="BL851" s="19" t="s">
        <v>161</v>
      </c>
      <c r="BM851" s="205" t="s">
        <v>1100</v>
      </c>
    </row>
    <row r="852" spans="1:65" s="2" customFormat="1" ht="16.5" customHeight="1">
      <c r="A852" s="36"/>
      <c r="B852" s="37"/>
      <c r="C852" s="194" t="s">
        <v>1101</v>
      </c>
      <c r="D852" s="194" t="s">
        <v>156</v>
      </c>
      <c r="E852" s="195" t="s">
        <v>1102</v>
      </c>
      <c r="F852" s="196" t="s">
        <v>1103</v>
      </c>
      <c r="G852" s="197" t="s">
        <v>21</v>
      </c>
      <c r="H852" s="198">
        <v>3</v>
      </c>
      <c r="I852" s="199"/>
      <c r="J852" s="200">
        <f t="shared" si="0"/>
        <v>0</v>
      </c>
      <c r="K852" s="196" t="s">
        <v>21</v>
      </c>
      <c r="L852" s="41"/>
      <c r="M852" s="201" t="s">
        <v>21</v>
      </c>
      <c r="N852" s="202" t="s">
        <v>44</v>
      </c>
      <c r="O852" s="66"/>
      <c r="P852" s="203">
        <f t="shared" si="1"/>
        <v>0</v>
      </c>
      <c r="Q852" s="203">
        <v>0</v>
      </c>
      <c r="R852" s="203">
        <f t="shared" si="2"/>
        <v>0</v>
      </c>
      <c r="S852" s="203">
        <v>0</v>
      </c>
      <c r="T852" s="204">
        <f t="shared" si="3"/>
        <v>0</v>
      </c>
      <c r="U852" s="36"/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R852" s="205" t="s">
        <v>161</v>
      </c>
      <c r="AT852" s="205" t="s">
        <v>156</v>
      </c>
      <c r="AU852" s="205" t="s">
        <v>82</v>
      </c>
      <c r="AY852" s="19" t="s">
        <v>153</v>
      </c>
      <c r="BE852" s="206">
        <f t="shared" si="4"/>
        <v>0</v>
      </c>
      <c r="BF852" s="206">
        <f t="shared" si="5"/>
        <v>0</v>
      </c>
      <c r="BG852" s="206">
        <f t="shared" si="6"/>
        <v>0</v>
      </c>
      <c r="BH852" s="206">
        <f t="shared" si="7"/>
        <v>0</v>
      </c>
      <c r="BI852" s="206">
        <f t="shared" si="8"/>
        <v>0</v>
      </c>
      <c r="BJ852" s="19" t="s">
        <v>80</v>
      </c>
      <c r="BK852" s="206">
        <f t="shared" si="9"/>
        <v>0</v>
      </c>
      <c r="BL852" s="19" t="s">
        <v>161</v>
      </c>
      <c r="BM852" s="205" t="s">
        <v>1104</v>
      </c>
    </row>
    <row r="853" spans="1:65" s="2" customFormat="1" ht="16.5" customHeight="1">
      <c r="A853" s="36"/>
      <c r="B853" s="37"/>
      <c r="C853" s="194" t="s">
        <v>1105</v>
      </c>
      <c r="D853" s="194" t="s">
        <v>156</v>
      </c>
      <c r="E853" s="195" t="s">
        <v>1106</v>
      </c>
      <c r="F853" s="196" t="s">
        <v>1107</v>
      </c>
      <c r="G853" s="197" t="s">
        <v>21</v>
      </c>
      <c r="H853" s="198">
        <v>2</v>
      </c>
      <c r="I853" s="199"/>
      <c r="J853" s="200">
        <f t="shared" si="0"/>
        <v>0</v>
      </c>
      <c r="K853" s="196" t="s">
        <v>21</v>
      </c>
      <c r="L853" s="41"/>
      <c r="M853" s="201" t="s">
        <v>21</v>
      </c>
      <c r="N853" s="202" t="s">
        <v>44</v>
      </c>
      <c r="O853" s="66"/>
      <c r="P853" s="203">
        <f t="shared" si="1"/>
        <v>0</v>
      </c>
      <c r="Q853" s="203">
        <v>0</v>
      </c>
      <c r="R853" s="203">
        <f t="shared" si="2"/>
        <v>0</v>
      </c>
      <c r="S853" s="203">
        <v>0</v>
      </c>
      <c r="T853" s="204">
        <f t="shared" si="3"/>
        <v>0</v>
      </c>
      <c r="U853" s="36"/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R853" s="205" t="s">
        <v>161</v>
      </c>
      <c r="AT853" s="205" t="s">
        <v>156</v>
      </c>
      <c r="AU853" s="205" t="s">
        <v>82</v>
      </c>
      <c r="AY853" s="19" t="s">
        <v>153</v>
      </c>
      <c r="BE853" s="206">
        <f t="shared" si="4"/>
        <v>0</v>
      </c>
      <c r="BF853" s="206">
        <f t="shared" si="5"/>
        <v>0</v>
      </c>
      <c r="BG853" s="206">
        <f t="shared" si="6"/>
        <v>0</v>
      </c>
      <c r="BH853" s="206">
        <f t="shared" si="7"/>
        <v>0</v>
      </c>
      <c r="BI853" s="206">
        <f t="shared" si="8"/>
        <v>0</v>
      </c>
      <c r="BJ853" s="19" t="s">
        <v>80</v>
      </c>
      <c r="BK853" s="206">
        <f t="shared" si="9"/>
        <v>0</v>
      </c>
      <c r="BL853" s="19" t="s">
        <v>161</v>
      </c>
      <c r="BM853" s="205" t="s">
        <v>1108</v>
      </c>
    </row>
    <row r="854" spans="1:65" s="2" customFormat="1" ht="16.5" customHeight="1">
      <c r="A854" s="36"/>
      <c r="B854" s="37"/>
      <c r="C854" s="194" t="s">
        <v>1109</v>
      </c>
      <c r="D854" s="194" t="s">
        <v>156</v>
      </c>
      <c r="E854" s="195" t="s">
        <v>1110</v>
      </c>
      <c r="F854" s="196" t="s">
        <v>1111</v>
      </c>
      <c r="G854" s="197" t="s">
        <v>21</v>
      </c>
      <c r="H854" s="198">
        <v>3</v>
      </c>
      <c r="I854" s="199"/>
      <c r="J854" s="200">
        <f t="shared" si="0"/>
        <v>0</v>
      </c>
      <c r="K854" s="196" t="s">
        <v>21</v>
      </c>
      <c r="L854" s="41"/>
      <c r="M854" s="201" t="s">
        <v>21</v>
      </c>
      <c r="N854" s="202" t="s">
        <v>44</v>
      </c>
      <c r="O854" s="66"/>
      <c r="P854" s="203">
        <f t="shared" si="1"/>
        <v>0</v>
      </c>
      <c r="Q854" s="203">
        <v>0</v>
      </c>
      <c r="R854" s="203">
        <f t="shared" si="2"/>
        <v>0</v>
      </c>
      <c r="S854" s="203">
        <v>0</v>
      </c>
      <c r="T854" s="204">
        <f t="shared" si="3"/>
        <v>0</v>
      </c>
      <c r="U854" s="36"/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R854" s="205" t="s">
        <v>161</v>
      </c>
      <c r="AT854" s="205" t="s">
        <v>156</v>
      </c>
      <c r="AU854" s="205" t="s">
        <v>82</v>
      </c>
      <c r="AY854" s="19" t="s">
        <v>153</v>
      </c>
      <c r="BE854" s="206">
        <f t="shared" si="4"/>
        <v>0</v>
      </c>
      <c r="BF854" s="206">
        <f t="shared" si="5"/>
        <v>0</v>
      </c>
      <c r="BG854" s="206">
        <f t="shared" si="6"/>
        <v>0</v>
      </c>
      <c r="BH854" s="206">
        <f t="shared" si="7"/>
        <v>0</v>
      </c>
      <c r="BI854" s="206">
        <f t="shared" si="8"/>
        <v>0</v>
      </c>
      <c r="BJ854" s="19" t="s">
        <v>80</v>
      </c>
      <c r="BK854" s="206">
        <f t="shared" si="9"/>
        <v>0</v>
      </c>
      <c r="BL854" s="19" t="s">
        <v>161</v>
      </c>
      <c r="BM854" s="205" t="s">
        <v>1112</v>
      </c>
    </row>
    <row r="855" spans="1:65" s="2" customFormat="1" ht="16.5" customHeight="1">
      <c r="A855" s="36"/>
      <c r="B855" s="37"/>
      <c r="C855" s="194" t="s">
        <v>1113</v>
      </c>
      <c r="D855" s="194" t="s">
        <v>156</v>
      </c>
      <c r="E855" s="195" t="s">
        <v>1114</v>
      </c>
      <c r="F855" s="196" t="s">
        <v>1115</v>
      </c>
      <c r="G855" s="197" t="s">
        <v>21</v>
      </c>
      <c r="H855" s="198">
        <v>3</v>
      </c>
      <c r="I855" s="199"/>
      <c r="J855" s="200">
        <f t="shared" si="0"/>
        <v>0</v>
      </c>
      <c r="K855" s="196" t="s">
        <v>21</v>
      </c>
      <c r="L855" s="41"/>
      <c r="M855" s="201" t="s">
        <v>21</v>
      </c>
      <c r="N855" s="202" t="s">
        <v>44</v>
      </c>
      <c r="O855" s="66"/>
      <c r="P855" s="203">
        <f t="shared" si="1"/>
        <v>0</v>
      </c>
      <c r="Q855" s="203">
        <v>0</v>
      </c>
      <c r="R855" s="203">
        <f t="shared" si="2"/>
        <v>0</v>
      </c>
      <c r="S855" s="203">
        <v>0</v>
      </c>
      <c r="T855" s="204">
        <f t="shared" si="3"/>
        <v>0</v>
      </c>
      <c r="U855" s="36"/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R855" s="205" t="s">
        <v>161</v>
      </c>
      <c r="AT855" s="205" t="s">
        <v>156</v>
      </c>
      <c r="AU855" s="205" t="s">
        <v>82</v>
      </c>
      <c r="AY855" s="19" t="s">
        <v>153</v>
      </c>
      <c r="BE855" s="206">
        <f t="shared" si="4"/>
        <v>0</v>
      </c>
      <c r="BF855" s="206">
        <f t="shared" si="5"/>
        <v>0</v>
      </c>
      <c r="BG855" s="206">
        <f t="shared" si="6"/>
        <v>0</v>
      </c>
      <c r="BH855" s="206">
        <f t="shared" si="7"/>
        <v>0</v>
      </c>
      <c r="BI855" s="206">
        <f t="shared" si="8"/>
        <v>0</v>
      </c>
      <c r="BJ855" s="19" t="s">
        <v>80</v>
      </c>
      <c r="BK855" s="206">
        <f t="shared" si="9"/>
        <v>0</v>
      </c>
      <c r="BL855" s="19" t="s">
        <v>161</v>
      </c>
      <c r="BM855" s="205" t="s">
        <v>1116</v>
      </c>
    </row>
    <row r="856" spans="1:65" s="2" customFormat="1" ht="21.75" customHeight="1">
      <c r="A856" s="36"/>
      <c r="B856" s="37"/>
      <c r="C856" s="194" t="s">
        <v>1117</v>
      </c>
      <c r="D856" s="194" t="s">
        <v>156</v>
      </c>
      <c r="E856" s="195" t="s">
        <v>1118</v>
      </c>
      <c r="F856" s="196" t="s">
        <v>1119</v>
      </c>
      <c r="G856" s="197" t="s">
        <v>159</v>
      </c>
      <c r="H856" s="198">
        <v>6</v>
      </c>
      <c r="I856" s="199"/>
      <c r="J856" s="200">
        <f t="shared" si="0"/>
        <v>0</v>
      </c>
      <c r="K856" s="196" t="s">
        <v>160</v>
      </c>
      <c r="L856" s="41"/>
      <c r="M856" s="201" t="s">
        <v>21</v>
      </c>
      <c r="N856" s="202" t="s">
        <v>44</v>
      </c>
      <c r="O856" s="66"/>
      <c r="P856" s="203">
        <f t="shared" si="1"/>
        <v>0</v>
      </c>
      <c r="Q856" s="203">
        <v>0.01638</v>
      </c>
      <c r="R856" s="203">
        <f t="shared" si="2"/>
        <v>0.09827999999999999</v>
      </c>
      <c r="S856" s="203">
        <v>0</v>
      </c>
      <c r="T856" s="204">
        <f t="shared" si="3"/>
        <v>0</v>
      </c>
      <c r="U856" s="36"/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R856" s="205" t="s">
        <v>161</v>
      </c>
      <c r="AT856" s="205" t="s">
        <v>156</v>
      </c>
      <c r="AU856" s="205" t="s">
        <v>82</v>
      </c>
      <c r="AY856" s="19" t="s">
        <v>153</v>
      </c>
      <c r="BE856" s="206">
        <f t="shared" si="4"/>
        <v>0</v>
      </c>
      <c r="BF856" s="206">
        <f t="shared" si="5"/>
        <v>0</v>
      </c>
      <c r="BG856" s="206">
        <f t="shared" si="6"/>
        <v>0</v>
      </c>
      <c r="BH856" s="206">
        <f t="shared" si="7"/>
        <v>0</v>
      </c>
      <c r="BI856" s="206">
        <f t="shared" si="8"/>
        <v>0</v>
      </c>
      <c r="BJ856" s="19" t="s">
        <v>80</v>
      </c>
      <c r="BK856" s="206">
        <f t="shared" si="9"/>
        <v>0</v>
      </c>
      <c r="BL856" s="19" t="s">
        <v>161</v>
      </c>
      <c r="BM856" s="205" t="s">
        <v>1120</v>
      </c>
    </row>
    <row r="857" spans="2:51" s="13" customFormat="1" ht="12">
      <c r="B857" s="207"/>
      <c r="C857" s="208"/>
      <c r="D857" s="209" t="s">
        <v>163</v>
      </c>
      <c r="E857" s="210" t="s">
        <v>21</v>
      </c>
      <c r="F857" s="211" t="s">
        <v>1121</v>
      </c>
      <c r="G857" s="208"/>
      <c r="H857" s="210" t="s">
        <v>21</v>
      </c>
      <c r="I857" s="212"/>
      <c r="J857" s="208"/>
      <c r="K857" s="208"/>
      <c r="L857" s="213"/>
      <c r="M857" s="214"/>
      <c r="N857" s="215"/>
      <c r="O857" s="215"/>
      <c r="P857" s="215"/>
      <c r="Q857" s="215"/>
      <c r="R857" s="215"/>
      <c r="S857" s="215"/>
      <c r="T857" s="216"/>
      <c r="AT857" s="217" t="s">
        <v>163</v>
      </c>
      <c r="AU857" s="217" t="s">
        <v>82</v>
      </c>
      <c r="AV857" s="13" t="s">
        <v>80</v>
      </c>
      <c r="AW857" s="13" t="s">
        <v>34</v>
      </c>
      <c r="AX857" s="13" t="s">
        <v>73</v>
      </c>
      <c r="AY857" s="217" t="s">
        <v>153</v>
      </c>
    </row>
    <row r="858" spans="2:51" s="13" customFormat="1" ht="12">
      <c r="B858" s="207"/>
      <c r="C858" s="208"/>
      <c r="D858" s="209" t="s">
        <v>163</v>
      </c>
      <c r="E858" s="210" t="s">
        <v>21</v>
      </c>
      <c r="F858" s="211" t="s">
        <v>652</v>
      </c>
      <c r="G858" s="208"/>
      <c r="H858" s="210" t="s">
        <v>21</v>
      </c>
      <c r="I858" s="212"/>
      <c r="J858" s="208"/>
      <c r="K858" s="208"/>
      <c r="L858" s="213"/>
      <c r="M858" s="214"/>
      <c r="N858" s="215"/>
      <c r="O858" s="215"/>
      <c r="P858" s="215"/>
      <c r="Q858" s="215"/>
      <c r="R858" s="215"/>
      <c r="S858" s="215"/>
      <c r="T858" s="216"/>
      <c r="AT858" s="217" t="s">
        <v>163</v>
      </c>
      <c r="AU858" s="217" t="s">
        <v>82</v>
      </c>
      <c r="AV858" s="13" t="s">
        <v>80</v>
      </c>
      <c r="AW858" s="13" t="s">
        <v>34</v>
      </c>
      <c r="AX858" s="13" t="s">
        <v>73</v>
      </c>
      <c r="AY858" s="217" t="s">
        <v>153</v>
      </c>
    </row>
    <row r="859" spans="2:51" s="13" customFormat="1" ht="12">
      <c r="B859" s="207"/>
      <c r="C859" s="208"/>
      <c r="D859" s="209" t="s">
        <v>163</v>
      </c>
      <c r="E859" s="210" t="s">
        <v>21</v>
      </c>
      <c r="F859" s="211" t="s">
        <v>1122</v>
      </c>
      <c r="G859" s="208"/>
      <c r="H859" s="210" t="s">
        <v>21</v>
      </c>
      <c r="I859" s="212"/>
      <c r="J859" s="208"/>
      <c r="K859" s="208"/>
      <c r="L859" s="213"/>
      <c r="M859" s="214"/>
      <c r="N859" s="215"/>
      <c r="O859" s="215"/>
      <c r="P859" s="215"/>
      <c r="Q859" s="215"/>
      <c r="R859" s="215"/>
      <c r="S859" s="215"/>
      <c r="T859" s="216"/>
      <c r="AT859" s="217" t="s">
        <v>163</v>
      </c>
      <c r="AU859" s="217" t="s">
        <v>82</v>
      </c>
      <c r="AV859" s="13" t="s">
        <v>80</v>
      </c>
      <c r="AW859" s="13" t="s">
        <v>34</v>
      </c>
      <c r="AX859" s="13" t="s">
        <v>73</v>
      </c>
      <c r="AY859" s="217" t="s">
        <v>153</v>
      </c>
    </row>
    <row r="860" spans="2:51" s="14" customFormat="1" ht="12">
      <c r="B860" s="218"/>
      <c r="C860" s="219"/>
      <c r="D860" s="209" t="s">
        <v>163</v>
      </c>
      <c r="E860" s="220" t="s">
        <v>21</v>
      </c>
      <c r="F860" s="221" t="s">
        <v>154</v>
      </c>
      <c r="G860" s="219"/>
      <c r="H860" s="222">
        <v>3</v>
      </c>
      <c r="I860" s="223"/>
      <c r="J860" s="219"/>
      <c r="K860" s="219"/>
      <c r="L860" s="224"/>
      <c r="M860" s="225"/>
      <c r="N860" s="226"/>
      <c r="O860" s="226"/>
      <c r="P860" s="226"/>
      <c r="Q860" s="226"/>
      <c r="R860" s="226"/>
      <c r="S860" s="226"/>
      <c r="T860" s="227"/>
      <c r="AT860" s="228" t="s">
        <v>163</v>
      </c>
      <c r="AU860" s="228" t="s">
        <v>82</v>
      </c>
      <c r="AV860" s="14" t="s">
        <v>82</v>
      </c>
      <c r="AW860" s="14" t="s">
        <v>34</v>
      </c>
      <c r="AX860" s="14" t="s">
        <v>73</v>
      </c>
      <c r="AY860" s="228" t="s">
        <v>153</v>
      </c>
    </row>
    <row r="861" spans="2:51" s="13" customFormat="1" ht="12">
      <c r="B861" s="207"/>
      <c r="C861" s="208"/>
      <c r="D861" s="209" t="s">
        <v>163</v>
      </c>
      <c r="E861" s="210" t="s">
        <v>21</v>
      </c>
      <c r="F861" s="211" t="s">
        <v>1123</v>
      </c>
      <c r="G861" s="208"/>
      <c r="H861" s="210" t="s">
        <v>21</v>
      </c>
      <c r="I861" s="212"/>
      <c r="J861" s="208"/>
      <c r="K861" s="208"/>
      <c r="L861" s="213"/>
      <c r="M861" s="214"/>
      <c r="N861" s="215"/>
      <c r="O861" s="215"/>
      <c r="P861" s="215"/>
      <c r="Q861" s="215"/>
      <c r="R861" s="215"/>
      <c r="S861" s="215"/>
      <c r="T861" s="216"/>
      <c r="AT861" s="217" t="s">
        <v>163</v>
      </c>
      <c r="AU861" s="217" t="s">
        <v>82</v>
      </c>
      <c r="AV861" s="13" t="s">
        <v>80</v>
      </c>
      <c r="AW861" s="13" t="s">
        <v>34</v>
      </c>
      <c r="AX861" s="13" t="s">
        <v>73</v>
      </c>
      <c r="AY861" s="217" t="s">
        <v>153</v>
      </c>
    </row>
    <row r="862" spans="2:51" s="14" customFormat="1" ht="12">
      <c r="B862" s="218"/>
      <c r="C862" s="219"/>
      <c r="D862" s="209" t="s">
        <v>163</v>
      </c>
      <c r="E862" s="220" t="s">
        <v>21</v>
      </c>
      <c r="F862" s="221" t="s">
        <v>154</v>
      </c>
      <c r="G862" s="219"/>
      <c r="H862" s="222">
        <v>3</v>
      </c>
      <c r="I862" s="223"/>
      <c r="J862" s="219"/>
      <c r="K862" s="219"/>
      <c r="L862" s="224"/>
      <c r="M862" s="225"/>
      <c r="N862" s="226"/>
      <c r="O862" s="226"/>
      <c r="P862" s="226"/>
      <c r="Q862" s="226"/>
      <c r="R862" s="226"/>
      <c r="S862" s="226"/>
      <c r="T862" s="227"/>
      <c r="AT862" s="228" t="s">
        <v>163</v>
      </c>
      <c r="AU862" s="228" t="s">
        <v>82</v>
      </c>
      <c r="AV862" s="14" t="s">
        <v>82</v>
      </c>
      <c r="AW862" s="14" t="s">
        <v>34</v>
      </c>
      <c r="AX862" s="14" t="s">
        <v>73</v>
      </c>
      <c r="AY862" s="228" t="s">
        <v>153</v>
      </c>
    </row>
    <row r="863" spans="2:51" s="15" customFormat="1" ht="12">
      <c r="B863" s="229"/>
      <c r="C863" s="230"/>
      <c r="D863" s="209" t="s">
        <v>163</v>
      </c>
      <c r="E863" s="231" t="s">
        <v>21</v>
      </c>
      <c r="F863" s="232" t="s">
        <v>169</v>
      </c>
      <c r="G863" s="230"/>
      <c r="H863" s="233">
        <v>6</v>
      </c>
      <c r="I863" s="234"/>
      <c r="J863" s="230"/>
      <c r="K863" s="230"/>
      <c r="L863" s="235"/>
      <c r="M863" s="236"/>
      <c r="N863" s="237"/>
      <c r="O863" s="237"/>
      <c r="P863" s="237"/>
      <c r="Q863" s="237"/>
      <c r="R863" s="237"/>
      <c r="S863" s="237"/>
      <c r="T863" s="238"/>
      <c r="AT863" s="239" t="s">
        <v>163</v>
      </c>
      <c r="AU863" s="239" t="s">
        <v>82</v>
      </c>
      <c r="AV863" s="15" t="s">
        <v>161</v>
      </c>
      <c r="AW863" s="15" t="s">
        <v>34</v>
      </c>
      <c r="AX863" s="15" t="s">
        <v>80</v>
      </c>
      <c r="AY863" s="239" t="s">
        <v>153</v>
      </c>
    </row>
    <row r="864" spans="1:65" s="2" customFormat="1" ht="16.5" customHeight="1">
      <c r="A864" s="36"/>
      <c r="B864" s="37"/>
      <c r="C864" s="251" t="s">
        <v>1124</v>
      </c>
      <c r="D864" s="251" t="s">
        <v>452</v>
      </c>
      <c r="E864" s="252" t="s">
        <v>1125</v>
      </c>
      <c r="F864" s="253" t="s">
        <v>1126</v>
      </c>
      <c r="G864" s="254" t="s">
        <v>172</v>
      </c>
      <c r="H864" s="255">
        <v>2.88</v>
      </c>
      <c r="I864" s="256"/>
      <c r="J864" s="257">
        <f>ROUND(I864*H864,2)</f>
        <v>0</v>
      </c>
      <c r="K864" s="253" t="s">
        <v>160</v>
      </c>
      <c r="L864" s="258"/>
      <c r="M864" s="259" t="s">
        <v>21</v>
      </c>
      <c r="N864" s="260" t="s">
        <v>44</v>
      </c>
      <c r="O864" s="66"/>
      <c r="P864" s="203">
        <f>O864*H864</f>
        <v>0</v>
      </c>
      <c r="Q864" s="203">
        <v>0.01</v>
      </c>
      <c r="R864" s="203">
        <f>Q864*H864</f>
        <v>0.0288</v>
      </c>
      <c r="S864" s="203">
        <v>0</v>
      </c>
      <c r="T864" s="204">
        <f>S864*H864</f>
        <v>0</v>
      </c>
      <c r="U864" s="36"/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R864" s="205" t="s">
        <v>431</v>
      </c>
      <c r="AT864" s="205" t="s">
        <v>452</v>
      </c>
      <c r="AU864" s="205" t="s">
        <v>82</v>
      </c>
      <c r="AY864" s="19" t="s">
        <v>153</v>
      </c>
      <c r="BE864" s="206">
        <f>IF(N864="základní",J864,0)</f>
        <v>0</v>
      </c>
      <c r="BF864" s="206">
        <f>IF(N864="snížená",J864,0)</f>
        <v>0</v>
      </c>
      <c r="BG864" s="206">
        <f>IF(N864="zákl. přenesená",J864,0)</f>
        <v>0</v>
      </c>
      <c r="BH864" s="206">
        <f>IF(N864="sníž. přenesená",J864,0)</f>
        <v>0</v>
      </c>
      <c r="BI864" s="206">
        <f>IF(N864="nulová",J864,0)</f>
        <v>0</v>
      </c>
      <c r="BJ864" s="19" t="s">
        <v>80</v>
      </c>
      <c r="BK864" s="206">
        <f>ROUND(I864*H864,2)</f>
        <v>0</v>
      </c>
      <c r="BL864" s="19" t="s">
        <v>300</v>
      </c>
      <c r="BM864" s="205" t="s">
        <v>1127</v>
      </c>
    </row>
    <row r="865" spans="2:51" s="13" customFormat="1" ht="12">
      <c r="B865" s="207"/>
      <c r="C865" s="208"/>
      <c r="D865" s="209" t="s">
        <v>163</v>
      </c>
      <c r="E865" s="210" t="s">
        <v>21</v>
      </c>
      <c r="F865" s="211" t="s">
        <v>1122</v>
      </c>
      <c r="G865" s="208"/>
      <c r="H865" s="210" t="s">
        <v>21</v>
      </c>
      <c r="I865" s="212"/>
      <c r="J865" s="208"/>
      <c r="K865" s="208"/>
      <c r="L865" s="213"/>
      <c r="M865" s="214"/>
      <c r="N865" s="215"/>
      <c r="O865" s="215"/>
      <c r="P865" s="215"/>
      <c r="Q865" s="215"/>
      <c r="R865" s="215"/>
      <c r="S865" s="215"/>
      <c r="T865" s="216"/>
      <c r="AT865" s="217" t="s">
        <v>163</v>
      </c>
      <c r="AU865" s="217" t="s">
        <v>82</v>
      </c>
      <c r="AV865" s="13" t="s">
        <v>80</v>
      </c>
      <c r="AW865" s="13" t="s">
        <v>34</v>
      </c>
      <c r="AX865" s="13" t="s">
        <v>73</v>
      </c>
      <c r="AY865" s="217" t="s">
        <v>153</v>
      </c>
    </row>
    <row r="866" spans="2:51" s="14" customFormat="1" ht="12">
      <c r="B866" s="218"/>
      <c r="C866" s="219"/>
      <c r="D866" s="209" t="s">
        <v>163</v>
      </c>
      <c r="E866" s="220" t="s">
        <v>21</v>
      </c>
      <c r="F866" s="221" t="s">
        <v>1128</v>
      </c>
      <c r="G866" s="219"/>
      <c r="H866" s="222">
        <v>1.08</v>
      </c>
      <c r="I866" s="223"/>
      <c r="J866" s="219"/>
      <c r="K866" s="219"/>
      <c r="L866" s="224"/>
      <c r="M866" s="225"/>
      <c r="N866" s="226"/>
      <c r="O866" s="226"/>
      <c r="P866" s="226"/>
      <c r="Q866" s="226"/>
      <c r="R866" s="226"/>
      <c r="S866" s="226"/>
      <c r="T866" s="227"/>
      <c r="AT866" s="228" t="s">
        <v>163</v>
      </c>
      <c r="AU866" s="228" t="s">
        <v>82</v>
      </c>
      <c r="AV866" s="14" t="s">
        <v>82</v>
      </c>
      <c r="AW866" s="14" t="s">
        <v>34</v>
      </c>
      <c r="AX866" s="14" t="s">
        <v>73</v>
      </c>
      <c r="AY866" s="228" t="s">
        <v>153</v>
      </c>
    </row>
    <row r="867" spans="2:51" s="13" customFormat="1" ht="12">
      <c r="B867" s="207"/>
      <c r="C867" s="208"/>
      <c r="D867" s="209" t="s">
        <v>163</v>
      </c>
      <c r="E867" s="210" t="s">
        <v>21</v>
      </c>
      <c r="F867" s="211" t="s">
        <v>1123</v>
      </c>
      <c r="G867" s="208"/>
      <c r="H867" s="210" t="s">
        <v>21</v>
      </c>
      <c r="I867" s="212"/>
      <c r="J867" s="208"/>
      <c r="K867" s="208"/>
      <c r="L867" s="213"/>
      <c r="M867" s="214"/>
      <c r="N867" s="215"/>
      <c r="O867" s="215"/>
      <c r="P867" s="215"/>
      <c r="Q867" s="215"/>
      <c r="R867" s="215"/>
      <c r="S867" s="215"/>
      <c r="T867" s="216"/>
      <c r="AT867" s="217" t="s">
        <v>163</v>
      </c>
      <c r="AU867" s="217" t="s">
        <v>82</v>
      </c>
      <c r="AV867" s="13" t="s">
        <v>80</v>
      </c>
      <c r="AW867" s="13" t="s">
        <v>34</v>
      </c>
      <c r="AX867" s="13" t="s">
        <v>73</v>
      </c>
      <c r="AY867" s="217" t="s">
        <v>153</v>
      </c>
    </row>
    <row r="868" spans="2:51" s="14" customFormat="1" ht="12">
      <c r="B868" s="218"/>
      <c r="C868" s="219"/>
      <c r="D868" s="209" t="s">
        <v>163</v>
      </c>
      <c r="E868" s="220" t="s">
        <v>21</v>
      </c>
      <c r="F868" s="221" t="s">
        <v>1129</v>
      </c>
      <c r="G868" s="219"/>
      <c r="H868" s="222">
        <v>1.8</v>
      </c>
      <c r="I868" s="223"/>
      <c r="J868" s="219"/>
      <c r="K868" s="219"/>
      <c r="L868" s="224"/>
      <c r="M868" s="225"/>
      <c r="N868" s="226"/>
      <c r="O868" s="226"/>
      <c r="P868" s="226"/>
      <c r="Q868" s="226"/>
      <c r="R868" s="226"/>
      <c r="S868" s="226"/>
      <c r="T868" s="227"/>
      <c r="AT868" s="228" t="s">
        <v>163</v>
      </c>
      <c r="AU868" s="228" t="s">
        <v>82</v>
      </c>
      <c r="AV868" s="14" t="s">
        <v>82</v>
      </c>
      <c r="AW868" s="14" t="s">
        <v>34</v>
      </c>
      <c r="AX868" s="14" t="s">
        <v>73</v>
      </c>
      <c r="AY868" s="228" t="s">
        <v>153</v>
      </c>
    </row>
    <row r="869" spans="2:51" s="15" customFormat="1" ht="12">
      <c r="B869" s="229"/>
      <c r="C869" s="230"/>
      <c r="D869" s="209" t="s">
        <v>163</v>
      </c>
      <c r="E869" s="231" t="s">
        <v>21</v>
      </c>
      <c r="F869" s="232" t="s">
        <v>169</v>
      </c>
      <c r="G869" s="230"/>
      <c r="H869" s="233">
        <v>2.88</v>
      </c>
      <c r="I869" s="234"/>
      <c r="J869" s="230"/>
      <c r="K869" s="230"/>
      <c r="L869" s="235"/>
      <c r="M869" s="236"/>
      <c r="N869" s="237"/>
      <c r="O869" s="237"/>
      <c r="P869" s="237"/>
      <c r="Q869" s="237"/>
      <c r="R869" s="237"/>
      <c r="S869" s="237"/>
      <c r="T869" s="238"/>
      <c r="AT869" s="239" t="s">
        <v>163</v>
      </c>
      <c r="AU869" s="239" t="s">
        <v>82</v>
      </c>
      <c r="AV869" s="15" t="s">
        <v>161</v>
      </c>
      <c r="AW869" s="15" t="s">
        <v>34</v>
      </c>
      <c r="AX869" s="15" t="s">
        <v>80</v>
      </c>
      <c r="AY869" s="239" t="s">
        <v>153</v>
      </c>
    </row>
    <row r="870" spans="1:65" s="2" customFormat="1" ht="16.5" customHeight="1">
      <c r="A870" s="36"/>
      <c r="B870" s="37"/>
      <c r="C870" s="194" t="s">
        <v>1130</v>
      </c>
      <c r="D870" s="194" t="s">
        <v>156</v>
      </c>
      <c r="E870" s="195" t="s">
        <v>1131</v>
      </c>
      <c r="F870" s="196" t="s">
        <v>1132</v>
      </c>
      <c r="G870" s="197" t="s">
        <v>159</v>
      </c>
      <c r="H870" s="198">
        <v>1</v>
      </c>
      <c r="I870" s="199"/>
      <c r="J870" s="200">
        <f>ROUND(I870*H870,2)</f>
        <v>0</v>
      </c>
      <c r="K870" s="196" t="s">
        <v>21</v>
      </c>
      <c r="L870" s="41"/>
      <c r="M870" s="201" t="s">
        <v>21</v>
      </c>
      <c r="N870" s="202" t="s">
        <v>44</v>
      </c>
      <c r="O870" s="66"/>
      <c r="P870" s="203">
        <f>O870*H870</f>
        <v>0</v>
      </c>
      <c r="Q870" s="203">
        <v>0</v>
      </c>
      <c r="R870" s="203">
        <f>Q870*H870</f>
        <v>0</v>
      </c>
      <c r="S870" s="203">
        <v>0</v>
      </c>
      <c r="T870" s="204">
        <f>S870*H870</f>
        <v>0</v>
      </c>
      <c r="U870" s="36"/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R870" s="205" t="s">
        <v>300</v>
      </c>
      <c r="AT870" s="205" t="s">
        <v>156</v>
      </c>
      <c r="AU870" s="205" t="s">
        <v>82</v>
      </c>
      <c r="AY870" s="19" t="s">
        <v>153</v>
      </c>
      <c r="BE870" s="206">
        <f>IF(N870="základní",J870,0)</f>
        <v>0</v>
      </c>
      <c r="BF870" s="206">
        <f>IF(N870="snížená",J870,0)</f>
        <v>0</v>
      </c>
      <c r="BG870" s="206">
        <f>IF(N870="zákl. přenesená",J870,0)</f>
        <v>0</v>
      </c>
      <c r="BH870" s="206">
        <f>IF(N870="sníž. přenesená",J870,0)</f>
        <v>0</v>
      </c>
      <c r="BI870" s="206">
        <f>IF(N870="nulová",J870,0)</f>
        <v>0</v>
      </c>
      <c r="BJ870" s="19" t="s">
        <v>80</v>
      </c>
      <c r="BK870" s="206">
        <f>ROUND(I870*H870,2)</f>
        <v>0</v>
      </c>
      <c r="BL870" s="19" t="s">
        <v>300</v>
      </c>
      <c r="BM870" s="205" t="s">
        <v>1133</v>
      </c>
    </row>
    <row r="871" spans="2:51" s="13" customFormat="1" ht="12">
      <c r="B871" s="207"/>
      <c r="C871" s="208"/>
      <c r="D871" s="209" t="s">
        <v>163</v>
      </c>
      <c r="E871" s="210" t="s">
        <v>21</v>
      </c>
      <c r="F871" s="211" t="s">
        <v>1134</v>
      </c>
      <c r="G871" s="208"/>
      <c r="H871" s="210" t="s">
        <v>21</v>
      </c>
      <c r="I871" s="212"/>
      <c r="J871" s="208"/>
      <c r="K871" s="208"/>
      <c r="L871" s="213"/>
      <c r="M871" s="214"/>
      <c r="N871" s="215"/>
      <c r="O871" s="215"/>
      <c r="P871" s="215"/>
      <c r="Q871" s="215"/>
      <c r="R871" s="215"/>
      <c r="S871" s="215"/>
      <c r="T871" s="216"/>
      <c r="AT871" s="217" t="s">
        <v>163</v>
      </c>
      <c r="AU871" s="217" t="s">
        <v>82</v>
      </c>
      <c r="AV871" s="13" t="s">
        <v>80</v>
      </c>
      <c r="AW871" s="13" t="s">
        <v>34</v>
      </c>
      <c r="AX871" s="13" t="s">
        <v>73</v>
      </c>
      <c r="AY871" s="217" t="s">
        <v>153</v>
      </c>
    </row>
    <row r="872" spans="2:51" s="13" customFormat="1" ht="12">
      <c r="B872" s="207"/>
      <c r="C872" s="208"/>
      <c r="D872" s="209" t="s">
        <v>163</v>
      </c>
      <c r="E872" s="210" t="s">
        <v>21</v>
      </c>
      <c r="F872" s="211" t="s">
        <v>652</v>
      </c>
      <c r="G872" s="208"/>
      <c r="H872" s="210" t="s">
        <v>21</v>
      </c>
      <c r="I872" s="212"/>
      <c r="J872" s="208"/>
      <c r="K872" s="208"/>
      <c r="L872" s="213"/>
      <c r="M872" s="214"/>
      <c r="N872" s="215"/>
      <c r="O872" s="215"/>
      <c r="P872" s="215"/>
      <c r="Q872" s="215"/>
      <c r="R872" s="215"/>
      <c r="S872" s="215"/>
      <c r="T872" s="216"/>
      <c r="AT872" s="217" t="s">
        <v>163</v>
      </c>
      <c r="AU872" s="217" t="s">
        <v>82</v>
      </c>
      <c r="AV872" s="13" t="s">
        <v>80</v>
      </c>
      <c r="AW872" s="13" t="s">
        <v>34</v>
      </c>
      <c r="AX872" s="13" t="s">
        <v>73</v>
      </c>
      <c r="AY872" s="217" t="s">
        <v>153</v>
      </c>
    </row>
    <row r="873" spans="2:51" s="14" customFormat="1" ht="12">
      <c r="B873" s="218"/>
      <c r="C873" s="219"/>
      <c r="D873" s="209" t="s">
        <v>163</v>
      </c>
      <c r="E873" s="220" t="s">
        <v>21</v>
      </c>
      <c r="F873" s="221" t="s">
        <v>80</v>
      </c>
      <c r="G873" s="219"/>
      <c r="H873" s="222">
        <v>1</v>
      </c>
      <c r="I873" s="223"/>
      <c r="J873" s="219"/>
      <c r="K873" s="219"/>
      <c r="L873" s="224"/>
      <c r="M873" s="225"/>
      <c r="N873" s="226"/>
      <c r="O873" s="226"/>
      <c r="P873" s="226"/>
      <c r="Q873" s="226"/>
      <c r="R873" s="226"/>
      <c r="S873" s="226"/>
      <c r="T873" s="227"/>
      <c r="AT873" s="228" t="s">
        <v>163</v>
      </c>
      <c r="AU873" s="228" t="s">
        <v>82</v>
      </c>
      <c r="AV873" s="14" t="s">
        <v>82</v>
      </c>
      <c r="AW873" s="14" t="s">
        <v>34</v>
      </c>
      <c r="AX873" s="14" t="s">
        <v>80</v>
      </c>
      <c r="AY873" s="228" t="s">
        <v>153</v>
      </c>
    </row>
    <row r="874" spans="1:65" s="2" customFormat="1" ht="21.75" customHeight="1">
      <c r="A874" s="36"/>
      <c r="B874" s="37"/>
      <c r="C874" s="251" t="s">
        <v>1135</v>
      </c>
      <c r="D874" s="251" t="s">
        <v>452</v>
      </c>
      <c r="E874" s="252" t="s">
        <v>1136</v>
      </c>
      <c r="F874" s="253" t="s">
        <v>1137</v>
      </c>
      <c r="G874" s="254" t="s">
        <v>627</v>
      </c>
      <c r="H874" s="255">
        <v>1</v>
      </c>
      <c r="I874" s="256"/>
      <c r="J874" s="257">
        <f>ROUND(I874*H874,2)</f>
        <v>0</v>
      </c>
      <c r="K874" s="253" t="s">
        <v>21</v>
      </c>
      <c r="L874" s="258"/>
      <c r="M874" s="259" t="s">
        <v>21</v>
      </c>
      <c r="N874" s="260" t="s">
        <v>44</v>
      </c>
      <c r="O874" s="66"/>
      <c r="P874" s="203">
        <f>O874*H874</f>
        <v>0</v>
      </c>
      <c r="Q874" s="203">
        <v>0.15</v>
      </c>
      <c r="R874" s="203">
        <f>Q874*H874</f>
        <v>0.15</v>
      </c>
      <c r="S874" s="203">
        <v>0</v>
      </c>
      <c r="T874" s="204">
        <f>S874*H874</f>
        <v>0</v>
      </c>
      <c r="U874" s="36"/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R874" s="205" t="s">
        <v>431</v>
      </c>
      <c r="AT874" s="205" t="s">
        <v>452</v>
      </c>
      <c r="AU874" s="205" t="s">
        <v>82</v>
      </c>
      <c r="AY874" s="19" t="s">
        <v>153</v>
      </c>
      <c r="BE874" s="206">
        <f>IF(N874="základní",J874,0)</f>
        <v>0</v>
      </c>
      <c r="BF874" s="206">
        <f>IF(N874="snížená",J874,0)</f>
        <v>0</v>
      </c>
      <c r="BG874" s="206">
        <f>IF(N874="zákl. přenesená",J874,0)</f>
        <v>0</v>
      </c>
      <c r="BH874" s="206">
        <f>IF(N874="sníž. přenesená",J874,0)</f>
        <v>0</v>
      </c>
      <c r="BI874" s="206">
        <f>IF(N874="nulová",J874,0)</f>
        <v>0</v>
      </c>
      <c r="BJ874" s="19" t="s">
        <v>80</v>
      </c>
      <c r="BK874" s="206">
        <f>ROUND(I874*H874,2)</f>
        <v>0</v>
      </c>
      <c r="BL874" s="19" t="s">
        <v>300</v>
      </c>
      <c r="BM874" s="205" t="s">
        <v>1138</v>
      </c>
    </row>
    <row r="875" spans="1:65" s="2" customFormat="1" ht="21.75" customHeight="1">
      <c r="A875" s="36"/>
      <c r="B875" s="37"/>
      <c r="C875" s="194" t="s">
        <v>1139</v>
      </c>
      <c r="D875" s="194" t="s">
        <v>156</v>
      </c>
      <c r="E875" s="195" t="s">
        <v>690</v>
      </c>
      <c r="F875" s="196" t="s">
        <v>691</v>
      </c>
      <c r="G875" s="197" t="s">
        <v>229</v>
      </c>
      <c r="H875" s="198">
        <v>0.8</v>
      </c>
      <c r="I875" s="199"/>
      <c r="J875" s="200">
        <f>ROUND(I875*H875,2)</f>
        <v>0</v>
      </c>
      <c r="K875" s="196" t="s">
        <v>160</v>
      </c>
      <c r="L875" s="41"/>
      <c r="M875" s="201" t="s">
        <v>21</v>
      </c>
      <c r="N875" s="202" t="s">
        <v>44</v>
      </c>
      <c r="O875" s="66"/>
      <c r="P875" s="203">
        <f>O875*H875</f>
        <v>0</v>
      </c>
      <c r="Q875" s="203">
        <v>0</v>
      </c>
      <c r="R875" s="203">
        <f>Q875*H875</f>
        <v>0</v>
      </c>
      <c r="S875" s="203">
        <v>0</v>
      </c>
      <c r="T875" s="204">
        <f>S875*H875</f>
        <v>0</v>
      </c>
      <c r="U875" s="36"/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R875" s="205" t="s">
        <v>300</v>
      </c>
      <c r="AT875" s="205" t="s">
        <v>156</v>
      </c>
      <c r="AU875" s="205" t="s">
        <v>82</v>
      </c>
      <c r="AY875" s="19" t="s">
        <v>153</v>
      </c>
      <c r="BE875" s="206">
        <f>IF(N875="základní",J875,0)</f>
        <v>0</v>
      </c>
      <c r="BF875" s="206">
        <f>IF(N875="snížená",J875,0)</f>
        <v>0</v>
      </c>
      <c r="BG875" s="206">
        <f>IF(N875="zákl. přenesená",J875,0)</f>
        <v>0</v>
      </c>
      <c r="BH875" s="206">
        <f>IF(N875="sníž. přenesená",J875,0)</f>
        <v>0</v>
      </c>
      <c r="BI875" s="206">
        <f>IF(N875="nulová",J875,0)</f>
        <v>0</v>
      </c>
      <c r="BJ875" s="19" t="s">
        <v>80</v>
      </c>
      <c r="BK875" s="206">
        <f>ROUND(I875*H875,2)</f>
        <v>0</v>
      </c>
      <c r="BL875" s="19" t="s">
        <v>300</v>
      </c>
      <c r="BM875" s="205" t="s">
        <v>1140</v>
      </c>
    </row>
    <row r="876" spans="2:51" s="14" customFormat="1" ht="12">
      <c r="B876" s="218"/>
      <c r="C876" s="219"/>
      <c r="D876" s="209" t="s">
        <v>163</v>
      </c>
      <c r="E876" s="220" t="s">
        <v>21</v>
      </c>
      <c r="F876" s="221" t="s">
        <v>1141</v>
      </c>
      <c r="G876" s="219"/>
      <c r="H876" s="222">
        <v>0.8</v>
      </c>
      <c r="I876" s="223"/>
      <c r="J876" s="219"/>
      <c r="K876" s="219"/>
      <c r="L876" s="224"/>
      <c r="M876" s="225"/>
      <c r="N876" s="226"/>
      <c r="O876" s="226"/>
      <c r="P876" s="226"/>
      <c r="Q876" s="226"/>
      <c r="R876" s="226"/>
      <c r="S876" s="226"/>
      <c r="T876" s="227"/>
      <c r="AT876" s="228" t="s">
        <v>163</v>
      </c>
      <c r="AU876" s="228" t="s">
        <v>82</v>
      </c>
      <c r="AV876" s="14" t="s">
        <v>82</v>
      </c>
      <c r="AW876" s="14" t="s">
        <v>34</v>
      </c>
      <c r="AX876" s="14" t="s">
        <v>80</v>
      </c>
      <c r="AY876" s="228" t="s">
        <v>153</v>
      </c>
    </row>
    <row r="877" spans="1:65" s="2" customFormat="1" ht="21.75" customHeight="1">
      <c r="A877" s="36"/>
      <c r="B877" s="37"/>
      <c r="C877" s="194" t="s">
        <v>1142</v>
      </c>
      <c r="D877" s="194" t="s">
        <v>156</v>
      </c>
      <c r="E877" s="195" t="s">
        <v>695</v>
      </c>
      <c r="F877" s="196" t="s">
        <v>696</v>
      </c>
      <c r="G877" s="197" t="s">
        <v>229</v>
      </c>
      <c r="H877" s="198">
        <v>0.8</v>
      </c>
      <c r="I877" s="199"/>
      <c r="J877" s="200">
        <f>ROUND(I877*H877,2)</f>
        <v>0</v>
      </c>
      <c r="K877" s="196" t="s">
        <v>160</v>
      </c>
      <c r="L877" s="41"/>
      <c r="M877" s="201" t="s">
        <v>21</v>
      </c>
      <c r="N877" s="202" t="s">
        <v>44</v>
      </c>
      <c r="O877" s="66"/>
      <c r="P877" s="203">
        <f>O877*H877</f>
        <v>0</v>
      </c>
      <c r="Q877" s="203">
        <v>0</v>
      </c>
      <c r="R877" s="203">
        <f>Q877*H877</f>
        <v>0</v>
      </c>
      <c r="S877" s="203">
        <v>0</v>
      </c>
      <c r="T877" s="204">
        <f>S877*H877</f>
        <v>0</v>
      </c>
      <c r="U877" s="36"/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R877" s="205" t="s">
        <v>300</v>
      </c>
      <c r="AT877" s="205" t="s">
        <v>156</v>
      </c>
      <c r="AU877" s="205" t="s">
        <v>82</v>
      </c>
      <c r="AY877" s="19" t="s">
        <v>153</v>
      </c>
      <c r="BE877" s="206">
        <f>IF(N877="základní",J877,0)</f>
        <v>0</v>
      </c>
      <c r="BF877" s="206">
        <f>IF(N877="snížená",J877,0)</f>
        <v>0</v>
      </c>
      <c r="BG877" s="206">
        <f>IF(N877="zákl. přenesená",J877,0)</f>
        <v>0</v>
      </c>
      <c r="BH877" s="206">
        <f>IF(N877="sníž. přenesená",J877,0)</f>
        <v>0</v>
      </c>
      <c r="BI877" s="206">
        <f>IF(N877="nulová",J877,0)</f>
        <v>0</v>
      </c>
      <c r="BJ877" s="19" t="s">
        <v>80</v>
      </c>
      <c r="BK877" s="206">
        <f>ROUND(I877*H877,2)</f>
        <v>0</v>
      </c>
      <c r="BL877" s="19" t="s">
        <v>300</v>
      </c>
      <c r="BM877" s="205" t="s">
        <v>1143</v>
      </c>
    </row>
    <row r="878" spans="2:51" s="14" customFormat="1" ht="12">
      <c r="B878" s="218"/>
      <c r="C878" s="219"/>
      <c r="D878" s="209" t="s">
        <v>163</v>
      </c>
      <c r="E878" s="220" t="s">
        <v>21</v>
      </c>
      <c r="F878" s="221" t="s">
        <v>1141</v>
      </c>
      <c r="G878" s="219"/>
      <c r="H878" s="222">
        <v>0.8</v>
      </c>
      <c r="I878" s="223"/>
      <c r="J878" s="219"/>
      <c r="K878" s="219"/>
      <c r="L878" s="224"/>
      <c r="M878" s="225"/>
      <c r="N878" s="226"/>
      <c r="O878" s="226"/>
      <c r="P878" s="226"/>
      <c r="Q878" s="226"/>
      <c r="R878" s="226"/>
      <c r="S878" s="226"/>
      <c r="T878" s="227"/>
      <c r="AT878" s="228" t="s">
        <v>163</v>
      </c>
      <c r="AU878" s="228" t="s">
        <v>82</v>
      </c>
      <c r="AV878" s="14" t="s">
        <v>82</v>
      </c>
      <c r="AW878" s="14" t="s">
        <v>34</v>
      </c>
      <c r="AX878" s="14" t="s">
        <v>80</v>
      </c>
      <c r="AY878" s="228" t="s">
        <v>153</v>
      </c>
    </row>
    <row r="879" spans="2:63" s="12" customFormat="1" ht="25.9" customHeight="1">
      <c r="B879" s="178"/>
      <c r="C879" s="179"/>
      <c r="D879" s="180" t="s">
        <v>72</v>
      </c>
      <c r="E879" s="181" t="s">
        <v>1144</v>
      </c>
      <c r="F879" s="181" t="s">
        <v>1145</v>
      </c>
      <c r="G879" s="179"/>
      <c r="H879" s="179"/>
      <c r="I879" s="182"/>
      <c r="J879" s="183">
        <f>BK879</f>
        <v>0</v>
      </c>
      <c r="K879" s="179"/>
      <c r="L879" s="184"/>
      <c r="M879" s="185"/>
      <c r="N879" s="186"/>
      <c r="O879" s="186"/>
      <c r="P879" s="187">
        <f>P880</f>
        <v>0</v>
      </c>
      <c r="Q879" s="186"/>
      <c r="R879" s="187">
        <f>R880</f>
        <v>0</v>
      </c>
      <c r="S879" s="186"/>
      <c r="T879" s="188">
        <f>T880</f>
        <v>0</v>
      </c>
      <c r="AR879" s="189" t="s">
        <v>161</v>
      </c>
      <c r="AT879" s="190" t="s">
        <v>72</v>
      </c>
      <c r="AU879" s="190" t="s">
        <v>73</v>
      </c>
      <c r="AY879" s="189" t="s">
        <v>153</v>
      </c>
      <c r="BK879" s="191">
        <f>BK880</f>
        <v>0</v>
      </c>
    </row>
    <row r="880" spans="2:63" s="12" customFormat="1" ht="22.9" customHeight="1">
      <c r="B880" s="178"/>
      <c r="C880" s="179"/>
      <c r="D880" s="180" t="s">
        <v>72</v>
      </c>
      <c r="E880" s="192" t="s">
        <v>1146</v>
      </c>
      <c r="F880" s="192" t="s">
        <v>1147</v>
      </c>
      <c r="G880" s="179"/>
      <c r="H880" s="179"/>
      <c r="I880" s="182"/>
      <c r="J880" s="193">
        <f>BK880</f>
        <v>0</v>
      </c>
      <c r="K880" s="179"/>
      <c r="L880" s="184"/>
      <c r="M880" s="185"/>
      <c r="N880" s="186"/>
      <c r="O880" s="186"/>
      <c r="P880" s="187">
        <f>SUM(P881:P899)</f>
        <v>0</v>
      </c>
      <c r="Q880" s="186"/>
      <c r="R880" s="187">
        <f>SUM(R881:R899)</f>
        <v>0</v>
      </c>
      <c r="S880" s="186"/>
      <c r="T880" s="188">
        <f>SUM(T881:T899)</f>
        <v>0</v>
      </c>
      <c r="AR880" s="189" t="s">
        <v>161</v>
      </c>
      <c r="AT880" s="190" t="s">
        <v>72</v>
      </c>
      <c r="AU880" s="190" t="s">
        <v>80</v>
      </c>
      <c r="AY880" s="189" t="s">
        <v>153</v>
      </c>
      <c r="BK880" s="191">
        <f>SUM(BK881:BK899)</f>
        <v>0</v>
      </c>
    </row>
    <row r="881" spans="1:65" s="2" customFormat="1" ht="21.75" customHeight="1">
      <c r="A881" s="36"/>
      <c r="B881" s="37"/>
      <c r="C881" s="194" t="s">
        <v>1148</v>
      </c>
      <c r="D881" s="194" t="s">
        <v>156</v>
      </c>
      <c r="E881" s="195" t="s">
        <v>1149</v>
      </c>
      <c r="F881" s="196" t="s">
        <v>1150</v>
      </c>
      <c r="G881" s="197" t="s">
        <v>1151</v>
      </c>
      <c r="H881" s="198">
        <v>120</v>
      </c>
      <c r="I881" s="199"/>
      <c r="J881" s="200">
        <f>ROUND(I881*H881,2)</f>
        <v>0</v>
      </c>
      <c r="K881" s="196" t="s">
        <v>21</v>
      </c>
      <c r="L881" s="41"/>
      <c r="M881" s="201" t="s">
        <v>21</v>
      </c>
      <c r="N881" s="202" t="s">
        <v>44</v>
      </c>
      <c r="O881" s="66"/>
      <c r="P881" s="203">
        <f>O881*H881</f>
        <v>0</v>
      </c>
      <c r="Q881" s="203">
        <v>0</v>
      </c>
      <c r="R881" s="203">
        <f>Q881*H881</f>
        <v>0</v>
      </c>
      <c r="S881" s="203">
        <v>0</v>
      </c>
      <c r="T881" s="204">
        <f>S881*H881</f>
        <v>0</v>
      </c>
      <c r="U881" s="36"/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R881" s="205" t="s">
        <v>1152</v>
      </c>
      <c r="AT881" s="205" t="s">
        <v>156</v>
      </c>
      <c r="AU881" s="205" t="s">
        <v>82</v>
      </c>
      <c r="AY881" s="19" t="s">
        <v>153</v>
      </c>
      <c r="BE881" s="206">
        <f>IF(N881="základní",J881,0)</f>
        <v>0</v>
      </c>
      <c r="BF881" s="206">
        <f>IF(N881="snížená",J881,0)</f>
        <v>0</v>
      </c>
      <c r="BG881" s="206">
        <f>IF(N881="zákl. přenesená",J881,0)</f>
        <v>0</v>
      </c>
      <c r="BH881" s="206">
        <f>IF(N881="sníž. přenesená",J881,0)</f>
        <v>0</v>
      </c>
      <c r="BI881" s="206">
        <f>IF(N881="nulová",J881,0)</f>
        <v>0</v>
      </c>
      <c r="BJ881" s="19" t="s">
        <v>80</v>
      </c>
      <c r="BK881" s="206">
        <f>ROUND(I881*H881,2)</f>
        <v>0</v>
      </c>
      <c r="BL881" s="19" t="s">
        <v>1152</v>
      </c>
      <c r="BM881" s="205" t="s">
        <v>1153</v>
      </c>
    </row>
    <row r="882" spans="2:51" s="13" customFormat="1" ht="12">
      <c r="B882" s="207"/>
      <c r="C882" s="208"/>
      <c r="D882" s="209" t="s">
        <v>163</v>
      </c>
      <c r="E882" s="210" t="s">
        <v>21</v>
      </c>
      <c r="F882" s="211" t="s">
        <v>1154</v>
      </c>
      <c r="G882" s="208"/>
      <c r="H882" s="210" t="s">
        <v>21</v>
      </c>
      <c r="I882" s="212"/>
      <c r="J882" s="208"/>
      <c r="K882" s="208"/>
      <c r="L882" s="213"/>
      <c r="M882" s="214"/>
      <c r="N882" s="215"/>
      <c r="O882" s="215"/>
      <c r="P882" s="215"/>
      <c r="Q882" s="215"/>
      <c r="R882" s="215"/>
      <c r="S882" s="215"/>
      <c r="T882" s="216"/>
      <c r="AT882" s="217" t="s">
        <v>163</v>
      </c>
      <c r="AU882" s="217" t="s">
        <v>82</v>
      </c>
      <c r="AV882" s="13" t="s">
        <v>80</v>
      </c>
      <c r="AW882" s="13" t="s">
        <v>34</v>
      </c>
      <c r="AX882" s="13" t="s">
        <v>73</v>
      </c>
      <c r="AY882" s="217" t="s">
        <v>153</v>
      </c>
    </row>
    <row r="883" spans="2:51" s="13" customFormat="1" ht="12">
      <c r="B883" s="207"/>
      <c r="C883" s="208"/>
      <c r="D883" s="209" t="s">
        <v>163</v>
      </c>
      <c r="E883" s="210" t="s">
        <v>21</v>
      </c>
      <c r="F883" s="211" t="s">
        <v>1155</v>
      </c>
      <c r="G883" s="208"/>
      <c r="H883" s="210" t="s">
        <v>21</v>
      </c>
      <c r="I883" s="212"/>
      <c r="J883" s="208"/>
      <c r="K883" s="208"/>
      <c r="L883" s="213"/>
      <c r="M883" s="214"/>
      <c r="N883" s="215"/>
      <c r="O883" s="215"/>
      <c r="P883" s="215"/>
      <c r="Q883" s="215"/>
      <c r="R883" s="215"/>
      <c r="S883" s="215"/>
      <c r="T883" s="216"/>
      <c r="AT883" s="217" t="s">
        <v>163</v>
      </c>
      <c r="AU883" s="217" t="s">
        <v>82</v>
      </c>
      <c r="AV883" s="13" t="s">
        <v>80</v>
      </c>
      <c r="AW883" s="13" t="s">
        <v>34</v>
      </c>
      <c r="AX883" s="13" t="s">
        <v>73</v>
      </c>
      <c r="AY883" s="217" t="s">
        <v>153</v>
      </c>
    </row>
    <row r="884" spans="2:51" s="13" customFormat="1" ht="12">
      <c r="B884" s="207"/>
      <c r="C884" s="208"/>
      <c r="D884" s="209" t="s">
        <v>163</v>
      </c>
      <c r="E884" s="210" t="s">
        <v>21</v>
      </c>
      <c r="F884" s="211" t="s">
        <v>1156</v>
      </c>
      <c r="G884" s="208"/>
      <c r="H884" s="210" t="s">
        <v>21</v>
      </c>
      <c r="I884" s="212"/>
      <c r="J884" s="208"/>
      <c r="K884" s="208"/>
      <c r="L884" s="213"/>
      <c r="M884" s="214"/>
      <c r="N884" s="215"/>
      <c r="O884" s="215"/>
      <c r="P884" s="215"/>
      <c r="Q884" s="215"/>
      <c r="R884" s="215"/>
      <c r="S884" s="215"/>
      <c r="T884" s="216"/>
      <c r="AT884" s="217" t="s">
        <v>163</v>
      </c>
      <c r="AU884" s="217" t="s">
        <v>82</v>
      </c>
      <c r="AV884" s="13" t="s">
        <v>80</v>
      </c>
      <c r="AW884" s="13" t="s">
        <v>34</v>
      </c>
      <c r="AX884" s="13" t="s">
        <v>73</v>
      </c>
      <c r="AY884" s="217" t="s">
        <v>153</v>
      </c>
    </row>
    <row r="885" spans="2:51" s="14" customFormat="1" ht="12">
      <c r="B885" s="218"/>
      <c r="C885" s="219"/>
      <c r="D885" s="209" t="s">
        <v>163</v>
      </c>
      <c r="E885" s="220" t="s">
        <v>21</v>
      </c>
      <c r="F885" s="221" t="s">
        <v>1157</v>
      </c>
      <c r="G885" s="219"/>
      <c r="H885" s="222">
        <v>120</v>
      </c>
      <c r="I885" s="223"/>
      <c r="J885" s="219"/>
      <c r="K885" s="219"/>
      <c r="L885" s="224"/>
      <c r="M885" s="225"/>
      <c r="N885" s="226"/>
      <c r="O885" s="226"/>
      <c r="P885" s="226"/>
      <c r="Q885" s="226"/>
      <c r="R885" s="226"/>
      <c r="S885" s="226"/>
      <c r="T885" s="227"/>
      <c r="AT885" s="228" t="s">
        <v>163</v>
      </c>
      <c r="AU885" s="228" t="s">
        <v>82</v>
      </c>
      <c r="AV885" s="14" t="s">
        <v>82</v>
      </c>
      <c r="AW885" s="14" t="s">
        <v>34</v>
      </c>
      <c r="AX885" s="14" t="s">
        <v>73</v>
      </c>
      <c r="AY885" s="228" t="s">
        <v>153</v>
      </c>
    </row>
    <row r="886" spans="2:51" s="15" customFormat="1" ht="12">
      <c r="B886" s="229"/>
      <c r="C886" s="230"/>
      <c r="D886" s="209" t="s">
        <v>163</v>
      </c>
      <c r="E886" s="231" t="s">
        <v>21</v>
      </c>
      <c r="F886" s="232" t="s">
        <v>169</v>
      </c>
      <c r="G886" s="230"/>
      <c r="H886" s="233">
        <v>120</v>
      </c>
      <c r="I886" s="234"/>
      <c r="J886" s="230"/>
      <c r="K886" s="230"/>
      <c r="L886" s="235"/>
      <c r="M886" s="236"/>
      <c r="N886" s="237"/>
      <c r="O886" s="237"/>
      <c r="P886" s="237"/>
      <c r="Q886" s="237"/>
      <c r="R886" s="237"/>
      <c r="S886" s="237"/>
      <c r="T886" s="238"/>
      <c r="AT886" s="239" t="s">
        <v>163</v>
      </c>
      <c r="AU886" s="239" t="s">
        <v>82</v>
      </c>
      <c r="AV886" s="15" t="s">
        <v>161</v>
      </c>
      <c r="AW886" s="15" t="s">
        <v>34</v>
      </c>
      <c r="AX886" s="15" t="s">
        <v>80</v>
      </c>
      <c r="AY886" s="239" t="s">
        <v>153</v>
      </c>
    </row>
    <row r="887" spans="1:65" s="2" customFormat="1" ht="21.75" customHeight="1">
      <c r="A887" s="36"/>
      <c r="B887" s="37"/>
      <c r="C887" s="194" t="s">
        <v>1158</v>
      </c>
      <c r="D887" s="194" t="s">
        <v>156</v>
      </c>
      <c r="E887" s="195" t="s">
        <v>1159</v>
      </c>
      <c r="F887" s="196" t="s">
        <v>1160</v>
      </c>
      <c r="G887" s="197" t="s">
        <v>1151</v>
      </c>
      <c r="H887" s="198">
        <v>32</v>
      </c>
      <c r="I887" s="199"/>
      <c r="J887" s="200">
        <f>ROUND(I887*H887,2)</f>
        <v>0</v>
      </c>
      <c r="K887" s="196" t="s">
        <v>21</v>
      </c>
      <c r="L887" s="41"/>
      <c r="M887" s="201" t="s">
        <v>21</v>
      </c>
      <c r="N887" s="202" t="s">
        <v>44</v>
      </c>
      <c r="O887" s="66"/>
      <c r="P887" s="203">
        <f>O887*H887</f>
        <v>0</v>
      </c>
      <c r="Q887" s="203">
        <v>0</v>
      </c>
      <c r="R887" s="203">
        <f>Q887*H887</f>
        <v>0</v>
      </c>
      <c r="S887" s="203">
        <v>0</v>
      </c>
      <c r="T887" s="204">
        <f>S887*H887</f>
        <v>0</v>
      </c>
      <c r="U887" s="36"/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R887" s="205" t="s">
        <v>1152</v>
      </c>
      <c r="AT887" s="205" t="s">
        <v>156</v>
      </c>
      <c r="AU887" s="205" t="s">
        <v>82</v>
      </c>
      <c r="AY887" s="19" t="s">
        <v>153</v>
      </c>
      <c r="BE887" s="206">
        <f>IF(N887="základní",J887,0)</f>
        <v>0</v>
      </c>
      <c r="BF887" s="206">
        <f>IF(N887="snížená",J887,0)</f>
        <v>0</v>
      </c>
      <c r="BG887" s="206">
        <f>IF(N887="zákl. přenesená",J887,0)</f>
        <v>0</v>
      </c>
      <c r="BH887" s="206">
        <f>IF(N887="sníž. přenesená",J887,0)</f>
        <v>0</v>
      </c>
      <c r="BI887" s="206">
        <f>IF(N887="nulová",J887,0)</f>
        <v>0</v>
      </c>
      <c r="BJ887" s="19" t="s">
        <v>80</v>
      </c>
      <c r="BK887" s="206">
        <f>ROUND(I887*H887,2)</f>
        <v>0</v>
      </c>
      <c r="BL887" s="19" t="s">
        <v>1152</v>
      </c>
      <c r="BM887" s="205" t="s">
        <v>1161</v>
      </c>
    </row>
    <row r="888" spans="2:51" s="13" customFormat="1" ht="12">
      <c r="B888" s="207"/>
      <c r="C888" s="208"/>
      <c r="D888" s="209" t="s">
        <v>163</v>
      </c>
      <c r="E888" s="210" t="s">
        <v>21</v>
      </c>
      <c r="F888" s="211" t="s">
        <v>1162</v>
      </c>
      <c r="G888" s="208"/>
      <c r="H888" s="210" t="s">
        <v>21</v>
      </c>
      <c r="I888" s="212"/>
      <c r="J888" s="208"/>
      <c r="K888" s="208"/>
      <c r="L888" s="213"/>
      <c r="M888" s="214"/>
      <c r="N888" s="215"/>
      <c r="O888" s="215"/>
      <c r="P888" s="215"/>
      <c r="Q888" s="215"/>
      <c r="R888" s="215"/>
      <c r="S888" s="215"/>
      <c r="T888" s="216"/>
      <c r="AT888" s="217" t="s">
        <v>163</v>
      </c>
      <c r="AU888" s="217" t="s">
        <v>82</v>
      </c>
      <c r="AV888" s="13" t="s">
        <v>80</v>
      </c>
      <c r="AW888" s="13" t="s">
        <v>34</v>
      </c>
      <c r="AX888" s="13" t="s">
        <v>73</v>
      </c>
      <c r="AY888" s="217" t="s">
        <v>153</v>
      </c>
    </row>
    <row r="889" spans="2:51" s="14" customFormat="1" ht="12">
      <c r="B889" s="218"/>
      <c r="C889" s="219"/>
      <c r="D889" s="209" t="s">
        <v>163</v>
      </c>
      <c r="E889" s="220" t="s">
        <v>21</v>
      </c>
      <c r="F889" s="221" t="s">
        <v>1163</v>
      </c>
      <c r="G889" s="219"/>
      <c r="H889" s="222">
        <v>32</v>
      </c>
      <c r="I889" s="223"/>
      <c r="J889" s="219"/>
      <c r="K889" s="219"/>
      <c r="L889" s="224"/>
      <c r="M889" s="225"/>
      <c r="N889" s="226"/>
      <c r="O889" s="226"/>
      <c r="P889" s="226"/>
      <c r="Q889" s="226"/>
      <c r="R889" s="226"/>
      <c r="S889" s="226"/>
      <c r="T889" s="227"/>
      <c r="AT889" s="228" t="s">
        <v>163</v>
      </c>
      <c r="AU889" s="228" t="s">
        <v>82</v>
      </c>
      <c r="AV889" s="14" t="s">
        <v>82</v>
      </c>
      <c r="AW889" s="14" t="s">
        <v>34</v>
      </c>
      <c r="AX889" s="14" t="s">
        <v>73</v>
      </c>
      <c r="AY889" s="228" t="s">
        <v>153</v>
      </c>
    </row>
    <row r="890" spans="2:51" s="15" customFormat="1" ht="12">
      <c r="B890" s="229"/>
      <c r="C890" s="230"/>
      <c r="D890" s="209" t="s">
        <v>163</v>
      </c>
      <c r="E890" s="231" t="s">
        <v>21</v>
      </c>
      <c r="F890" s="232" t="s">
        <v>169</v>
      </c>
      <c r="G890" s="230"/>
      <c r="H890" s="233">
        <v>32</v>
      </c>
      <c r="I890" s="234"/>
      <c r="J890" s="230"/>
      <c r="K890" s="230"/>
      <c r="L890" s="235"/>
      <c r="M890" s="236"/>
      <c r="N890" s="237"/>
      <c r="O890" s="237"/>
      <c r="P890" s="237"/>
      <c r="Q890" s="237"/>
      <c r="R890" s="237"/>
      <c r="S890" s="237"/>
      <c r="T890" s="238"/>
      <c r="AT890" s="239" t="s">
        <v>163</v>
      </c>
      <c r="AU890" s="239" t="s">
        <v>82</v>
      </c>
      <c r="AV890" s="15" t="s">
        <v>161</v>
      </c>
      <c r="AW890" s="15" t="s">
        <v>34</v>
      </c>
      <c r="AX890" s="15" t="s">
        <v>80</v>
      </c>
      <c r="AY890" s="239" t="s">
        <v>153</v>
      </c>
    </row>
    <row r="891" spans="1:65" s="2" customFormat="1" ht="21.75" customHeight="1">
      <c r="A891" s="36"/>
      <c r="B891" s="37"/>
      <c r="C891" s="194" t="s">
        <v>1164</v>
      </c>
      <c r="D891" s="194" t="s">
        <v>156</v>
      </c>
      <c r="E891" s="195" t="s">
        <v>1165</v>
      </c>
      <c r="F891" s="196" t="s">
        <v>1166</v>
      </c>
      <c r="G891" s="197" t="s">
        <v>1151</v>
      </c>
      <c r="H891" s="198">
        <v>40</v>
      </c>
      <c r="I891" s="199"/>
      <c r="J891" s="200">
        <f>ROUND(I891*H891,2)</f>
        <v>0</v>
      </c>
      <c r="K891" s="196" t="s">
        <v>21</v>
      </c>
      <c r="L891" s="41"/>
      <c r="M891" s="201" t="s">
        <v>21</v>
      </c>
      <c r="N891" s="202" t="s">
        <v>44</v>
      </c>
      <c r="O891" s="66"/>
      <c r="P891" s="203">
        <f>O891*H891</f>
        <v>0</v>
      </c>
      <c r="Q891" s="203">
        <v>0</v>
      </c>
      <c r="R891" s="203">
        <f>Q891*H891</f>
        <v>0</v>
      </c>
      <c r="S891" s="203">
        <v>0</v>
      </c>
      <c r="T891" s="204">
        <f>S891*H891</f>
        <v>0</v>
      </c>
      <c r="U891" s="36"/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R891" s="205" t="s">
        <v>1152</v>
      </c>
      <c r="AT891" s="205" t="s">
        <v>156</v>
      </c>
      <c r="AU891" s="205" t="s">
        <v>82</v>
      </c>
      <c r="AY891" s="19" t="s">
        <v>153</v>
      </c>
      <c r="BE891" s="206">
        <f>IF(N891="základní",J891,0)</f>
        <v>0</v>
      </c>
      <c r="BF891" s="206">
        <f>IF(N891="snížená",J891,0)</f>
        <v>0</v>
      </c>
      <c r="BG891" s="206">
        <f>IF(N891="zákl. přenesená",J891,0)</f>
        <v>0</v>
      </c>
      <c r="BH891" s="206">
        <f>IF(N891="sníž. přenesená",J891,0)</f>
        <v>0</v>
      </c>
      <c r="BI891" s="206">
        <f>IF(N891="nulová",J891,0)</f>
        <v>0</v>
      </c>
      <c r="BJ891" s="19" t="s">
        <v>80</v>
      </c>
      <c r="BK891" s="206">
        <f>ROUND(I891*H891,2)</f>
        <v>0</v>
      </c>
      <c r="BL891" s="19" t="s">
        <v>1152</v>
      </c>
      <c r="BM891" s="205" t="s">
        <v>1167</v>
      </c>
    </row>
    <row r="892" spans="2:51" s="13" customFormat="1" ht="12">
      <c r="B892" s="207"/>
      <c r="C892" s="208"/>
      <c r="D892" s="209" t="s">
        <v>163</v>
      </c>
      <c r="E892" s="210" t="s">
        <v>21</v>
      </c>
      <c r="F892" s="211" t="s">
        <v>1168</v>
      </c>
      <c r="G892" s="208"/>
      <c r="H892" s="210" t="s">
        <v>21</v>
      </c>
      <c r="I892" s="212"/>
      <c r="J892" s="208"/>
      <c r="K892" s="208"/>
      <c r="L892" s="213"/>
      <c r="M892" s="214"/>
      <c r="N892" s="215"/>
      <c r="O892" s="215"/>
      <c r="P892" s="215"/>
      <c r="Q892" s="215"/>
      <c r="R892" s="215"/>
      <c r="S892" s="215"/>
      <c r="T892" s="216"/>
      <c r="AT892" s="217" t="s">
        <v>163</v>
      </c>
      <c r="AU892" s="217" t="s">
        <v>82</v>
      </c>
      <c r="AV892" s="13" t="s">
        <v>80</v>
      </c>
      <c r="AW892" s="13" t="s">
        <v>34</v>
      </c>
      <c r="AX892" s="13" t="s">
        <v>73</v>
      </c>
      <c r="AY892" s="217" t="s">
        <v>153</v>
      </c>
    </row>
    <row r="893" spans="2:51" s="13" customFormat="1" ht="12">
      <c r="B893" s="207"/>
      <c r="C893" s="208"/>
      <c r="D893" s="209" t="s">
        <v>163</v>
      </c>
      <c r="E893" s="210" t="s">
        <v>21</v>
      </c>
      <c r="F893" s="211" t="s">
        <v>473</v>
      </c>
      <c r="G893" s="208"/>
      <c r="H893" s="210" t="s">
        <v>21</v>
      </c>
      <c r="I893" s="212"/>
      <c r="J893" s="208"/>
      <c r="K893" s="208"/>
      <c r="L893" s="213"/>
      <c r="M893" s="214"/>
      <c r="N893" s="215"/>
      <c r="O893" s="215"/>
      <c r="P893" s="215"/>
      <c r="Q893" s="215"/>
      <c r="R893" s="215"/>
      <c r="S893" s="215"/>
      <c r="T893" s="216"/>
      <c r="AT893" s="217" t="s">
        <v>163</v>
      </c>
      <c r="AU893" s="217" t="s">
        <v>82</v>
      </c>
      <c r="AV893" s="13" t="s">
        <v>80</v>
      </c>
      <c r="AW893" s="13" t="s">
        <v>34</v>
      </c>
      <c r="AX893" s="13" t="s">
        <v>73</v>
      </c>
      <c r="AY893" s="217" t="s">
        <v>153</v>
      </c>
    </row>
    <row r="894" spans="2:51" s="14" customFormat="1" ht="12">
      <c r="B894" s="218"/>
      <c r="C894" s="219"/>
      <c r="D894" s="209" t="s">
        <v>163</v>
      </c>
      <c r="E894" s="220" t="s">
        <v>21</v>
      </c>
      <c r="F894" s="221" t="s">
        <v>1169</v>
      </c>
      <c r="G894" s="219"/>
      <c r="H894" s="222">
        <v>40</v>
      </c>
      <c r="I894" s="223"/>
      <c r="J894" s="219"/>
      <c r="K894" s="219"/>
      <c r="L894" s="224"/>
      <c r="M894" s="225"/>
      <c r="N894" s="226"/>
      <c r="O894" s="226"/>
      <c r="P894" s="226"/>
      <c r="Q894" s="226"/>
      <c r="R894" s="226"/>
      <c r="S894" s="226"/>
      <c r="T894" s="227"/>
      <c r="AT894" s="228" t="s">
        <v>163</v>
      </c>
      <c r="AU894" s="228" t="s">
        <v>82</v>
      </c>
      <c r="AV894" s="14" t="s">
        <v>82</v>
      </c>
      <c r="AW894" s="14" t="s">
        <v>34</v>
      </c>
      <c r="AX894" s="14" t="s">
        <v>73</v>
      </c>
      <c r="AY894" s="228" t="s">
        <v>153</v>
      </c>
    </row>
    <row r="895" spans="2:51" s="15" customFormat="1" ht="12">
      <c r="B895" s="229"/>
      <c r="C895" s="230"/>
      <c r="D895" s="209" t="s">
        <v>163</v>
      </c>
      <c r="E895" s="231" t="s">
        <v>21</v>
      </c>
      <c r="F895" s="232" t="s">
        <v>169</v>
      </c>
      <c r="G895" s="230"/>
      <c r="H895" s="233">
        <v>40</v>
      </c>
      <c r="I895" s="234"/>
      <c r="J895" s="230"/>
      <c r="K895" s="230"/>
      <c r="L895" s="235"/>
      <c r="M895" s="236"/>
      <c r="N895" s="237"/>
      <c r="O895" s="237"/>
      <c r="P895" s="237"/>
      <c r="Q895" s="237"/>
      <c r="R895" s="237"/>
      <c r="S895" s="237"/>
      <c r="T895" s="238"/>
      <c r="AT895" s="239" t="s">
        <v>163</v>
      </c>
      <c r="AU895" s="239" t="s">
        <v>82</v>
      </c>
      <c r="AV895" s="15" t="s">
        <v>161</v>
      </c>
      <c r="AW895" s="15" t="s">
        <v>34</v>
      </c>
      <c r="AX895" s="15" t="s">
        <v>80</v>
      </c>
      <c r="AY895" s="239" t="s">
        <v>153</v>
      </c>
    </row>
    <row r="896" spans="1:65" s="2" customFormat="1" ht="21.75" customHeight="1">
      <c r="A896" s="36"/>
      <c r="B896" s="37"/>
      <c r="C896" s="194" t="s">
        <v>1170</v>
      </c>
      <c r="D896" s="194" t="s">
        <v>156</v>
      </c>
      <c r="E896" s="195" t="s">
        <v>1171</v>
      </c>
      <c r="F896" s="196" t="s">
        <v>1172</v>
      </c>
      <c r="G896" s="197" t="s">
        <v>1151</v>
      </c>
      <c r="H896" s="198">
        <v>4</v>
      </c>
      <c r="I896" s="199"/>
      <c r="J896" s="200">
        <f>ROUND(I896*H896,2)</f>
        <v>0</v>
      </c>
      <c r="K896" s="196" t="s">
        <v>21</v>
      </c>
      <c r="L896" s="41"/>
      <c r="M896" s="201" t="s">
        <v>21</v>
      </c>
      <c r="N896" s="202" t="s">
        <v>44</v>
      </c>
      <c r="O896" s="66"/>
      <c r="P896" s="203">
        <f>O896*H896</f>
        <v>0</v>
      </c>
      <c r="Q896" s="203">
        <v>0</v>
      </c>
      <c r="R896" s="203">
        <f>Q896*H896</f>
        <v>0</v>
      </c>
      <c r="S896" s="203">
        <v>0</v>
      </c>
      <c r="T896" s="204">
        <f>S896*H896</f>
        <v>0</v>
      </c>
      <c r="U896" s="36"/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R896" s="205" t="s">
        <v>1152</v>
      </c>
      <c r="AT896" s="205" t="s">
        <v>156</v>
      </c>
      <c r="AU896" s="205" t="s">
        <v>82</v>
      </c>
      <c r="AY896" s="19" t="s">
        <v>153</v>
      </c>
      <c r="BE896" s="206">
        <f>IF(N896="základní",J896,0)</f>
        <v>0</v>
      </c>
      <c r="BF896" s="206">
        <f>IF(N896="snížená",J896,0)</f>
        <v>0</v>
      </c>
      <c r="BG896" s="206">
        <f>IF(N896="zákl. přenesená",J896,0)</f>
        <v>0</v>
      </c>
      <c r="BH896" s="206">
        <f>IF(N896="sníž. přenesená",J896,0)</f>
        <v>0</v>
      </c>
      <c r="BI896" s="206">
        <f>IF(N896="nulová",J896,0)</f>
        <v>0</v>
      </c>
      <c r="BJ896" s="19" t="s">
        <v>80</v>
      </c>
      <c r="BK896" s="206">
        <f>ROUND(I896*H896,2)</f>
        <v>0</v>
      </c>
      <c r="BL896" s="19" t="s">
        <v>1152</v>
      </c>
      <c r="BM896" s="205" t="s">
        <v>1173</v>
      </c>
    </row>
    <row r="897" spans="2:51" s="13" customFormat="1" ht="12">
      <c r="B897" s="207"/>
      <c r="C897" s="208"/>
      <c r="D897" s="209" t="s">
        <v>163</v>
      </c>
      <c r="E897" s="210" t="s">
        <v>21</v>
      </c>
      <c r="F897" s="211" t="s">
        <v>473</v>
      </c>
      <c r="G897" s="208"/>
      <c r="H897" s="210" t="s">
        <v>21</v>
      </c>
      <c r="I897" s="212"/>
      <c r="J897" s="208"/>
      <c r="K897" s="208"/>
      <c r="L897" s="213"/>
      <c r="M897" s="214"/>
      <c r="N897" s="215"/>
      <c r="O897" s="215"/>
      <c r="P897" s="215"/>
      <c r="Q897" s="215"/>
      <c r="R897" s="215"/>
      <c r="S897" s="215"/>
      <c r="T897" s="216"/>
      <c r="AT897" s="217" t="s">
        <v>163</v>
      </c>
      <c r="AU897" s="217" t="s">
        <v>82</v>
      </c>
      <c r="AV897" s="13" t="s">
        <v>80</v>
      </c>
      <c r="AW897" s="13" t="s">
        <v>34</v>
      </c>
      <c r="AX897" s="13" t="s">
        <v>73</v>
      </c>
      <c r="AY897" s="217" t="s">
        <v>153</v>
      </c>
    </row>
    <row r="898" spans="2:51" s="14" customFormat="1" ht="12">
      <c r="B898" s="218"/>
      <c r="C898" s="219"/>
      <c r="D898" s="209" t="s">
        <v>163</v>
      </c>
      <c r="E898" s="220" t="s">
        <v>21</v>
      </c>
      <c r="F898" s="221" t="s">
        <v>599</v>
      </c>
      <c r="G898" s="219"/>
      <c r="H898" s="222">
        <v>4</v>
      </c>
      <c r="I898" s="223"/>
      <c r="J898" s="219"/>
      <c r="K898" s="219"/>
      <c r="L898" s="224"/>
      <c r="M898" s="225"/>
      <c r="N898" s="226"/>
      <c r="O898" s="226"/>
      <c r="P898" s="226"/>
      <c r="Q898" s="226"/>
      <c r="R898" s="226"/>
      <c r="S898" s="226"/>
      <c r="T898" s="227"/>
      <c r="AT898" s="228" t="s">
        <v>163</v>
      </c>
      <c r="AU898" s="228" t="s">
        <v>82</v>
      </c>
      <c r="AV898" s="14" t="s">
        <v>82</v>
      </c>
      <c r="AW898" s="14" t="s">
        <v>34</v>
      </c>
      <c r="AX898" s="14" t="s">
        <v>73</v>
      </c>
      <c r="AY898" s="228" t="s">
        <v>153</v>
      </c>
    </row>
    <row r="899" spans="2:51" s="15" customFormat="1" ht="12">
      <c r="B899" s="229"/>
      <c r="C899" s="230"/>
      <c r="D899" s="209" t="s">
        <v>163</v>
      </c>
      <c r="E899" s="231" t="s">
        <v>21</v>
      </c>
      <c r="F899" s="232" t="s">
        <v>169</v>
      </c>
      <c r="G899" s="230"/>
      <c r="H899" s="233">
        <v>4</v>
      </c>
      <c r="I899" s="234"/>
      <c r="J899" s="230"/>
      <c r="K899" s="230"/>
      <c r="L899" s="235"/>
      <c r="M899" s="261"/>
      <c r="N899" s="262"/>
      <c r="O899" s="262"/>
      <c r="P899" s="262"/>
      <c r="Q899" s="262"/>
      <c r="R899" s="262"/>
      <c r="S899" s="262"/>
      <c r="T899" s="263"/>
      <c r="AT899" s="239" t="s">
        <v>163</v>
      </c>
      <c r="AU899" s="239" t="s">
        <v>82</v>
      </c>
      <c r="AV899" s="15" t="s">
        <v>161</v>
      </c>
      <c r="AW899" s="15" t="s">
        <v>34</v>
      </c>
      <c r="AX899" s="15" t="s">
        <v>80</v>
      </c>
      <c r="AY899" s="239" t="s">
        <v>153</v>
      </c>
    </row>
    <row r="900" spans="1:31" s="2" customFormat="1" ht="6.95" customHeight="1">
      <c r="A900" s="36"/>
      <c r="B900" s="49"/>
      <c r="C900" s="50"/>
      <c r="D900" s="50"/>
      <c r="E900" s="50"/>
      <c r="F900" s="50"/>
      <c r="G900" s="50"/>
      <c r="H900" s="50"/>
      <c r="I900" s="144"/>
      <c r="J900" s="50"/>
      <c r="K900" s="50"/>
      <c r="L900" s="41"/>
      <c r="M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</row>
  </sheetData>
  <sheetProtection password="A249" sheet="1" objects="1" scenarios="1"/>
  <autoFilter ref="C109:K899"/>
  <mergeCells count="12">
    <mergeCell ref="E102:H102"/>
    <mergeCell ref="L2:V2"/>
    <mergeCell ref="E50:H50"/>
    <mergeCell ref="E52:H52"/>
    <mergeCell ref="E54:H54"/>
    <mergeCell ref="E98:H98"/>
    <mergeCell ref="E100:H100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 topLeftCell="G115">
      <selection activeCell="I122" sqref="I122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19" t="s">
        <v>90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82</v>
      </c>
    </row>
    <row r="4" spans="2:46" s="1" customFormat="1" ht="24.95" customHeight="1">
      <c r="B4" s="22"/>
      <c r="D4" s="114" t="s">
        <v>103</v>
      </c>
      <c r="I4" s="110"/>
      <c r="L4" s="22"/>
      <c r="M4" s="115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95" t="str">
        <f>'Rekapitulace stavby'!K6</f>
        <v>ÚSTÍ NAD LABEM, PASTEUROVA č.p.1500  (VILA KAMPUS)</v>
      </c>
      <c r="F7" s="396"/>
      <c r="G7" s="396"/>
      <c r="H7" s="396"/>
      <c r="I7" s="110"/>
      <c r="L7" s="22"/>
    </row>
    <row r="8" spans="2:12" s="1" customFormat="1" ht="12" customHeight="1">
      <c r="B8" s="22"/>
      <c r="D8" s="116" t="s">
        <v>104</v>
      </c>
      <c r="I8" s="110"/>
      <c r="L8" s="22"/>
    </row>
    <row r="9" spans="1:31" s="2" customFormat="1" ht="16.5" customHeight="1">
      <c r="A9" s="36"/>
      <c r="B9" s="41"/>
      <c r="C9" s="36"/>
      <c r="D9" s="36"/>
      <c r="E9" s="395" t="s">
        <v>105</v>
      </c>
      <c r="F9" s="397"/>
      <c r="G9" s="397"/>
      <c r="H9" s="397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106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8" t="s">
        <v>1174</v>
      </c>
      <c r="F11" s="397"/>
      <c r="G11" s="397"/>
      <c r="H11" s="397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21</v>
      </c>
      <c r="G13" s="36"/>
      <c r="H13" s="36"/>
      <c r="I13" s="119" t="s">
        <v>20</v>
      </c>
      <c r="J13" s="105" t="s">
        <v>21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25. 2. 2020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26</v>
      </c>
      <c r="E16" s="36"/>
      <c r="F16" s="36"/>
      <c r="G16" s="36"/>
      <c r="H16" s="36"/>
      <c r="I16" s="119" t="s">
        <v>27</v>
      </c>
      <c r="J16" s="105" t="s">
        <v>21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9" t="s">
        <v>29</v>
      </c>
      <c r="J17" s="105" t="s">
        <v>21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30</v>
      </c>
      <c r="E19" s="36"/>
      <c r="F19" s="36"/>
      <c r="G19" s="36"/>
      <c r="H19" s="36"/>
      <c r="I19" s="119" t="s">
        <v>27</v>
      </c>
      <c r="J19" s="32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9" t="str">
        <f>'Rekapitulace stavby'!E14</f>
        <v>Vyplň údaj</v>
      </c>
      <c r="F20" s="400"/>
      <c r="G20" s="400"/>
      <c r="H20" s="400"/>
      <c r="I20" s="119" t="s">
        <v>29</v>
      </c>
      <c r="J20" s="32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32</v>
      </c>
      <c r="E22" s="36"/>
      <c r="F22" s="36"/>
      <c r="G22" s="36"/>
      <c r="H22" s="36"/>
      <c r="I22" s="119" t="s">
        <v>27</v>
      </c>
      <c r="J22" s="105" t="s">
        <v>21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1175</v>
      </c>
      <c r="F23" s="36"/>
      <c r="G23" s="36"/>
      <c r="H23" s="36"/>
      <c r="I23" s="119" t="s">
        <v>29</v>
      </c>
      <c r="J23" s="105" t="s">
        <v>21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35</v>
      </c>
      <c r="E25" s="36"/>
      <c r="F25" s="36"/>
      <c r="G25" s="36"/>
      <c r="H25" s="36"/>
      <c r="I25" s="119" t="s">
        <v>27</v>
      </c>
      <c r="J25" s="105" t="s">
        <v>21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1176</v>
      </c>
      <c r="F26" s="36"/>
      <c r="G26" s="36"/>
      <c r="H26" s="36"/>
      <c r="I26" s="119" t="s">
        <v>29</v>
      </c>
      <c r="J26" s="105" t="s">
        <v>21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37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35.25" customHeight="1">
      <c r="A29" s="121"/>
      <c r="B29" s="122"/>
      <c r="C29" s="121"/>
      <c r="D29" s="121"/>
      <c r="E29" s="401" t="s">
        <v>1177</v>
      </c>
      <c r="F29" s="401"/>
      <c r="G29" s="401"/>
      <c r="H29" s="401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39</v>
      </c>
      <c r="E32" s="36"/>
      <c r="F32" s="36"/>
      <c r="G32" s="36"/>
      <c r="H32" s="36"/>
      <c r="I32" s="117"/>
      <c r="J32" s="128">
        <f>ROUND(J92,2)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41</v>
      </c>
      <c r="G34" s="36"/>
      <c r="H34" s="36"/>
      <c r="I34" s="130" t="s">
        <v>40</v>
      </c>
      <c r="J34" s="129" t="s">
        <v>42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1" t="s">
        <v>43</v>
      </c>
      <c r="E35" s="116" t="s">
        <v>44</v>
      </c>
      <c r="F35" s="132">
        <f>ROUND((SUM(BE92:BE145)),2)</f>
        <v>0</v>
      </c>
      <c r="G35" s="36"/>
      <c r="H35" s="36"/>
      <c r="I35" s="133">
        <v>0.21</v>
      </c>
      <c r="J35" s="132">
        <f>ROUND(((SUM(BE92:BE145))*I35),2)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6" t="s">
        <v>45</v>
      </c>
      <c r="F36" s="132">
        <f>ROUND((SUM(BF92:BF145)),2)</f>
        <v>0</v>
      </c>
      <c r="G36" s="36"/>
      <c r="H36" s="36"/>
      <c r="I36" s="133">
        <v>0.15</v>
      </c>
      <c r="J36" s="132">
        <f>ROUND(((SUM(BF92:BF145))*I36),2)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6" t="s">
        <v>46</v>
      </c>
      <c r="F37" s="132">
        <f>ROUND((SUM(BG92:BG145)),2)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6" t="s">
        <v>47</v>
      </c>
      <c r="F38" s="132">
        <f>ROUND((SUM(BH92:BH145)),2)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6" t="s">
        <v>48</v>
      </c>
      <c r="F39" s="132">
        <f>ROUND((SUM(BI92:BI145)),2)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49</v>
      </c>
      <c r="E41" s="136"/>
      <c r="F41" s="136"/>
      <c r="G41" s="137" t="s">
        <v>50</v>
      </c>
      <c r="H41" s="138" t="s">
        <v>51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109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ÚSTÍ NAD LABEM, PASTEUROVA č.p.1500  (VILA KAMPUS)</v>
      </c>
      <c r="F50" s="394"/>
      <c r="G50" s="394"/>
      <c r="H50" s="39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104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105</v>
      </c>
      <c r="F52" s="392"/>
      <c r="G52" s="392"/>
      <c r="H52" s="392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106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D.1.4.1 - ZDRAVOTNÍ INSTALACE</v>
      </c>
      <c r="F54" s="392"/>
      <c r="G54" s="392"/>
      <c r="H54" s="392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ÚSTÍ NAD LABEM</v>
      </c>
      <c r="G56" s="38"/>
      <c r="H56" s="38"/>
      <c r="I56" s="119" t="s">
        <v>24</v>
      </c>
      <c r="J56" s="61" t="str">
        <f>IF(J14="","",J14)</f>
        <v>25. 2. 2020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UJEP V ÚSTÍ NAD LABEM</v>
      </c>
      <c r="G58" s="38"/>
      <c r="H58" s="38"/>
      <c r="I58" s="119" t="s">
        <v>32</v>
      </c>
      <c r="J58" s="34" t="str">
        <f>E23</f>
        <v>IDP spol.s r.o., V MYSLÍK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119" t="s">
        <v>35</v>
      </c>
      <c r="J59" s="34" t="str">
        <f>E26</f>
        <v>V.MYSLÍK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110</v>
      </c>
      <c r="D61" s="149"/>
      <c r="E61" s="149"/>
      <c r="F61" s="149"/>
      <c r="G61" s="149"/>
      <c r="H61" s="149"/>
      <c r="I61" s="150"/>
      <c r="J61" s="151" t="s">
        <v>111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2" t="s">
        <v>71</v>
      </c>
      <c r="D63" s="38"/>
      <c r="E63" s="38"/>
      <c r="F63" s="38"/>
      <c r="G63" s="38"/>
      <c r="H63" s="38"/>
      <c r="I63" s="117"/>
      <c r="J63" s="79">
        <f aca="true" t="shared" si="0" ref="J63:J68">J92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112</v>
      </c>
    </row>
    <row r="64" spans="2:12" s="9" customFormat="1" ht="24.95" customHeight="1">
      <c r="B64" s="153"/>
      <c r="C64" s="154"/>
      <c r="D64" s="155" t="s">
        <v>1178</v>
      </c>
      <c r="E64" s="156"/>
      <c r="F64" s="156"/>
      <c r="G64" s="156"/>
      <c r="H64" s="156"/>
      <c r="I64" s="157"/>
      <c r="J64" s="158">
        <f t="shared" si="0"/>
        <v>0</v>
      </c>
      <c r="K64" s="154"/>
      <c r="L64" s="159"/>
    </row>
    <row r="65" spans="2:12" s="10" customFormat="1" ht="19.9" customHeight="1">
      <c r="B65" s="160"/>
      <c r="C65" s="99"/>
      <c r="D65" s="161" t="s">
        <v>1179</v>
      </c>
      <c r="E65" s="162"/>
      <c r="F65" s="162"/>
      <c r="G65" s="162"/>
      <c r="H65" s="162"/>
      <c r="I65" s="163"/>
      <c r="J65" s="164">
        <f t="shared" si="0"/>
        <v>0</v>
      </c>
      <c r="K65" s="99"/>
      <c r="L65" s="165"/>
    </row>
    <row r="66" spans="2:12" s="10" customFormat="1" ht="19.9" customHeight="1">
      <c r="B66" s="160"/>
      <c r="C66" s="99"/>
      <c r="D66" s="161" t="s">
        <v>1179</v>
      </c>
      <c r="E66" s="162"/>
      <c r="F66" s="162"/>
      <c r="G66" s="162"/>
      <c r="H66" s="162"/>
      <c r="I66" s="163"/>
      <c r="J66" s="164">
        <f t="shared" si="0"/>
        <v>0</v>
      </c>
      <c r="K66" s="99"/>
      <c r="L66" s="165"/>
    </row>
    <row r="67" spans="2:12" s="9" customFormat="1" ht="24.95" customHeight="1">
      <c r="B67" s="153"/>
      <c r="C67" s="154"/>
      <c r="D67" s="155" t="s">
        <v>124</v>
      </c>
      <c r="E67" s="156"/>
      <c r="F67" s="156"/>
      <c r="G67" s="156"/>
      <c r="H67" s="156"/>
      <c r="I67" s="157"/>
      <c r="J67" s="158">
        <f t="shared" si="0"/>
        <v>0</v>
      </c>
      <c r="K67" s="154"/>
      <c r="L67" s="159"/>
    </row>
    <row r="68" spans="2:12" s="10" customFormat="1" ht="19.9" customHeight="1">
      <c r="B68" s="160"/>
      <c r="C68" s="99"/>
      <c r="D68" s="161" t="s">
        <v>1180</v>
      </c>
      <c r="E68" s="162"/>
      <c r="F68" s="162"/>
      <c r="G68" s="162"/>
      <c r="H68" s="162"/>
      <c r="I68" s="163"/>
      <c r="J68" s="164">
        <f t="shared" si="0"/>
        <v>0</v>
      </c>
      <c r="K68" s="99"/>
      <c r="L68" s="165"/>
    </row>
    <row r="69" spans="2:12" s="10" customFormat="1" ht="19.9" customHeight="1">
      <c r="B69" s="160"/>
      <c r="C69" s="99"/>
      <c r="D69" s="161" t="s">
        <v>1181</v>
      </c>
      <c r="E69" s="162"/>
      <c r="F69" s="162"/>
      <c r="G69" s="162"/>
      <c r="H69" s="162"/>
      <c r="I69" s="163"/>
      <c r="J69" s="164">
        <f>J108</f>
        <v>0</v>
      </c>
      <c r="K69" s="99"/>
      <c r="L69" s="165"/>
    </row>
    <row r="70" spans="2:12" s="10" customFormat="1" ht="19.9" customHeight="1">
      <c r="B70" s="160"/>
      <c r="C70" s="99"/>
      <c r="D70" s="161" t="s">
        <v>1182</v>
      </c>
      <c r="E70" s="162"/>
      <c r="F70" s="162"/>
      <c r="G70" s="162"/>
      <c r="H70" s="162"/>
      <c r="I70" s="163"/>
      <c r="J70" s="164">
        <f>J120</f>
        <v>0</v>
      </c>
      <c r="K70" s="99"/>
      <c r="L70" s="165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144"/>
      <c r="J72" s="50"/>
      <c r="K72" s="50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147"/>
      <c r="J76" s="52"/>
      <c r="K76" s="52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138</v>
      </c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3" t="str">
        <f>E7</f>
        <v>ÚSTÍ NAD LABEM, PASTEUROVA č.p.1500  (VILA KAMPUS)</v>
      </c>
      <c r="F80" s="394"/>
      <c r="G80" s="394"/>
      <c r="H80" s="39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104</v>
      </c>
      <c r="D81" s="24"/>
      <c r="E81" s="24"/>
      <c r="F81" s="24"/>
      <c r="G81" s="24"/>
      <c r="H81" s="24"/>
      <c r="I81" s="110"/>
      <c r="J81" s="24"/>
      <c r="K81" s="24"/>
      <c r="L81" s="22"/>
    </row>
    <row r="82" spans="1:31" s="2" customFormat="1" ht="16.5" customHeight="1">
      <c r="A82" s="36"/>
      <c r="B82" s="37"/>
      <c r="C82" s="38"/>
      <c r="D82" s="38"/>
      <c r="E82" s="393" t="s">
        <v>105</v>
      </c>
      <c r="F82" s="392"/>
      <c r="G82" s="392"/>
      <c r="H82" s="392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106</v>
      </c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72" t="str">
        <f>E11</f>
        <v>D.1.4.1 - ZDRAVOTNÍ INSTALACE</v>
      </c>
      <c r="F84" s="392"/>
      <c r="G84" s="392"/>
      <c r="H84" s="392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117"/>
      <c r="J85" s="38"/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22</v>
      </c>
      <c r="D86" s="38"/>
      <c r="E86" s="38"/>
      <c r="F86" s="29" t="str">
        <f>F14</f>
        <v>ÚSTÍ NAD LABEM</v>
      </c>
      <c r="G86" s="38"/>
      <c r="H86" s="38"/>
      <c r="I86" s="119" t="s">
        <v>24</v>
      </c>
      <c r="J86" s="61" t="str">
        <f>IF(J14="","",J14)</f>
        <v>25. 2. 2020</v>
      </c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117"/>
      <c r="J87" s="38"/>
      <c r="K87" s="38"/>
      <c r="L87" s="11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25.7" customHeight="1">
      <c r="A88" s="36"/>
      <c r="B88" s="37"/>
      <c r="C88" s="31" t="s">
        <v>26</v>
      </c>
      <c r="D88" s="38"/>
      <c r="E88" s="38"/>
      <c r="F88" s="29" t="str">
        <f>E17</f>
        <v>UJEP V ÚSTÍ NAD LABEM</v>
      </c>
      <c r="G88" s="38"/>
      <c r="H88" s="38"/>
      <c r="I88" s="119" t="s">
        <v>32</v>
      </c>
      <c r="J88" s="34" t="str">
        <f>E23</f>
        <v>IDP spol.s r.o., V MYSLÍK</v>
      </c>
      <c r="K88" s="38"/>
      <c r="L88" s="11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30</v>
      </c>
      <c r="D89" s="38"/>
      <c r="E89" s="38"/>
      <c r="F89" s="29" t="str">
        <f>IF(E20="","",E20)</f>
        <v>Vyplň údaj</v>
      </c>
      <c r="G89" s="38"/>
      <c r="H89" s="38"/>
      <c r="I89" s="119" t="s">
        <v>35</v>
      </c>
      <c r="J89" s="34" t="str">
        <f>E26</f>
        <v>V.MYSLÍK</v>
      </c>
      <c r="K89" s="38"/>
      <c r="L89" s="11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11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66"/>
      <c r="B91" s="167"/>
      <c r="C91" s="168" t="s">
        <v>139</v>
      </c>
      <c r="D91" s="169" t="s">
        <v>58</v>
      </c>
      <c r="E91" s="169" t="s">
        <v>54</v>
      </c>
      <c r="F91" s="169" t="s">
        <v>55</v>
      </c>
      <c r="G91" s="169" t="s">
        <v>140</v>
      </c>
      <c r="H91" s="169" t="s">
        <v>141</v>
      </c>
      <c r="I91" s="170" t="s">
        <v>142</v>
      </c>
      <c r="J91" s="169" t="s">
        <v>111</v>
      </c>
      <c r="K91" s="171" t="s">
        <v>143</v>
      </c>
      <c r="L91" s="172"/>
      <c r="M91" s="70" t="s">
        <v>21</v>
      </c>
      <c r="N91" s="71" t="s">
        <v>43</v>
      </c>
      <c r="O91" s="71" t="s">
        <v>144</v>
      </c>
      <c r="P91" s="71" t="s">
        <v>145</v>
      </c>
      <c r="Q91" s="71" t="s">
        <v>146</v>
      </c>
      <c r="R91" s="71" t="s">
        <v>147</v>
      </c>
      <c r="S91" s="71" t="s">
        <v>148</v>
      </c>
      <c r="T91" s="72" t="s">
        <v>149</v>
      </c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</row>
    <row r="92" spans="1:63" s="2" customFormat="1" ht="22.9" customHeight="1">
      <c r="A92" s="36"/>
      <c r="B92" s="37"/>
      <c r="C92" s="77" t="s">
        <v>150</v>
      </c>
      <c r="D92" s="38"/>
      <c r="E92" s="38"/>
      <c r="F92" s="38"/>
      <c r="G92" s="38"/>
      <c r="H92" s="38"/>
      <c r="I92" s="117"/>
      <c r="J92" s="173">
        <f aca="true" t="shared" si="1" ref="J92:J97">BK92</f>
        <v>0</v>
      </c>
      <c r="K92" s="38"/>
      <c r="L92" s="41"/>
      <c r="M92" s="73"/>
      <c r="N92" s="174"/>
      <c r="O92" s="74"/>
      <c r="P92" s="175">
        <f>P93+P96</f>
        <v>0</v>
      </c>
      <c r="Q92" s="74"/>
      <c r="R92" s="175">
        <f>R93+R96</f>
        <v>0</v>
      </c>
      <c r="S92" s="74"/>
      <c r="T92" s="176">
        <f>T93+T96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72</v>
      </c>
      <c r="AU92" s="19" t="s">
        <v>112</v>
      </c>
      <c r="BK92" s="177">
        <f>BK93+BK96</f>
        <v>0</v>
      </c>
    </row>
    <row r="93" spans="2:63" s="12" customFormat="1" ht="25.9" customHeight="1">
      <c r="B93" s="178"/>
      <c r="C93" s="179"/>
      <c r="D93" s="180" t="s">
        <v>72</v>
      </c>
      <c r="E93" s="181" t="s">
        <v>1183</v>
      </c>
      <c r="F93" s="181" t="s">
        <v>21</v>
      </c>
      <c r="G93" s="179"/>
      <c r="H93" s="179"/>
      <c r="I93" s="182"/>
      <c r="J93" s="183">
        <f t="shared" si="1"/>
        <v>0</v>
      </c>
      <c r="K93" s="179"/>
      <c r="L93" s="184"/>
      <c r="M93" s="185"/>
      <c r="N93" s="186"/>
      <c r="O93" s="186"/>
      <c r="P93" s="187">
        <f>SUM(P94:P95)</f>
        <v>0</v>
      </c>
      <c r="Q93" s="186"/>
      <c r="R93" s="187">
        <f>SUM(R94:R95)</f>
        <v>0</v>
      </c>
      <c r="S93" s="186"/>
      <c r="T93" s="188">
        <f>SUM(T94:T95)</f>
        <v>0</v>
      </c>
      <c r="AR93" s="189" t="s">
        <v>80</v>
      </c>
      <c r="AT93" s="190" t="s">
        <v>72</v>
      </c>
      <c r="AU93" s="190" t="s">
        <v>73</v>
      </c>
      <c r="AY93" s="189" t="s">
        <v>153</v>
      </c>
      <c r="BK93" s="191">
        <f>SUM(BK94:BK95)</f>
        <v>0</v>
      </c>
    </row>
    <row r="94" spans="2:63" s="12" customFormat="1" ht="22.9" customHeight="1">
      <c r="B94" s="178"/>
      <c r="C94" s="179"/>
      <c r="D94" s="180" t="s">
        <v>72</v>
      </c>
      <c r="E94" s="192" t="s">
        <v>1183</v>
      </c>
      <c r="F94" s="192" t="s">
        <v>21</v>
      </c>
      <c r="G94" s="179"/>
      <c r="H94" s="179"/>
      <c r="I94" s="182"/>
      <c r="J94" s="193">
        <f t="shared" si="1"/>
        <v>0</v>
      </c>
      <c r="K94" s="179"/>
      <c r="L94" s="184"/>
      <c r="M94" s="185"/>
      <c r="N94" s="186"/>
      <c r="O94" s="186"/>
      <c r="P94" s="187">
        <v>0</v>
      </c>
      <c r="Q94" s="186"/>
      <c r="R94" s="187">
        <v>0</v>
      </c>
      <c r="S94" s="186"/>
      <c r="T94" s="188">
        <v>0</v>
      </c>
      <c r="AR94" s="189" t="s">
        <v>80</v>
      </c>
      <c r="AT94" s="190" t="s">
        <v>72</v>
      </c>
      <c r="AU94" s="190" t="s">
        <v>80</v>
      </c>
      <c r="AY94" s="189" t="s">
        <v>153</v>
      </c>
      <c r="BK94" s="191">
        <v>0</v>
      </c>
    </row>
    <row r="95" spans="2:63" s="12" customFormat="1" ht="22.9" customHeight="1">
      <c r="B95" s="178"/>
      <c r="C95" s="179"/>
      <c r="D95" s="180" t="s">
        <v>72</v>
      </c>
      <c r="E95" s="192" t="s">
        <v>1183</v>
      </c>
      <c r="F95" s="192" t="s">
        <v>21</v>
      </c>
      <c r="G95" s="179"/>
      <c r="H95" s="179"/>
      <c r="I95" s="182"/>
      <c r="J95" s="193">
        <f t="shared" si="1"/>
        <v>0</v>
      </c>
      <c r="K95" s="179"/>
      <c r="L95" s="184"/>
      <c r="M95" s="185"/>
      <c r="N95" s="186"/>
      <c r="O95" s="186"/>
      <c r="P95" s="187">
        <v>0</v>
      </c>
      <c r="Q95" s="186"/>
      <c r="R95" s="187">
        <v>0</v>
      </c>
      <c r="S95" s="186"/>
      <c r="T95" s="188">
        <v>0</v>
      </c>
      <c r="AR95" s="189" t="s">
        <v>80</v>
      </c>
      <c r="AT95" s="190" t="s">
        <v>72</v>
      </c>
      <c r="AU95" s="190" t="s">
        <v>80</v>
      </c>
      <c r="AY95" s="189" t="s">
        <v>153</v>
      </c>
      <c r="BK95" s="191">
        <v>0</v>
      </c>
    </row>
    <row r="96" spans="2:63" s="12" customFormat="1" ht="25.9" customHeight="1">
      <c r="B96" s="178"/>
      <c r="C96" s="179"/>
      <c r="D96" s="180" t="s">
        <v>72</v>
      </c>
      <c r="E96" s="181" t="s">
        <v>559</v>
      </c>
      <c r="F96" s="181" t="s">
        <v>560</v>
      </c>
      <c r="G96" s="179"/>
      <c r="H96" s="179"/>
      <c r="I96" s="182"/>
      <c r="J96" s="183">
        <f t="shared" si="1"/>
        <v>0</v>
      </c>
      <c r="K96" s="179"/>
      <c r="L96" s="184"/>
      <c r="M96" s="185"/>
      <c r="N96" s="186"/>
      <c r="O96" s="186"/>
      <c r="P96" s="187">
        <f>P97+P108+P120</f>
        <v>0</v>
      </c>
      <c r="Q96" s="186"/>
      <c r="R96" s="187">
        <f>R97+R108+R120</f>
        <v>0</v>
      </c>
      <c r="S96" s="186"/>
      <c r="T96" s="188">
        <f>T97+T108+T120</f>
        <v>0</v>
      </c>
      <c r="AR96" s="189" t="s">
        <v>82</v>
      </c>
      <c r="AT96" s="190" t="s">
        <v>72</v>
      </c>
      <c r="AU96" s="190" t="s">
        <v>73</v>
      </c>
      <c r="AY96" s="189" t="s">
        <v>153</v>
      </c>
      <c r="BK96" s="191">
        <f>BK97+BK108+BK120</f>
        <v>0</v>
      </c>
    </row>
    <row r="97" spans="2:63" s="12" customFormat="1" ht="22.9" customHeight="1">
      <c r="B97" s="178"/>
      <c r="C97" s="179"/>
      <c r="D97" s="180" t="s">
        <v>72</v>
      </c>
      <c r="E97" s="192" t="s">
        <v>1184</v>
      </c>
      <c r="F97" s="192" t="s">
        <v>1185</v>
      </c>
      <c r="G97" s="179"/>
      <c r="H97" s="179"/>
      <c r="I97" s="182"/>
      <c r="J97" s="193">
        <f t="shared" si="1"/>
        <v>0</v>
      </c>
      <c r="K97" s="179"/>
      <c r="L97" s="184"/>
      <c r="M97" s="185"/>
      <c r="N97" s="186"/>
      <c r="O97" s="186"/>
      <c r="P97" s="187">
        <f>SUM(P98:P107)</f>
        <v>0</v>
      </c>
      <c r="Q97" s="186"/>
      <c r="R97" s="187">
        <f>SUM(R98:R107)</f>
        <v>0</v>
      </c>
      <c r="S97" s="186"/>
      <c r="T97" s="188">
        <f>SUM(T98:T107)</f>
        <v>0</v>
      </c>
      <c r="AR97" s="189" t="s">
        <v>82</v>
      </c>
      <c r="AT97" s="190" t="s">
        <v>72</v>
      </c>
      <c r="AU97" s="190" t="s">
        <v>80</v>
      </c>
      <c r="AY97" s="189" t="s">
        <v>153</v>
      </c>
      <c r="BK97" s="191">
        <f>SUM(BK98:BK107)</f>
        <v>0</v>
      </c>
    </row>
    <row r="98" spans="1:65" s="2" customFormat="1" ht="16.5" customHeight="1">
      <c r="A98" s="36"/>
      <c r="B98" s="37"/>
      <c r="C98" s="194" t="s">
        <v>80</v>
      </c>
      <c r="D98" s="194" t="s">
        <v>156</v>
      </c>
      <c r="E98" s="195" t="s">
        <v>1186</v>
      </c>
      <c r="F98" s="196" t="s">
        <v>1187</v>
      </c>
      <c r="G98" s="197" t="s">
        <v>519</v>
      </c>
      <c r="H98" s="198">
        <v>18.5</v>
      </c>
      <c r="I98" s="199"/>
      <c r="J98" s="200">
        <f aca="true" t="shared" si="2" ref="J98:J107">ROUND(I98*H98,2)</f>
        <v>0</v>
      </c>
      <c r="K98" s="196" t="s">
        <v>21</v>
      </c>
      <c r="L98" s="41"/>
      <c r="M98" s="201" t="s">
        <v>21</v>
      </c>
      <c r="N98" s="202" t="s">
        <v>44</v>
      </c>
      <c r="O98" s="66"/>
      <c r="P98" s="203">
        <f aca="true" t="shared" si="3" ref="P98:P107">O98*H98</f>
        <v>0</v>
      </c>
      <c r="Q98" s="203">
        <v>0</v>
      </c>
      <c r="R98" s="203">
        <f aca="true" t="shared" si="4" ref="R98:R107">Q98*H98</f>
        <v>0</v>
      </c>
      <c r="S98" s="203">
        <v>0</v>
      </c>
      <c r="T98" s="204">
        <f aca="true" t="shared" si="5" ref="T98:T107"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161</v>
      </c>
      <c r="AT98" s="205" t="s">
        <v>156</v>
      </c>
      <c r="AU98" s="205" t="s">
        <v>82</v>
      </c>
      <c r="AY98" s="19" t="s">
        <v>153</v>
      </c>
      <c r="BE98" s="206">
        <f aca="true" t="shared" si="6" ref="BE98:BE107">IF(N98="základní",J98,0)</f>
        <v>0</v>
      </c>
      <c r="BF98" s="206">
        <f aca="true" t="shared" si="7" ref="BF98:BF107">IF(N98="snížená",J98,0)</f>
        <v>0</v>
      </c>
      <c r="BG98" s="206">
        <f aca="true" t="shared" si="8" ref="BG98:BG107">IF(N98="zákl. přenesená",J98,0)</f>
        <v>0</v>
      </c>
      <c r="BH98" s="206">
        <f aca="true" t="shared" si="9" ref="BH98:BH107">IF(N98="sníž. přenesená",J98,0)</f>
        <v>0</v>
      </c>
      <c r="BI98" s="206">
        <f aca="true" t="shared" si="10" ref="BI98:BI107">IF(N98="nulová",J98,0)</f>
        <v>0</v>
      </c>
      <c r="BJ98" s="19" t="s">
        <v>80</v>
      </c>
      <c r="BK98" s="206">
        <f aca="true" t="shared" si="11" ref="BK98:BK107">ROUND(I98*H98,2)</f>
        <v>0</v>
      </c>
      <c r="BL98" s="19" t="s">
        <v>161</v>
      </c>
      <c r="BM98" s="205" t="s">
        <v>1188</v>
      </c>
    </row>
    <row r="99" spans="1:65" s="2" customFormat="1" ht="16.5" customHeight="1">
      <c r="A99" s="36"/>
      <c r="B99" s="37"/>
      <c r="C99" s="194" t="s">
        <v>82</v>
      </c>
      <c r="D99" s="194" t="s">
        <v>156</v>
      </c>
      <c r="E99" s="195" t="s">
        <v>1189</v>
      </c>
      <c r="F99" s="196" t="s">
        <v>1190</v>
      </c>
      <c r="G99" s="197" t="s">
        <v>519</v>
      </c>
      <c r="H99" s="198">
        <v>11.2</v>
      </c>
      <c r="I99" s="199"/>
      <c r="J99" s="200">
        <f t="shared" si="2"/>
        <v>0</v>
      </c>
      <c r="K99" s="196" t="s">
        <v>21</v>
      </c>
      <c r="L99" s="41"/>
      <c r="M99" s="201" t="s">
        <v>21</v>
      </c>
      <c r="N99" s="202" t="s">
        <v>44</v>
      </c>
      <c r="O99" s="66"/>
      <c r="P99" s="203">
        <f t="shared" si="3"/>
        <v>0</v>
      </c>
      <c r="Q99" s="203">
        <v>0</v>
      </c>
      <c r="R99" s="203">
        <f t="shared" si="4"/>
        <v>0</v>
      </c>
      <c r="S99" s="203">
        <v>0</v>
      </c>
      <c r="T99" s="204">
        <f t="shared" si="5"/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161</v>
      </c>
      <c r="AT99" s="205" t="s">
        <v>156</v>
      </c>
      <c r="AU99" s="205" t="s">
        <v>82</v>
      </c>
      <c r="AY99" s="19" t="s">
        <v>153</v>
      </c>
      <c r="BE99" s="206">
        <f t="shared" si="6"/>
        <v>0</v>
      </c>
      <c r="BF99" s="206">
        <f t="shared" si="7"/>
        <v>0</v>
      </c>
      <c r="BG99" s="206">
        <f t="shared" si="8"/>
        <v>0</v>
      </c>
      <c r="BH99" s="206">
        <f t="shared" si="9"/>
        <v>0</v>
      </c>
      <c r="BI99" s="206">
        <f t="shared" si="10"/>
        <v>0</v>
      </c>
      <c r="BJ99" s="19" t="s">
        <v>80</v>
      </c>
      <c r="BK99" s="206">
        <f t="shared" si="11"/>
        <v>0</v>
      </c>
      <c r="BL99" s="19" t="s">
        <v>161</v>
      </c>
      <c r="BM99" s="205" t="s">
        <v>1191</v>
      </c>
    </row>
    <row r="100" spans="1:65" s="2" customFormat="1" ht="16.5" customHeight="1">
      <c r="A100" s="36"/>
      <c r="B100" s="37"/>
      <c r="C100" s="194" t="s">
        <v>154</v>
      </c>
      <c r="D100" s="194" t="s">
        <v>156</v>
      </c>
      <c r="E100" s="195" t="s">
        <v>1192</v>
      </c>
      <c r="F100" s="196" t="s">
        <v>1193</v>
      </c>
      <c r="G100" s="197" t="s">
        <v>519</v>
      </c>
      <c r="H100" s="198">
        <v>21.5</v>
      </c>
      <c r="I100" s="199"/>
      <c r="J100" s="200">
        <f t="shared" si="2"/>
        <v>0</v>
      </c>
      <c r="K100" s="196" t="s">
        <v>21</v>
      </c>
      <c r="L100" s="41"/>
      <c r="M100" s="201" t="s">
        <v>21</v>
      </c>
      <c r="N100" s="202" t="s">
        <v>44</v>
      </c>
      <c r="O100" s="66"/>
      <c r="P100" s="203">
        <f t="shared" si="3"/>
        <v>0</v>
      </c>
      <c r="Q100" s="203">
        <v>0</v>
      </c>
      <c r="R100" s="203">
        <f t="shared" si="4"/>
        <v>0</v>
      </c>
      <c r="S100" s="203">
        <v>0</v>
      </c>
      <c r="T100" s="204">
        <f t="shared" si="5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161</v>
      </c>
      <c r="AT100" s="205" t="s">
        <v>156</v>
      </c>
      <c r="AU100" s="205" t="s">
        <v>82</v>
      </c>
      <c r="AY100" s="19" t="s">
        <v>153</v>
      </c>
      <c r="BE100" s="206">
        <f t="shared" si="6"/>
        <v>0</v>
      </c>
      <c r="BF100" s="206">
        <f t="shared" si="7"/>
        <v>0</v>
      </c>
      <c r="BG100" s="206">
        <f t="shared" si="8"/>
        <v>0</v>
      </c>
      <c r="BH100" s="206">
        <f t="shared" si="9"/>
        <v>0</v>
      </c>
      <c r="BI100" s="206">
        <f t="shared" si="10"/>
        <v>0</v>
      </c>
      <c r="BJ100" s="19" t="s">
        <v>80</v>
      </c>
      <c r="BK100" s="206">
        <f t="shared" si="11"/>
        <v>0</v>
      </c>
      <c r="BL100" s="19" t="s">
        <v>161</v>
      </c>
      <c r="BM100" s="205" t="s">
        <v>1194</v>
      </c>
    </row>
    <row r="101" spans="1:65" s="2" customFormat="1" ht="16.5" customHeight="1">
      <c r="A101" s="36"/>
      <c r="B101" s="37"/>
      <c r="C101" s="194" t="s">
        <v>161</v>
      </c>
      <c r="D101" s="194" t="s">
        <v>156</v>
      </c>
      <c r="E101" s="195" t="s">
        <v>1195</v>
      </c>
      <c r="F101" s="196" t="s">
        <v>1196</v>
      </c>
      <c r="G101" s="197" t="s">
        <v>519</v>
      </c>
      <c r="H101" s="198">
        <v>5.4</v>
      </c>
      <c r="I101" s="199"/>
      <c r="J101" s="200">
        <f t="shared" si="2"/>
        <v>0</v>
      </c>
      <c r="K101" s="196" t="s">
        <v>21</v>
      </c>
      <c r="L101" s="41"/>
      <c r="M101" s="201" t="s">
        <v>21</v>
      </c>
      <c r="N101" s="202" t="s">
        <v>44</v>
      </c>
      <c r="O101" s="66"/>
      <c r="P101" s="203">
        <f t="shared" si="3"/>
        <v>0</v>
      </c>
      <c r="Q101" s="203">
        <v>0</v>
      </c>
      <c r="R101" s="203">
        <f t="shared" si="4"/>
        <v>0</v>
      </c>
      <c r="S101" s="203">
        <v>0</v>
      </c>
      <c r="T101" s="204">
        <f t="shared" si="5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161</v>
      </c>
      <c r="AT101" s="205" t="s">
        <v>156</v>
      </c>
      <c r="AU101" s="205" t="s">
        <v>82</v>
      </c>
      <c r="AY101" s="19" t="s">
        <v>153</v>
      </c>
      <c r="BE101" s="206">
        <f t="shared" si="6"/>
        <v>0</v>
      </c>
      <c r="BF101" s="206">
        <f t="shared" si="7"/>
        <v>0</v>
      </c>
      <c r="BG101" s="206">
        <f t="shared" si="8"/>
        <v>0</v>
      </c>
      <c r="BH101" s="206">
        <f t="shared" si="9"/>
        <v>0</v>
      </c>
      <c r="BI101" s="206">
        <f t="shared" si="10"/>
        <v>0</v>
      </c>
      <c r="BJ101" s="19" t="s">
        <v>80</v>
      </c>
      <c r="BK101" s="206">
        <f t="shared" si="11"/>
        <v>0</v>
      </c>
      <c r="BL101" s="19" t="s">
        <v>161</v>
      </c>
      <c r="BM101" s="205" t="s">
        <v>1197</v>
      </c>
    </row>
    <row r="102" spans="1:65" s="2" customFormat="1" ht="16.5" customHeight="1">
      <c r="A102" s="36"/>
      <c r="B102" s="37"/>
      <c r="C102" s="194" t="s">
        <v>192</v>
      </c>
      <c r="D102" s="194" t="s">
        <v>156</v>
      </c>
      <c r="E102" s="195" t="s">
        <v>1198</v>
      </c>
      <c r="F102" s="196" t="s">
        <v>1199</v>
      </c>
      <c r="G102" s="197" t="s">
        <v>519</v>
      </c>
      <c r="H102" s="198">
        <v>11.5</v>
      </c>
      <c r="I102" s="199"/>
      <c r="J102" s="200">
        <f t="shared" si="2"/>
        <v>0</v>
      </c>
      <c r="K102" s="196" t="s">
        <v>21</v>
      </c>
      <c r="L102" s="41"/>
      <c r="M102" s="201" t="s">
        <v>21</v>
      </c>
      <c r="N102" s="202" t="s">
        <v>44</v>
      </c>
      <c r="O102" s="66"/>
      <c r="P102" s="203">
        <f t="shared" si="3"/>
        <v>0</v>
      </c>
      <c r="Q102" s="203">
        <v>0</v>
      </c>
      <c r="R102" s="203">
        <f t="shared" si="4"/>
        <v>0</v>
      </c>
      <c r="S102" s="203">
        <v>0</v>
      </c>
      <c r="T102" s="204">
        <f t="shared" si="5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161</v>
      </c>
      <c r="AT102" s="205" t="s">
        <v>156</v>
      </c>
      <c r="AU102" s="205" t="s">
        <v>82</v>
      </c>
      <c r="AY102" s="19" t="s">
        <v>153</v>
      </c>
      <c r="BE102" s="206">
        <f t="shared" si="6"/>
        <v>0</v>
      </c>
      <c r="BF102" s="206">
        <f t="shared" si="7"/>
        <v>0</v>
      </c>
      <c r="BG102" s="206">
        <f t="shared" si="8"/>
        <v>0</v>
      </c>
      <c r="BH102" s="206">
        <f t="shared" si="9"/>
        <v>0</v>
      </c>
      <c r="BI102" s="206">
        <f t="shared" si="10"/>
        <v>0</v>
      </c>
      <c r="BJ102" s="19" t="s">
        <v>80</v>
      </c>
      <c r="BK102" s="206">
        <f t="shared" si="11"/>
        <v>0</v>
      </c>
      <c r="BL102" s="19" t="s">
        <v>161</v>
      </c>
      <c r="BM102" s="205" t="s">
        <v>1200</v>
      </c>
    </row>
    <row r="103" spans="1:65" s="2" customFormat="1" ht="16.5" customHeight="1">
      <c r="A103" s="36"/>
      <c r="B103" s="37"/>
      <c r="C103" s="194" t="s">
        <v>167</v>
      </c>
      <c r="D103" s="194" t="s">
        <v>156</v>
      </c>
      <c r="E103" s="195" t="s">
        <v>1201</v>
      </c>
      <c r="F103" s="196" t="s">
        <v>1202</v>
      </c>
      <c r="G103" s="197" t="s">
        <v>1203</v>
      </c>
      <c r="H103" s="198">
        <v>4</v>
      </c>
      <c r="I103" s="199"/>
      <c r="J103" s="200">
        <f t="shared" si="2"/>
        <v>0</v>
      </c>
      <c r="K103" s="196" t="s">
        <v>21</v>
      </c>
      <c r="L103" s="41"/>
      <c r="M103" s="201" t="s">
        <v>21</v>
      </c>
      <c r="N103" s="202" t="s">
        <v>44</v>
      </c>
      <c r="O103" s="66"/>
      <c r="P103" s="203">
        <f t="shared" si="3"/>
        <v>0</v>
      </c>
      <c r="Q103" s="203">
        <v>0</v>
      </c>
      <c r="R103" s="203">
        <f t="shared" si="4"/>
        <v>0</v>
      </c>
      <c r="S103" s="203">
        <v>0</v>
      </c>
      <c r="T103" s="204">
        <f t="shared" si="5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161</v>
      </c>
      <c r="AT103" s="205" t="s">
        <v>156</v>
      </c>
      <c r="AU103" s="205" t="s">
        <v>82</v>
      </c>
      <c r="AY103" s="19" t="s">
        <v>153</v>
      </c>
      <c r="BE103" s="206">
        <f t="shared" si="6"/>
        <v>0</v>
      </c>
      <c r="BF103" s="206">
        <f t="shared" si="7"/>
        <v>0</v>
      </c>
      <c r="BG103" s="206">
        <f t="shared" si="8"/>
        <v>0</v>
      </c>
      <c r="BH103" s="206">
        <f t="shared" si="9"/>
        <v>0</v>
      </c>
      <c r="BI103" s="206">
        <f t="shared" si="10"/>
        <v>0</v>
      </c>
      <c r="BJ103" s="19" t="s">
        <v>80</v>
      </c>
      <c r="BK103" s="206">
        <f t="shared" si="11"/>
        <v>0</v>
      </c>
      <c r="BL103" s="19" t="s">
        <v>161</v>
      </c>
      <c r="BM103" s="205" t="s">
        <v>1204</v>
      </c>
    </row>
    <row r="104" spans="1:65" s="2" customFormat="1" ht="16.5" customHeight="1">
      <c r="A104" s="36"/>
      <c r="B104" s="37"/>
      <c r="C104" s="194" t="s">
        <v>203</v>
      </c>
      <c r="D104" s="194" t="s">
        <v>156</v>
      </c>
      <c r="E104" s="195" t="s">
        <v>1205</v>
      </c>
      <c r="F104" s="196" t="s">
        <v>1206</v>
      </c>
      <c r="G104" s="197" t="s">
        <v>1203</v>
      </c>
      <c r="H104" s="198">
        <v>4</v>
      </c>
      <c r="I104" s="199"/>
      <c r="J104" s="200">
        <f t="shared" si="2"/>
        <v>0</v>
      </c>
      <c r="K104" s="196" t="s">
        <v>21</v>
      </c>
      <c r="L104" s="41"/>
      <c r="M104" s="201" t="s">
        <v>21</v>
      </c>
      <c r="N104" s="202" t="s">
        <v>44</v>
      </c>
      <c r="O104" s="66"/>
      <c r="P104" s="203">
        <f t="shared" si="3"/>
        <v>0</v>
      </c>
      <c r="Q104" s="203">
        <v>0</v>
      </c>
      <c r="R104" s="203">
        <f t="shared" si="4"/>
        <v>0</v>
      </c>
      <c r="S104" s="203">
        <v>0</v>
      </c>
      <c r="T104" s="204">
        <f t="shared" si="5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161</v>
      </c>
      <c r="AT104" s="205" t="s">
        <v>156</v>
      </c>
      <c r="AU104" s="205" t="s">
        <v>82</v>
      </c>
      <c r="AY104" s="19" t="s">
        <v>153</v>
      </c>
      <c r="BE104" s="206">
        <f t="shared" si="6"/>
        <v>0</v>
      </c>
      <c r="BF104" s="206">
        <f t="shared" si="7"/>
        <v>0</v>
      </c>
      <c r="BG104" s="206">
        <f t="shared" si="8"/>
        <v>0</v>
      </c>
      <c r="BH104" s="206">
        <f t="shared" si="9"/>
        <v>0</v>
      </c>
      <c r="BI104" s="206">
        <f t="shared" si="10"/>
        <v>0</v>
      </c>
      <c r="BJ104" s="19" t="s">
        <v>80</v>
      </c>
      <c r="BK104" s="206">
        <f t="shared" si="11"/>
        <v>0</v>
      </c>
      <c r="BL104" s="19" t="s">
        <v>161</v>
      </c>
      <c r="BM104" s="205" t="s">
        <v>1207</v>
      </c>
    </row>
    <row r="105" spans="1:65" s="2" customFormat="1" ht="16.5" customHeight="1">
      <c r="A105" s="36"/>
      <c r="B105" s="37"/>
      <c r="C105" s="194" t="s">
        <v>214</v>
      </c>
      <c r="D105" s="194" t="s">
        <v>156</v>
      </c>
      <c r="E105" s="195" t="s">
        <v>1208</v>
      </c>
      <c r="F105" s="196" t="s">
        <v>1209</v>
      </c>
      <c r="G105" s="197" t="s">
        <v>519</v>
      </c>
      <c r="H105" s="198">
        <v>15</v>
      </c>
      <c r="I105" s="199"/>
      <c r="J105" s="200">
        <f t="shared" si="2"/>
        <v>0</v>
      </c>
      <c r="K105" s="196" t="s">
        <v>21</v>
      </c>
      <c r="L105" s="41"/>
      <c r="M105" s="201" t="s">
        <v>21</v>
      </c>
      <c r="N105" s="202" t="s">
        <v>44</v>
      </c>
      <c r="O105" s="66"/>
      <c r="P105" s="203">
        <f t="shared" si="3"/>
        <v>0</v>
      </c>
      <c r="Q105" s="203">
        <v>0</v>
      </c>
      <c r="R105" s="203">
        <f t="shared" si="4"/>
        <v>0</v>
      </c>
      <c r="S105" s="203">
        <v>0</v>
      </c>
      <c r="T105" s="204">
        <f t="shared" si="5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161</v>
      </c>
      <c r="AT105" s="205" t="s">
        <v>156</v>
      </c>
      <c r="AU105" s="205" t="s">
        <v>82</v>
      </c>
      <c r="AY105" s="19" t="s">
        <v>153</v>
      </c>
      <c r="BE105" s="206">
        <f t="shared" si="6"/>
        <v>0</v>
      </c>
      <c r="BF105" s="206">
        <f t="shared" si="7"/>
        <v>0</v>
      </c>
      <c r="BG105" s="206">
        <f t="shared" si="8"/>
        <v>0</v>
      </c>
      <c r="BH105" s="206">
        <f t="shared" si="9"/>
        <v>0</v>
      </c>
      <c r="BI105" s="206">
        <f t="shared" si="10"/>
        <v>0</v>
      </c>
      <c r="BJ105" s="19" t="s">
        <v>80</v>
      </c>
      <c r="BK105" s="206">
        <f t="shared" si="11"/>
        <v>0</v>
      </c>
      <c r="BL105" s="19" t="s">
        <v>161</v>
      </c>
      <c r="BM105" s="205" t="s">
        <v>1210</v>
      </c>
    </row>
    <row r="106" spans="1:65" s="2" customFormat="1" ht="16.5" customHeight="1">
      <c r="A106" s="36"/>
      <c r="B106" s="37"/>
      <c r="C106" s="194" t="s">
        <v>219</v>
      </c>
      <c r="D106" s="194" t="s">
        <v>156</v>
      </c>
      <c r="E106" s="195" t="s">
        <v>1211</v>
      </c>
      <c r="F106" s="196" t="s">
        <v>1212</v>
      </c>
      <c r="G106" s="197" t="s">
        <v>519</v>
      </c>
      <c r="H106" s="198">
        <v>68.1</v>
      </c>
      <c r="I106" s="199"/>
      <c r="J106" s="200">
        <f t="shared" si="2"/>
        <v>0</v>
      </c>
      <c r="K106" s="196" t="s">
        <v>21</v>
      </c>
      <c r="L106" s="41"/>
      <c r="M106" s="201" t="s">
        <v>21</v>
      </c>
      <c r="N106" s="202" t="s">
        <v>44</v>
      </c>
      <c r="O106" s="66"/>
      <c r="P106" s="203">
        <f t="shared" si="3"/>
        <v>0</v>
      </c>
      <c r="Q106" s="203">
        <v>0</v>
      </c>
      <c r="R106" s="203">
        <f t="shared" si="4"/>
        <v>0</v>
      </c>
      <c r="S106" s="203">
        <v>0</v>
      </c>
      <c r="T106" s="204">
        <f t="shared" si="5"/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161</v>
      </c>
      <c r="AT106" s="205" t="s">
        <v>156</v>
      </c>
      <c r="AU106" s="205" t="s">
        <v>82</v>
      </c>
      <c r="AY106" s="19" t="s">
        <v>153</v>
      </c>
      <c r="BE106" s="206">
        <f t="shared" si="6"/>
        <v>0</v>
      </c>
      <c r="BF106" s="206">
        <f t="shared" si="7"/>
        <v>0</v>
      </c>
      <c r="BG106" s="206">
        <f t="shared" si="8"/>
        <v>0</v>
      </c>
      <c r="BH106" s="206">
        <f t="shared" si="9"/>
        <v>0</v>
      </c>
      <c r="BI106" s="206">
        <f t="shared" si="10"/>
        <v>0</v>
      </c>
      <c r="BJ106" s="19" t="s">
        <v>80</v>
      </c>
      <c r="BK106" s="206">
        <f t="shared" si="11"/>
        <v>0</v>
      </c>
      <c r="BL106" s="19" t="s">
        <v>161</v>
      </c>
      <c r="BM106" s="205" t="s">
        <v>1213</v>
      </c>
    </row>
    <row r="107" spans="1:65" s="2" customFormat="1" ht="16.5" customHeight="1">
      <c r="A107" s="36"/>
      <c r="B107" s="37"/>
      <c r="C107" s="194" t="s">
        <v>226</v>
      </c>
      <c r="D107" s="194" t="s">
        <v>156</v>
      </c>
      <c r="E107" s="195" t="s">
        <v>1214</v>
      </c>
      <c r="F107" s="196" t="s">
        <v>1215</v>
      </c>
      <c r="G107" s="197" t="s">
        <v>627</v>
      </c>
      <c r="H107" s="198">
        <v>1</v>
      </c>
      <c r="I107" s="199"/>
      <c r="J107" s="200">
        <f t="shared" si="2"/>
        <v>0</v>
      </c>
      <c r="K107" s="196" t="s">
        <v>21</v>
      </c>
      <c r="L107" s="41"/>
      <c r="M107" s="201" t="s">
        <v>21</v>
      </c>
      <c r="N107" s="202" t="s">
        <v>44</v>
      </c>
      <c r="O107" s="66"/>
      <c r="P107" s="203">
        <f t="shared" si="3"/>
        <v>0</v>
      </c>
      <c r="Q107" s="203">
        <v>0</v>
      </c>
      <c r="R107" s="203">
        <f t="shared" si="4"/>
        <v>0</v>
      </c>
      <c r="S107" s="203">
        <v>0</v>
      </c>
      <c r="T107" s="204">
        <f t="shared" si="5"/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161</v>
      </c>
      <c r="AT107" s="205" t="s">
        <v>156</v>
      </c>
      <c r="AU107" s="205" t="s">
        <v>82</v>
      </c>
      <c r="AY107" s="19" t="s">
        <v>153</v>
      </c>
      <c r="BE107" s="206">
        <f t="shared" si="6"/>
        <v>0</v>
      </c>
      <c r="BF107" s="206">
        <f t="shared" si="7"/>
        <v>0</v>
      </c>
      <c r="BG107" s="206">
        <f t="shared" si="8"/>
        <v>0</v>
      </c>
      <c r="BH107" s="206">
        <f t="shared" si="9"/>
        <v>0</v>
      </c>
      <c r="BI107" s="206">
        <f t="shared" si="10"/>
        <v>0</v>
      </c>
      <c r="BJ107" s="19" t="s">
        <v>80</v>
      </c>
      <c r="BK107" s="206">
        <f t="shared" si="11"/>
        <v>0</v>
      </c>
      <c r="BL107" s="19" t="s">
        <v>161</v>
      </c>
      <c r="BM107" s="205" t="s">
        <v>1216</v>
      </c>
    </row>
    <row r="108" spans="2:63" s="12" customFormat="1" ht="22.9" customHeight="1">
      <c r="B108" s="178"/>
      <c r="C108" s="179"/>
      <c r="D108" s="180" t="s">
        <v>72</v>
      </c>
      <c r="E108" s="192" t="s">
        <v>1217</v>
      </c>
      <c r="F108" s="192" t="s">
        <v>1218</v>
      </c>
      <c r="G108" s="179"/>
      <c r="H108" s="179"/>
      <c r="I108" s="182"/>
      <c r="J108" s="193">
        <f>BK108</f>
        <v>0</v>
      </c>
      <c r="K108" s="179"/>
      <c r="L108" s="184"/>
      <c r="M108" s="185"/>
      <c r="N108" s="186"/>
      <c r="O108" s="186"/>
      <c r="P108" s="187">
        <f>SUM(P109:P119)</f>
        <v>0</v>
      </c>
      <c r="Q108" s="186"/>
      <c r="R108" s="187">
        <f>SUM(R109:R119)</f>
        <v>0</v>
      </c>
      <c r="S108" s="186"/>
      <c r="T108" s="188">
        <f>SUM(T109:T119)</f>
        <v>0</v>
      </c>
      <c r="AR108" s="189" t="s">
        <v>82</v>
      </c>
      <c r="AT108" s="190" t="s">
        <v>72</v>
      </c>
      <c r="AU108" s="190" t="s">
        <v>80</v>
      </c>
      <c r="AY108" s="189" t="s">
        <v>153</v>
      </c>
      <c r="BK108" s="191">
        <f>SUM(BK109:BK119)</f>
        <v>0</v>
      </c>
    </row>
    <row r="109" spans="1:65" s="2" customFormat="1" ht="16.5" customHeight="1">
      <c r="A109" s="36"/>
      <c r="B109" s="37"/>
      <c r="C109" s="194" t="s">
        <v>236</v>
      </c>
      <c r="D109" s="194" t="s">
        <v>156</v>
      </c>
      <c r="E109" s="195" t="s">
        <v>1219</v>
      </c>
      <c r="F109" s="196" t="s">
        <v>1220</v>
      </c>
      <c r="G109" s="197" t="s">
        <v>519</v>
      </c>
      <c r="H109" s="198">
        <v>11.22</v>
      </c>
      <c r="I109" s="199"/>
      <c r="J109" s="200">
        <f aca="true" t="shared" si="12" ref="J109:J119">ROUND(I109*H109,2)</f>
        <v>0</v>
      </c>
      <c r="K109" s="196" t="s">
        <v>21</v>
      </c>
      <c r="L109" s="41"/>
      <c r="M109" s="201" t="s">
        <v>21</v>
      </c>
      <c r="N109" s="202" t="s">
        <v>44</v>
      </c>
      <c r="O109" s="66"/>
      <c r="P109" s="203">
        <f aca="true" t="shared" si="13" ref="P109:P119">O109*H109</f>
        <v>0</v>
      </c>
      <c r="Q109" s="203">
        <v>0</v>
      </c>
      <c r="R109" s="203">
        <f aca="true" t="shared" si="14" ref="R109:R119">Q109*H109</f>
        <v>0</v>
      </c>
      <c r="S109" s="203">
        <v>0</v>
      </c>
      <c r="T109" s="204">
        <f aca="true" t="shared" si="15" ref="T109:T119"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161</v>
      </c>
      <c r="AT109" s="205" t="s">
        <v>156</v>
      </c>
      <c r="AU109" s="205" t="s">
        <v>82</v>
      </c>
      <c r="AY109" s="19" t="s">
        <v>153</v>
      </c>
      <c r="BE109" s="206">
        <f aca="true" t="shared" si="16" ref="BE109:BE119">IF(N109="základní",J109,0)</f>
        <v>0</v>
      </c>
      <c r="BF109" s="206">
        <f aca="true" t="shared" si="17" ref="BF109:BF119">IF(N109="snížená",J109,0)</f>
        <v>0</v>
      </c>
      <c r="BG109" s="206">
        <f aca="true" t="shared" si="18" ref="BG109:BG119">IF(N109="zákl. přenesená",J109,0)</f>
        <v>0</v>
      </c>
      <c r="BH109" s="206">
        <f aca="true" t="shared" si="19" ref="BH109:BH119">IF(N109="sníž. přenesená",J109,0)</f>
        <v>0</v>
      </c>
      <c r="BI109" s="206">
        <f aca="true" t="shared" si="20" ref="BI109:BI119">IF(N109="nulová",J109,0)</f>
        <v>0</v>
      </c>
      <c r="BJ109" s="19" t="s">
        <v>80</v>
      </c>
      <c r="BK109" s="206">
        <f aca="true" t="shared" si="21" ref="BK109:BK119">ROUND(I109*H109,2)</f>
        <v>0</v>
      </c>
      <c r="BL109" s="19" t="s">
        <v>161</v>
      </c>
      <c r="BM109" s="205" t="s">
        <v>1221</v>
      </c>
    </row>
    <row r="110" spans="1:65" s="2" customFormat="1" ht="16.5" customHeight="1">
      <c r="A110" s="36"/>
      <c r="B110" s="37"/>
      <c r="C110" s="194" t="s">
        <v>244</v>
      </c>
      <c r="D110" s="194" t="s">
        <v>156</v>
      </c>
      <c r="E110" s="195" t="s">
        <v>1222</v>
      </c>
      <c r="F110" s="196" t="s">
        <v>1223</v>
      </c>
      <c r="G110" s="197" t="s">
        <v>519</v>
      </c>
      <c r="H110" s="198">
        <v>54.1</v>
      </c>
      <c r="I110" s="199"/>
      <c r="J110" s="200">
        <f t="shared" si="12"/>
        <v>0</v>
      </c>
      <c r="K110" s="196" t="s">
        <v>21</v>
      </c>
      <c r="L110" s="41"/>
      <c r="M110" s="201" t="s">
        <v>21</v>
      </c>
      <c r="N110" s="202" t="s">
        <v>44</v>
      </c>
      <c r="O110" s="66"/>
      <c r="P110" s="203">
        <f t="shared" si="13"/>
        <v>0</v>
      </c>
      <c r="Q110" s="203">
        <v>0</v>
      </c>
      <c r="R110" s="203">
        <f t="shared" si="14"/>
        <v>0</v>
      </c>
      <c r="S110" s="203">
        <v>0</v>
      </c>
      <c r="T110" s="204">
        <f t="shared" si="15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161</v>
      </c>
      <c r="AT110" s="205" t="s">
        <v>156</v>
      </c>
      <c r="AU110" s="205" t="s">
        <v>82</v>
      </c>
      <c r="AY110" s="19" t="s">
        <v>153</v>
      </c>
      <c r="BE110" s="206">
        <f t="shared" si="16"/>
        <v>0</v>
      </c>
      <c r="BF110" s="206">
        <f t="shared" si="17"/>
        <v>0</v>
      </c>
      <c r="BG110" s="206">
        <f t="shared" si="18"/>
        <v>0</v>
      </c>
      <c r="BH110" s="206">
        <f t="shared" si="19"/>
        <v>0</v>
      </c>
      <c r="BI110" s="206">
        <f t="shared" si="20"/>
        <v>0</v>
      </c>
      <c r="BJ110" s="19" t="s">
        <v>80</v>
      </c>
      <c r="BK110" s="206">
        <f t="shared" si="21"/>
        <v>0</v>
      </c>
      <c r="BL110" s="19" t="s">
        <v>161</v>
      </c>
      <c r="BM110" s="205" t="s">
        <v>1224</v>
      </c>
    </row>
    <row r="111" spans="1:65" s="2" customFormat="1" ht="16.5" customHeight="1">
      <c r="A111" s="36"/>
      <c r="B111" s="37"/>
      <c r="C111" s="194" t="s">
        <v>255</v>
      </c>
      <c r="D111" s="194" t="s">
        <v>156</v>
      </c>
      <c r="E111" s="195" t="s">
        <v>1225</v>
      </c>
      <c r="F111" s="196" t="s">
        <v>1226</v>
      </c>
      <c r="G111" s="197" t="s">
        <v>519</v>
      </c>
      <c r="H111" s="198">
        <v>23.87</v>
      </c>
      <c r="I111" s="199"/>
      <c r="J111" s="200">
        <f t="shared" si="12"/>
        <v>0</v>
      </c>
      <c r="K111" s="196" t="s">
        <v>21</v>
      </c>
      <c r="L111" s="41"/>
      <c r="M111" s="201" t="s">
        <v>21</v>
      </c>
      <c r="N111" s="202" t="s">
        <v>44</v>
      </c>
      <c r="O111" s="66"/>
      <c r="P111" s="203">
        <f t="shared" si="13"/>
        <v>0</v>
      </c>
      <c r="Q111" s="203">
        <v>0</v>
      </c>
      <c r="R111" s="203">
        <f t="shared" si="14"/>
        <v>0</v>
      </c>
      <c r="S111" s="203">
        <v>0</v>
      </c>
      <c r="T111" s="204">
        <f t="shared" si="15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161</v>
      </c>
      <c r="AT111" s="205" t="s">
        <v>156</v>
      </c>
      <c r="AU111" s="205" t="s">
        <v>82</v>
      </c>
      <c r="AY111" s="19" t="s">
        <v>153</v>
      </c>
      <c r="BE111" s="206">
        <f t="shared" si="16"/>
        <v>0</v>
      </c>
      <c r="BF111" s="206">
        <f t="shared" si="17"/>
        <v>0</v>
      </c>
      <c r="BG111" s="206">
        <f t="shared" si="18"/>
        <v>0</v>
      </c>
      <c r="BH111" s="206">
        <f t="shared" si="19"/>
        <v>0</v>
      </c>
      <c r="BI111" s="206">
        <f t="shared" si="20"/>
        <v>0</v>
      </c>
      <c r="BJ111" s="19" t="s">
        <v>80</v>
      </c>
      <c r="BK111" s="206">
        <f t="shared" si="21"/>
        <v>0</v>
      </c>
      <c r="BL111" s="19" t="s">
        <v>161</v>
      </c>
      <c r="BM111" s="205" t="s">
        <v>1227</v>
      </c>
    </row>
    <row r="112" spans="1:65" s="2" customFormat="1" ht="16.5" customHeight="1">
      <c r="A112" s="36"/>
      <c r="B112" s="37"/>
      <c r="C112" s="194" t="s">
        <v>265</v>
      </c>
      <c r="D112" s="194" t="s">
        <v>156</v>
      </c>
      <c r="E112" s="195" t="s">
        <v>1228</v>
      </c>
      <c r="F112" s="196" t="s">
        <v>1229</v>
      </c>
      <c r="G112" s="197" t="s">
        <v>519</v>
      </c>
      <c r="H112" s="198">
        <v>18.5</v>
      </c>
      <c r="I112" s="199"/>
      <c r="J112" s="200">
        <f t="shared" si="12"/>
        <v>0</v>
      </c>
      <c r="K112" s="196" t="s">
        <v>21</v>
      </c>
      <c r="L112" s="41"/>
      <c r="M112" s="201" t="s">
        <v>21</v>
      </c>
      <c r="N112" s="202" t="s">
        <v>44</v>
      </c>
      <c r="O112" s="66"/>
      <c r="P112" s="203">
        <f t="shared" si="13"/>
        <v>0</v>
      </c>
      <c r="Q112" s="203">
        <v>0</v>
      </c>
      <c r="R112" s="203">
        <f t="shared" si="14"/>
        <v>0</v>
      </c>
      <c r="S112" s="203">
        <v>0</v>
      </c>
      <c r="T112" s="204">
        <f t="shared" si="15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161</v>
      </c>
      <c r="AT112" s="205" t="s">
        <v>156</v>
      </c>
      <c r="AU112" s="205" t="s">
        <v>82</v>
      </c>
      <c r="AY112" s="19" t="s">
        <v>153</v>
      </c>
      <c r="BE112" s="206">
        <f t="shared" si="16"/>
        <v>0</v>
      </c>
      <c r="BF112" s="206">
        <f t="shared" si="17"/>
        <v>0</v>
      </c>
      <c r="BG112" s="206">
        <f t="shared" si="18"/>
        <v>0</v>
      </c>
      <c r="BH112" s="206">
        <f t="shared" si="19"/>
        <v>0</v>
      </c>
      <c r="BI112" s="206">
        <f t="shared" si="20"/>
        <v>0</v>
      </c>
      <c r="BJ112" s="19" t="s">
        <v>80</v>
      </c>
      <c r="BK112" s="206">
        <f t="shared" si="21"/>
        <v>0</v>
      </c>
      <c r="BL112" s="19" t="s">
        <v>161</v>
      </c>
      <c r="BM112" s="205" t="s">
        <v>1230</v>
      </c>
    </row>
    <row r="113" spans="1:65" s="2" customFormat="1" ht="16.5" customHeight="1">
      <c r="A113" s="36"/>
      <c r="B113" s="37"/>
      <c r="C113" s="194" t="s">
        <v>8</v>
      </c>
      <c r="D113" s="194" t="s">
        <v>156</v>
      </c>
      <c r="E113" s="195" t="s">
        <v>1231</v>
      </c>
      <c r="F113" s="196" t="s">
        <v>1232</v>
      </c>
      <c r="G113" s="197" t="s">
        <v>519</v>
      </c>
      <c r="H113" s="198">
        <v>107.69</v>
      </c>
      <c r="I113" s="199"/>
      <c r="J113" s="200">
        <f t="shared" si="12"/>
        <v>0</v>
      </c>
      <c r="K113" s="196" t="s">
        <v>21</v>
      </c>
      <c r="L113" s="41"/>
      <c r="M113" s="201" t="s">
        <v>21</v>
      </c>
      <c r="N113" s="202" t="s">
        <v>44</v>
      </c>
      <c r="O113" s="66"/>
      <c r="P113" s="203">
        <f t="shared" si="13"/>
        <v>0</v>
      </c>
      <c r="Q113" s="203">
        <v>0</v>
      </c>
      <c r="R113" s="203">
        <f t="shared" si="14"/>
        <v>0</v>
      </c>
      <c r="S113" s="203">
        <v>0</v>
      </c>
      <c r="T113" s="204">
        <f t="shared" si="15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161</v>
      </c>
      <c r="AT113" s="205" t="s">
        <v>156</v>
      </c>
      <c r="AU113" s="205" t="s">
        <v>82</v>
      </c>
      <c r="AY113" s="19" t="s">
        <v>153</v>
      </c>
      <c r="BE113" s="206">
        <f t="shared" si="16"/>
        <v>0</v>
      </c>
      <c r="BF113" s="206">
        <f t="shared" si="17"/>
        <v>0</v>
      </c>
      <c r="BG113" s="206">
        <f t="shared" si="18"/>
        <v>0</v>
      </c>
      <c r="BH113" s="206">
        <f t="shared" si="19"/>
        <v>0</v>
      </c>
      <c r="BI113" s="206">
        <f t="shared" si="20"/>
        <v>0</v>
      </c>
      <c r="BJ113" s="19" t="s">
        <v>80</v>
      </c>
      <c r="BK113" s="206">
        <f t="shared" si="21"/>
        <v>0</v>
      </c>
      <c r="BL113" s="19" t="s">
        <v>161</v>
      </c>
      <c r="BM113" s="205" t="s">
        <v>1233</v>
      </c>
    </row>
    <row r="114" spans="1:65" s="2" customFormat="1" ht="16.5" customHeight="1">
      <c r="A114" s="36"/>
      <c r="B114" s="37"/>
      <c r="C114" s="194" t="s">
        <v>300</v>
      </c>
      <c r="D114" s="194" t="s">
        <v>156</v>
      </c>
      <c r="E114" s="195" t="s">
        <v>1234</v>
      </c>
      <c r="F114" s="196" t="s">
        <v>1235</v>
      </c>
      <c r="G114" s="197" t="s">
        <v>1203</v>
      </c>
      <c r="H114" s="198">
        <v>8</v>
      </c>
      <c r="I114" s="199"/>
      <c r="J114" s="200">
        <f t="shared" si="12"/>
        <v>0</v>
      </c>
      <c r="K114" s="196" t="s">
        <v>21</v>
      </c>
      <c r="L114" s="41"/>
      <c r="M114" s="201" t="s">
        <v>21</v>
      </c>
      <c r="N114" s="202" t="s">
        <v>44</v>
      </c>
      <c r="O114" s="66"/>
      <c r="P114" s="203">
        <f t="shared" si="13"/>
        <v>0</v>
      </c>
      <c r="Q114" s="203">
        <v>0</v>
      </c>
      <c r="R114" s="203">
        <f t="shared" si="14"/>
        <v>0</v>
      </c>
      <c r="S114" s="203">
        <v>0</v>
      </c>
      <c r="T114" s="204">
        <f t="shared" si="15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161</v>
      </c>
      <c r="AT114" s="205" t="s">
        <v>156</v>
      </c>
      <c r="AU114" s="205" t="s">
        <v>82</v>
      </c>
      <c r="AY114" s="19" t="s">
        <v>153</v>
      </c>
      <c r="BE114" s="206">
        <f t="shared" si="16"/>
        <v>0</v>
      </c>
      <c r="BF114" s="206">
        <f t="shared" si="17"/>
        <v>0</v>
      </c>
      <c r="BG114" s="206">
        <f t="shared" si="18"/>
        <v>0</v>
      </c>
      <c r="BH114" s="206">
        <f t="shared" si="19"/>
        <v>0</v>
      </c>
      <c r="BI114" s="206">
        <f t="shared" si="20"/>
        <v>0</v>
      </c>
      <c r="BJ114" s="19" t="s">
        <v>80</v>
      </c>
      <c r="BK114" s="206">
        <f t="shared" si="21"/>
        <v>0</v>
      </c>
      <c r="BL114" s="19" t="s">
        <v>161</v>
      </c>
      <c r="BM114" s="205" t="s">
        <v>1236</v>
      </c>
    </row>
    <row r="115" spans="1:65" s="2" customFormat="1" ht="16.5" customHeight="1">
      <c r="A115" s="36"/>
      <c r="B115" s="37"/>
      <c r="C115" s="194" t="s">
        <v>315</v>
      </c>
      <c r="D115" s="194" t="s">
        <v>156</v>
      </c>
      <c r="E115" s="195" t="s">
        <v>1237</v>
      </c>
      <c r="F115" s="196" t="s">
        <v>1238</v>
      </c>
      <c r="G115" s="197" t="s">
        <v>1203</v>
      </c>
      <c r="H115" s="198">
        <v>14</v>
      </c>
      <c r="I115" s="199"/>
      <c r="J115" s="200">
        <f t="shared" si="12"/>
        <v>0</v>
      </c>
      <c r="K115" s="196" t="s">
        <v>21</v>
      </c>
      <c r="L115" s="41"/>
      <c r="M115" s="201" t="s">
        <v>21</v>
      </c>
      <c r="N115" s="202" t="s">
        <v>44</v>
      </c>
      <c r="O115" s="66"/>
      <c r="P115" s="203">
        <f t="shared" si="13"/>
        <v>0</v>
      </c>
      <c r="Q115" s="203">
        <v>0</v>
      </c>
      <c r="R115" s="203">
        <f t="shared" si="14"/>
        <v>0</v>
      </c>
      <c r="S115" s="203">
        <v>0</v>
      </c>
      <c r="T115" s="204">
        <f t="shared" si="15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161</v>
      </c>
      <c r="AT115" s="205" t="s">
        <v>156</v>
      </c>
      <c r="AU115" s="205" t="s">
        <v>82</v>
      </c>
      <c r="AY115" s="19" t="s">
        <v>153</v>
      </c>
      <c r="BE115" s="206">
        <f t="shared" si="16"/>
        <v>0</v>
      </c>
      <c r="BF115" s="206">
        <f t="shared" si="17"/>
        <v>0</v>
      </c>
      <c r="BG115" s="206">
        <f t="shared" si="18"/>
        <v>0</v>
      </c>
      <c r="BH115" s="206">
        <f t="shared" si="19"/>
        <v>0</v>
      </c>
      <c r="BI115" s="206">
        <f t="shared" si="20"/>
        <v>0</v>
      </c>
      <c r="BJ115" s="19" t="s">
        <v>80</v>
      </c>
      <c r="BK115" s="206">
        <f t="shared" si="21"/>
        <v>0</v>
      </c>
      <c r="BL115" s="19" t="s">
        <v>161</v>
      </c>
      <c r="BM115" s="205" t="s">
        <v>1239</v>
      </c>
    </row>
    <row r="116" spans="1:65" s="2" customFormat="1" ht="16.5" customHeight="1">
      <c r="A116" s="36"/>
      <c r="B116" s="37"/>
      <c r="C116" s="194" t="s">
        <v>338</v>
      </c>
      <c r="D116" s="194" t="s">
        <v>156</v>
      </c>
      <c r="E116" s="195" t="s">
        <v>1240</v>
      </c>
      <c r="F116" s="196" t="s">
        <v>1241</v>
      </c>
      <c r="G116" s="197" t="s">
        <v>1203</v>
      </c>
      <c r="H116" s="198">
        <v>1</v>
      </c>
      <c r="I116" s="199"/>
      <c r="J116" s="200">
        <f t="shared" si="12"/>
        <v>0</v>
      </c>
      <c r="K116" s="196" t="s">
        <v>21</v>
      </c>
      <c r="L116" s="41"/>
      <c r="M116" s="201" t="s">
        <v>21</v>
      </c>
      <c r="N116" s="202" t="s">
        <v>44</v>
      </c>
      <c r="O116" s="66"/>
      <c r="P116" s="203">
        <f t="shared" si="13"/>
        <v>0</v>
      </c>
      <c r="Q116" s="203">
        <v>0</v>
      </c>
      <c r="R116" s="203">
        <f t="shared" si="14"/>
        <v>0</v>
      </c>
      <c r="S116" s="203">
        <v>0</v>
      </c>
      <c r="T116" s="204">
        <f t="shared" si="15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161</v>
      </c>
      <c r="AT116" s="205" t="s">
        <v>156</v>
      </c>
      <c r="AU116" s="205" t="s">
        <v>82</v>
      </c>
      <c r="AY116" s="19" t="s">
        <v>153</v>
      </c>
      <c r="BE116" s="206">
        <f t="shared" si="16"/>
        <v>0</v>
      </c>
      <c r="BF116" s="206">
        <f t="shared" si="17"/>
        <v>0</v>
      </c>
      <c r="BG116" s="206">
        <f t="shared" si="18"/>
        <v>0</v>
      </c>
      <c r="BH116" s="206">
        <f t="shared" si="19"/>
        <v>0</v>
      </c>
      <c r="BI116" s="206">
        <f t="shared" si="20"/>
        <v>0</v>
      </c>
      <c r="BJ116" s="19" t="s">
        <v>80</v>
      </c>
      <c r="BK116" s="206">
        <f t="shared" si="21"/>
        <v>0</v>
      </c>
      <c r="BL116" s="19" t="s">
        <v>161</v>
      </c>
      <c r="BM116" s="205" t="s">
        <v>1242</v>
      </c>
    </row>
    <row r="117" spans="1:65" s="2" customFormat="1" ht="16.5" customHeight="1">
      <c r="A117" s="36"/>
      <c r="B117" s="37"/>
      <c r="C117" s="194" t="s">
        <v>343</v>
      </c>
      <c r="D117" s="194" t="s">
        <v>156</v>
      </c>
      <c r="E117" s="195" t="s">
        <v>1243</v>
      </c>
      <c r="F117" s="196" t="s">
        <v>1244</v>
      </c>
      <c r="G117" s="197" t="s">
        <v>519</v>
      </c>
      <c r="H117" s="198">
        <v>107.69</v>
      </c>
      <c r="I117" s="199"/>
      <c r="J117" s="200">
        <f t="shared" si="12"/>
        <v>0</v>
      </c>
      <c r="K117" s="196" t="s">
        <v>21</v>
      </c>
      <c r="L117" s="41"/>
      <c r="M117" s="201" t="s">
        <v>21</v>
      </c>
      <c r="N117" s="202" t="s">
        <v>44</v>
      </c>
      <c r="O117" s="66"/>
      <c r="P117" s="203">
        <f t="shared" si="13"/>
        <v>0</v>
      </c>
      <c r="Q117" s="203">
        <v>0</v>
      </c>
      <c r="R117" s="203">
        <f t="shared" si="14"/>
        <v>0</v>
      </c>
      <c r="S117" s="203">
        <v>0</v>
      </c>
      <c r="T117" s="204">
        <f t="shared" si="15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161</v>
      </c>
      <c r="AT117" s="205" t="s">
        <v>156</v>
      </c>
      <c r="AU117" s="205" t="s">
        <v>82</v>
      </c>
      <c r="AY117" s="19" t="s">
        <v>153</v>
      </c>
      <c r="BE117" s="206">
        <f t="shared" si="16"/>
        <v>0</v>
      </c>
      <c r="BF117" s="206">
        <f t="shared" si="17"/>
        <v>0</v>
      </c>
      <c r="BG117" s="206">
        <f t="shared" si="18"/>
        <v>0</v>
      </c>
      <c r="BH117" s="206">
        <f t="shared" si="19"/>
        <v>0</v>
      </c>
      <c r="BI117" s="206">
        <f t="shared" si="20"/>
        <v>0</v>
      </c>
      <c r="BJ117" s="19" t="s">
        <v>80</v>
      </c>
      <c r="BK117" s="206">
        <f t="shared" si="21"/>
        <v>0</v>
      </c>
      <c r="BL117" s="19" t="s">
        <v>161</v>
      </c>
      <c r="BM117" s="205" t="s">
        <v>1245</v>
      </c>
    </row>
    <row r="118" spans="1:65" s="2" customFormat="1" ht="16.5" customHeight="1">
      <c r="A118" s="36"/>
      <c r="B118" s="37"/>
      <c r="C118" s="194" t="s">
        <v>348</v>
      </c>
      <c r="D118" s="194" t="s">
        <v>156</v>
      </c>
      <c r="E118" s="195" t="s">
        <v>1246</v>
      </c>
      <c r="F118" s="196" t="s">
        <v>1247</v>
      </c>
      <c r="G118" s="197" t="s">
        <v>519</v>
      </c>
      <c r="H118" s="198">
        <v>107.69</v>
      </c>
      <c r="I118" s="199"/>
      <c r="J118" s="200">
        <f t="shared" si="12"/>
        <v>0</v>
      </c>
      <c r="K118" s="196" t="s">
        <v>21</v>
      </c>
      <c r="L118" s="41"/>
      <c r="M118" s="201" t="s">
        <v>21</v>
      </c>
      <c r="N118" s="202" t="s">
        <v>44</v>
      </c>
      <c r="O118" s="66"/>
      <c r="P118" s="203">
        <f t="shared" si="13"/>
        <v>0</v>
      </c>
      <c r="Q118" s="203">
        <v>0</v>
      </c>
      <c r="R118" s="203">
        <f t="shared" si="14"/>
        <v>0</v>
      </c>
      <c r="S118" s="203">
        <v>0</v>
      </c>
      <c r="T118" s="204">
        <f t="shared" si="15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161</v>
      </c>
      <c r="AT118" s="205" t="s">
        <v>156</v>
      </c>
      <c r="AU118" s="205" t="s">
        <v>82</v>
      </c>
      <c r="AY118" s="19" t="s">
        <v>153</v>
      </c>
      <c r="BE118" s="206">
        <f t="shared" si="16"/>
        <v>0</v>
      </c>
      <c r="BF118" s="206">
        <f t="shared" si="17"/>
        <v>0</v>
      </c>
      <c r="BG118" s="206">
        <f t="shared" si="18"/>
        <v>0</v>
      </c>
      <c r="BH118" s="206">
        <f t="shared" si="19"/>
        <v>0</v>
      </c>
      <c r="BI118" s="206">
        <f t="shared" si="20"/>
        <v>0</v>
      </c>
      <c r="BJ118" s="19" t="s">
        <v>80</v>
      </c>
      <c r="BK118" s="206">
        <f t="shared" si="21"/>
        <v>0</v>
      </c>
      <c r="BL118" s="19" t="s">
        <v>161</v>
      </c>
      <c r="BM118" s="205" t="s">
        <v>1248</v>
      </c>
    </row>
    <row r="119" spans="1:65" s="2" customFormat="1" ht="16.5" customHeight="1">
      <c r="A119" s="36"/>
      <c r="B119" s="37"/>
      <c r="C119" s="194" t="s">
        <v>7</v>
      </c>
      <c r="D119" s="194" t="s">
        <v>156</v>
      </c>
      <c r="E119" s="195" t="s">
        <v>1249</v>
      </c>
      <c r="F119" s="196" t="s">
        <v>1250</v>
      </c>
      <c r="G119" s="197" t="s">
        <v>627</v>
      </c>
      <c r="H119" s="198">
        <v>1</v>
      </c>
      <c r="I119" s="199"/>
      <c r="J119" s="200">
        <f t="shared" si="12"/>
        <v>0</v>
      </c>
      <c r="K119" s="196" t="s">
        <v>21</v>
      </c>
      <c r="L119" s="41"/>
      <c r="M119" s="201" t="s">
        <v>21</v>
      </c>
      <c r="N119" s="202" t="s">
        <v>44</v>
      </c>
      <c r="O119" s="66"/>
      <c r="P119" s="203">
        <f t="shared" si="13"/>
        <v>0</v>
      </c>
      <c r="Q119" s="203">
        <v>0</v>
      </c>
      <c r="R119" s="203">
        <f t="shared" si="14"/>
        <v>0</v>
      </c>
      <c r="S119" s="203">
        <v>0</v>
      </c>
      <c r="T119" s="204">
        <f t="shared" si="15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161</v>
      </c>
      <c r="AT119" s="205" t="s">
        <v>156</v>
      </c>
      <c r="AU119" s="205" t="s">
        <v>82</v>
      </c>
      <c r="AY119" s="19" t="s">
        <v>153</v>
      </c>
      <c r="BE119" s="206">
        <f t="shared" si="16"/>
        <v>0</v>
      </c>
      <c r="BF119" s="206">
        <f t="shared" si="17"/>
        <v>0</v>
      </c>
      <c r="BG119" s="206">
        <f t="shared" si="18"/>
        <v>0</v>
      </c>
      <c r="BH119" s="206">
        <f t="shared" si="19"/>
        <v>0</v>
      </c>
      <c r="BI119" s="206">
        <f t="shared" si="20"/>
        <v>0</v>
      </c>
      <c r="BJ119" s="19" t="s">
        <v>80</v>
      </c>
      <c r="BK119" s="206">
        <f t="shared" si="21"/>
        <v>0</v>
      </c>
      <c r="BL119" s="19" t="s">
        <v>161</v>
      </c>
      <c r="BM119" s="205" t="s">
        <v>1251</v>
      </c>
    </row>
    <row r="120" spans="2:63" s="12" customFormat="1" ht="22.9" customHeight="1">
      <c r="B120" s="178"/>
      <c r="C120" s="179"/>
      <c r="D120" s="180" t="s">
        <v>72</v>
      </c>
      <c r="E120" s="192" t="s">
        <v>1252</v>
      </c>
      <c r="F120" s="192" t="s">
        <v>1253</v>
      </c>
      <c r="G120" s="179"/>
      <c r="H120" s="179"/>
      <c r="I120" s="182"/>
      <c r="J120" s="193">
        <f>BK120</f>
        <v>0</v>
      </c>
      <c r="K120" s="179"/>
      <c r="L120" s="184"/>
      <c r="M120" s="185"/>
      <c r="N120" s="186"/>
      <c r="O120" s="186"/>
      <c r="P120" s="187">
        <f>SUM(P121:P145)</f>
        <v>0</v>
      </c>
      <c r="Q120" s="186"/>
      <c r="R120" s="187">
        <f>SUM(R121:R145)</f>
        <v>0</v>
      </c>
      <c r="S120" s="186"/>
      <c r="T120" s="188">
        <f>SUM(T121:T145)</f>
        <v>0</v>
      </c>
      <c r="AR120" s="189" t="s">
        <v>82</v>
      </c>
      <c r="AT120" s="190" t="s">
        <v>72</v>
      </c>
      <c r="AU120" s="190" t="s">
        <v>80</v>
      </c>
      <c r="AY120" s="189" t="s">
        <v>153</v>
      </c>
      <c r="BK120" s="191">
        <f>SUM(BK121:BK145)</f>
        <v>0</v>
      </c>
    </row>
    <row r="121" spans="1:65" s="2" customFormat="1" ht="16.5" customHeight="1">
      <c r="A121" s="36"/>
      <c r="B121" s="37"/>
      <c r="C121" s="194" t="s">
        <v>367</v>
      </c>
      <c r="D121" s="194" t="s">
        <v>156</v>
      </c>
      <c r="E121" s="195" t="s">
        <v>1254</v>
      </c>
      <c r="F121" s="196" t="s">
        <v>1255</v>
      </c>
      <c r="G121" s="197" t="s">
        <v>1256</v>
      </c>
      <c r="H121" s="198">
        <v>4</v>
      </c>
      <c r="I121" s="199"/>
      <c r="J121" s="200">
        <f aca="true" t="shared" si="22" ref="J121:J145">ROUND(I121*H121,2)</f>
        <v>0</v>
      </c>
      <c r="K121" s="196" t="s">
        <v>21</v>
      </c>
      <c r="L121" s="41"/>
      <c r="M121" s="201" t="s">
        <v>21</v>
      </c>
      <c r="N121" s="202" t="s">
        <v>44</v>
      </c>
      <c r="O121" s="66"/>
      <c r="P121" s="203">
        <f aca="true" t="shared" si="23" ref="P121:P145">O121*H121</f>
        <v>0</v>
      </c>
      <c r="Q121" s="203">
        <v>0</v>
      </c>
      <c r="R121" s="203">
        <f aca="true" t="shared" si="24" ref="R121:R145">Q121*H121</f>
        <v>0</v>
      </c>
      <c r="S121" s="203">
        <v>0</v>
      </c>
      <c r="T121" s="204">
        <f aca="true" t="shared" si="25" ref="T121:T145">S121*H121</f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161</v>
      </c>
      <c r="AT121" s="205" t="s">
        <v>156</v>
      </c>
      <c r="AU121" s="205" t="s">
        <v>82</v>
      </c>
      <c r="AY121" s="19" t="s">
        <v>153</v>
      </c>
      <c r="BE121" s="206">
        <f aca="true" t="shared" si="26" ref="BE121:BE145">IF(N121="základní",J121,0)</f>
        <v>0</v>
      </c>
      <c r="BF121" s="206">
        <f aca="true" t="shared" si="27" ref="BF121:BF145">IF(N121="snížená",J121,0)</f>
        <v>0</v>
      </c>
      <c r="BG121" s="206">
        <f aca="true" t="shared" si="28" ref="BG121:BG145">IF(N121="zákl. přenesená",J121,0)</f>
        <v>0</v>
      </c>
      <c r="BH121" s="206">
        <f aca="true" t="shared" si="29" ref="BH121:BH145">IF(N121="sníž. přenesená",J121,0)</f>
        <v>0</v>
      </c>
      <c r="BI121" s="206">
        <f aca="true" t="shared" si="30" ref="BI121:BI145">IF(N121="nulová",J121,0)</f>
        <v>0</v>
      </c>
      <c r="BJ121" s="19" t="s">
        <v>80</v>
      </c>
      <c r="BK121" s="206">
        <f aca="true" t="shared" si="31" ref="BK121:BK145">ROUND(I121*H121,2)</f>
        <v>0</v>
      </c>
      <c r="BL121" s="19" t="s">
        <v>161</v>
      </c>
      <c r="BM121" s="205" t="s">
        <v>1257</v>
      </c>
    </row>
    <row r="122" spans="1:65" s="2" customFormat="1" ht="16.5" customHeight="1">
      <c r="A122" s="36"/>
      <c r="B122" s="37"/>
      <c r="C122" s="194" t="s">
        <v>373</v>
      </c>
      <c r="D122" s="194" t="s">
        <v>156</v>
      </c>
      <c r="E122" s="195" t="s">
        <v>1258</v>
      </c>
      <c r="F122" s="196" t="s">
        <v>1259</v>
      </c>
      <c r="G122" s="197" t="s">
        <v>1256</v>
      </c>
      <c r="H122" s="198">
        <v>4</v>
      </c>
      <c r="I122" s="199"/>
      <c r="J122" s="200">
        <f t="shared" si="22"/>
        <v>0</v>
      </c>
      <c r="K122" s="196" t="s">
        <v>21</v>
      </c>
      <c r="L122" s="41"/>
      <c r="M122" s="201" t="s">
        <v>21</v>
      </c>
      <c r="N122" s="202" t="s">
        <v>44</v>
      </c>
      <c r="O122" s="66"/>
      <c r="P122" s="203">
        <f t="shared" si="23"/>
        <v>0</v>
      </c>
      <c r="Q122" s="203">
        <v>0</v>
      </c>
      <c r="R122" s="203">
        <f t="shared" si="24"/>
        <v>0</v>
      </c>
      <c r="S122" s="203">
        <v>0</v>
      </c>
      <c r="T122" s="204">
        <f t="shared" si="25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161</v>
      </c>
      <c r="AT122" s="205" t="s">
        <v>156</v>
      </c>
      <c r="AU122" s="205" t="s">
        <v>82</v>
      </c>
      <c r="AY122" s="19" t="s">
        <v>153</v>
      </c>
      <c r="BE122" s="206">
        <f t="shared" si="26"/>
        <v>0</v>
      </c>
      <c r="BF122" s="206">
        <f t="shared" si="27"/>
        <v>0</v>
      </c>
      <c r="BG122" s="206">
        <f t="shared" si="28"/>
        <v>0</v>
      </c>
      <c r="BH122" s="206">
        <f t="shared" si="29"/>
        <v>0</v>
      </c>
      <c r="BI122" s="206">
        <f t="shared" si="30"/>
        <v>0</v>
      </c>
      <c r="BJ122" s="19" t="s">
        <v>80</v>
      </c>
      <c r="BK122" s="206">
        <f t="shared" si="31"/>
        <v>0</v>
      </c>
      <c r="BL122" s="19" t="s">
        <v>161</v>
      </c>
      <c r="BM122" s="205" t="s">
        <v>1260</v>
      </c>
    </row>
    <row r="123" spans="1:65" s="2" customFormat="1" ht="16.5" customHeight="1">
      <c r="A123" s="36"/>
      <c r="B123" s="37"/>
      <c r="C123" s="194" t="s">
        <v>380</v>
      </c>
      <c r="D123" s="194" t="s">
        <v>156</v>
      </c>
      <c r="E123" s="195" t="s">
        <v>1261</v>
      </c>
      <c r="F123" s="196" t="s">
        <v>1262</v>
      </c>
      <c r="G123" s="197" t="s">
        <v>1256</v>
      </c>
      <c r="H123" s="198">
        <v>4</v>
      </c>
      <c r="I123" s="199"/>
      <c r="J123" s="200">
        <f t="shared" si="22"/>
        <v>0</v>
      </c>
      <c r="K123" s="196" t="s">
        <v>21</v>
      </c>
      <c r="L123" s="41"/>
      <c r="M123" s="201" t="s">
        <v>21</v>
      </c>
      <c r="N123" s="202" t="s">
        <v>44</v>
      </c>
      <c r="O123" s="66"/>
      <c r="P123" s="203">
        <f t="shared" si="23"/>
        <v>0</v>
      </c>
      <c r="Q123" s="203">
        <v>0</v>
      </c>
      <c r="R123" s="203">
        <f t="shared" si="24"/>
        <v>0</v>
      </c>
      <c r="S123" s="203">
        <v>0</v>
      </c>
      <c r="T123" s="204">
        <f t="shared" si="25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161</v>
      </c>
      <c r="AT123" s="205" t="s">
        <v>156</v>
      </c>
      <c r="AU123" s="205" t="s">
        <v>82</v>
      </c>
      <c r="AY123" s="19" t="s">
        <v>153</v>
      </c>
      <c r="BE123" s="206">
        <f t="shared" si="26"/>
        <v>0</v>
      </c>
      <c r="BF123" s="206">
        <f t="shared" si="27"/>
        <v>0</v>
      </c>
      <c r="BG123" s="206">
        <f t="shared" si="28"/>
        <v>0</v>
      </c>
      <c r="BH123" s="206">
        <f t="shared" si="29"/>
        <v>0</v>
      </c>
      <c r="BI123" s="206">
        <f t="shared" si="30"/>
        <v>0</v>
      </c>
      <c r="BJ123" s="19" t="s">
        <v>80</v>
      </c>
      <c r="BK123" s="206">
        <f t="shared" si="31"/>
        <v>0</v>
      </c>
      <c r="BL123" s="19" t="s">
        <v>161</v>
      </c>
      <c r="BM123" s="205" t="s">
        <v>1263</v>
      </c>
    </row>
    <row r="124" spans="1:65" s="2" customFormat="1" ht="16.5" customHeight="1">
      <c r="A124" s="36"/>
      <c r="B124" s="37"/>
      <c r="C124" s="194" t="s">
        <v>386</v>
      </c>
      <c r="D124" s="194" t="s">
        <v>156</v>
      </c>
      <c r="E124" s="195" t="s">
        <v>1264</v>
      </c>
      <c r="F124" s="196" t="s">
        <v>1265</v>
      </c>
      <c r="G124" s="197" t="s">
        <v>159</v>
      </c>
      <c r="H124" s="198">
        <v>4</v>
      </c>
      <c r="I124" s="199"/>
      <c r="J124" s="200">
        <f t="shared" si="22"/>
        <v>0</v>
      </c>
      <c r="K124" s="196" t="s">
        <v>21</v>
      </c>
      <c r="L124" s="41"/>
      <c r="M124" s="201" t="s">
        <v>21</v>
      </c>
      <c r="N124" s="202" t="s">
        <v>44</v>
      </c>
      <c r="O124" s="66"/>
      <c r="P124" s="203">
        <f t="shared" si="23"/>
        <v>0</v>
      </c>
      <c r="Q124" s="203">
        <v>0</v>
      </c>
      <c r="R124" s="203">
        <f t="shared" si="24"/>
        <v>0</v>
      </c>
      <c r="S124" s="203">
        <v>0</v>
      </c>
      <c r="T124" s="204">
        <f t="shared" si="25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161</v>
      </c>
      <c r="AT124" s="205" t="s">
        <v>156</v>
      </c>
      <c r="AU124" s="205" t="s">
        <v>82</v>
      </c>
      <c r="AY124" s="19" t="s">
        <v>153</v>
      </c>
      <c r="BE124" s="206">
        <f t="shared" si="26"/>
        <v>0</v>
      </c>
      <c r="BF124" s="206">
        <f t="shared" si="27"/>
        <v>0</v>
      </c>
      <c r="BG124" s="206">
        <f t="shared" si="28"/>
        <v>0</v>
      </c>
      <c r="BH124" s="206">
        <f t="shared" si="29"/>
        <v>0</v>
      </c>
      <c r="BI124" s="206">
        <f t="shared" si="30"/>
        <v>0</v>
      </c>
      <c r="BJ124" s="19" t="s">
        <v>80</v>
      </c>
      <c r="BK124" s="206">
        <f t="shared" si="31"/>
        <v>0</v>
      </c>
      <c r="BL124" s="19" t="s">
        <v>161</v>
      </c>
      <c r="BM124" s="205" t="s">
        <v>1266</v>
      </c>
    </row>
    <row r="125" spans="1:65" s="2" customFormat="1" ht="16.5" customHeight="1">
      <c r="A125" s="36"/>
      <c r="B125" s="37"/>
      <c r="C125" s="194" t="s">
        <v>390</v>
      </c>
      <c r="D125" s="194" t="s">
        <v>156</v>
      </c>
      <c r="E125" s="195" t="s">
        <v>1267</v>
      </c>
      <c r="F125" s="196" t="s">
        <v>1268</v>
      </c>
      <c r="G125" s="197" t="s">
        <v>1203</v>
      </c>
      <c r="H125" s="198">
        <v>1</v>
      </c>
      <c r="I125" s="199"/>
      <c r="J125" s="200">
        <f t="shared" si="22"/>
        <v>0</v>
      </c>
      <c r="K125" s="196" t="s">
        <v>21</v>
      </c>
      <c r="L125" s="41"/>
      <c r="M125" s="201" t="s">
        <v>21</v>
      </c>
      <c r="N125" s="202" t="s">
        <v>44</v>
      </c>
      <c r="O125" s="66"/>
      <c r="P125" s="203">
        <f t="shared" si="23"/>
        <v>0</v>
      </c>
      <c r="Q125" s="203">
        <v>0</v>
      </c>
      <c r="R125" s="203">
        <f t="shared" si="24"/>
        <v>0</v>
      </c>
      <c r="S125" s="203">
        <v>0</v>
      </c>
      <c r="T125" s="204">
        <f t="shared" si="25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161</v>
      </c>
      <c r="AT125" s="205" t="s">
        <v>156</v>
      </c>
      <c r="AU125" s="205" t="s">
        <v>82</v>
      </c>
      <c r="AY125" s="19" t="s">
        <v>153</v>
      </c>
      <c r="BE125" s="206">
        <f t="shared" si="26"/>
        <v>0</v>
      </c>
      <c r="BF125" s="206">
        <f t="shared" si="27"/>
        <v>0</v>
      </c>
      <c r="BG125" s="206">
        <f t="shared" si="28"/>
        <v>0</v>
      </c>
      <c r="BH125" s="206">
        <f t="shared" si="29"/>
        <v>0</v>
      </c>
      <c r="BI125" s="206">
        <f t="shared" si="30"/>
        <v>0</v>
      </c>
      <c r="BJ125" s="19" t="s">
        <v>80</v>
      </c>
      <c r="BK125" s="206">
        <f t="shared" si="31"/>
        <v>0</v>
      </c>
      <c r="BL125" s="19" t="s">
        <v>161</v>
      </c>
      <c r="BM125" s="205" t="s">
        <v>1269</v>
      </c>
    </row>
    <row r="126" spans="1:65" s="2" customFormat="1" ht="16.5" customHeight="1">
      <c r="A126" s="36"/>
      <c r="B126" s="37"/>
      <c r="C126" s="194" t="s">
        <v>395</v>
      </c>
      <c r="D126" s="194" t="s">
        <v>156</v>
      </c>
      <c r="E126" s="195" t="s">
        <v>1270</v>
      </c>
      <c r="F126" s="196" t="s">
        <v>1271</v>
      </c>
      <c r="G126" s="197" t="s">
        <v>1203</v>
      </c>
      <c r="H126" s="198">
        <v>1</v>
      </c>
      <c r="I126" s="199"/>
      <c r="J126" s="200">
        <f t="shared" si="22"/>
        <v>0</v>
      </c>
      <c r="K126" s="196" t="s">
        <v>21</v>
      </c>
      <c r="L126" s="41"/>
      <c r="M126" s="201" t="s">
        <v>21</v>
      </c>
      <c r="N126" s="202" t="s">
        <v>44</v>
      </c>
      <c r="O126" s="66"/>
      <c r="P126" s="203">
        <f t="shared" si="23"/>
        <v>0</v>
      </c>
      <c r="Q126" s="203">
        <v>0</v>
      </c>
      <c r="R126" s="203">
        <f t="shared" si="24"/>
        <v>0</v>
      </c>
      <c r="S126" s="203">
        <v>0</v>
      </c>
      <c r="T126" s="204">
        <f t="shared" si="25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161</v>
      </c>
      <c r="AT126" s="205" t="s">
        <v>156</v>
      </c>
      <c r="AU126" s="205" t="s">
        <v>82</v>
      </c>
      <c r="AY126" s="19" t="s">
        <v>153</v>
      </c>
      <c r="BE126" s="206">
        <f t="shared" si="26"/>
        <v>0</v>
      </c>
      <c r="BF126" s="206">
        <f t="shared" si="27"/>
        <v>0</v>
      </c>
      <c r="BG126" s="206">
        <f t="shared" si="28"/>
        <v>0</v>
      </c>
      <c r="BH126" s="206">
        <f t="shared" si="29"/>
        <v>0</v>
      </c>
      <c r="BI126" s="206">
        <f t="shared" si="30"/>
        <v>0</v>
      </c>
      <c r="BJ126" s="19" t="s">
        <v>80</v>
      </c>
      <c r="BK126" s="206">
        <f t="shared" si="31"/>
        <v>0</v>
      </c>
      <c r="BL126" s="19" t="s">
        <v>161</v>
      </c>
      <c r="BM126" s="205" t="s">
        <v>1272</v>
      </c>
    </row>
    <row r="127" spans="1:65" s="2" customFormat="1" ht="16.5" customHeight="1">
      <c r="A127" s="36"/>
      <c r="B127" s="37"/>
      <c r="C127" s="194" t="s">
        <v>404</v>
      </c>
      <c r="D127" s="194" t="s">
        <v>156</v>
      </c>
      <c r="E127" s="195" t="s">
        <v>1273</v>
      </c>
      <c r="F127" s="196" t="s">
        <v>1274</v>
      </c>
      <c r="G127" s="197" t="s">
        <v>1203</v>
      </c>
      <c r="H127" s="198">
        <v>1</v>
      </c>
      <c r="I127" s="199"/>
      <c r="J127" s="200">
        <f t="shared" si="22"/>
        <v>0</v>
      </c>
      <c r="K127" s="196" t="s">
        <v>21</v>
      </c>
      <c r="L127" s="41"/>
      <c r="M127" s="201" t="s">
        <v>21</v>
      </c>
      <c r="N127" s="202" t="s">
        <v>44</v>
      </c>
      <c r="O127" s="66"/>
      <c r="P127" s="203">
        <f t="shared" si="23"/>
        <v>0</v>
      </c>
      <c r="Q127" s="203">
        <v>0</v>
      </c>
      <c r="R127" s="203">
        <f t="shared" si="24"/>
        <v>0</v>
      </c>
      <c r="S127" s="203">
        <v>0</v>
      </c>
      <c r="T127" s="204">
        <f t="shared" si="25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161</v>
      </c>
      <c r="AT127" s="205" t="s">
        <v>156</v>
      </c>
      <c r="AU127" s="205" t="s">
        <v>82</v>
      </c>
      <c r="AY127" s="19" t="s">
        <v>153</v>
      </c>
      <c r="BE127" s="206">
        <f t="shared" si="26"/>
        <v>0</v>
      </c>
      <c r="BF127" s="206">
        <f t="shared" si="27"/>
        <v>0</v>
      </c>
      <c r="BG127" s="206">
        <f t="shared" si="28"/>
        <v>0</v>
      </c>
      <c r="BH127" s="206">
        <f t="shared" si="29"/>
        <v>0</v>
      </c>
      <c r="BI127" s="206">
        <f t="shared" si="30"/>
        <v>0</v>
      </c>
      <c r="BJ127" s="19" t="s">
        <v>80</v>
      </c>
      <c r="BK127" s="206">
        <f t="shared" si="31"/>
        <v>0</v>
      </c>
      <c r="BL127" s="19" t="s">
        <v>161</v>
      </c>
      <c r="BM127" s="205" t="s">
        <v>1275</v>
      </c>
    </row>
    <row r="128" spans="1:65" s="2" customFormat="1" ht="16.5" customHeight="1">
      <c r="A128" s="36"/>
      <c r="B128" s="37"/>
      <c r="C128" s="194" t="s">
        <v>409</v>
      </c>
      <c r="D128" s="194" t="s">
        <v>156</v>
      </c>
      <c r="E128" s="195" t="s">
        <v>1276</v>
      </c>
      <c r="F128" s="196" t="s">
        <v>1277</v>
      </c>
      <c r="G128" s="197" t="s">
        <v>1203</v>
      </c>
      <c r="H128" s="198">
        <v>1</v>
      </c>
      <c r="I128" s="199"/>
      <c r="J128" s="200">
        <f t="shared" si="22"/>
        <v>0</v>
      </c>
      <c r="K128" s="196" t="s">
        <v>21</v>
      </c>
      <c r="L128" s="41"/>
      <c r="M128" s="201" t="s">
        <v>21</v>
      </c>
      <c r="N128" s="202" t="s">
        <v>44</v>
      </c>
      <c r="O128" s="66"/>
      <c r="P128" s="203">
        <f t="shared" si="23"/>
        <v>0</v>
      </c>
      <c r="Q128" s="203">
        <v>0</v>
      </c>
      <c r="R128" s="203">
        <f t="shared" si="24"/>
        <v>0</v>
      </c>
      <c r="S128" s="203">
        <v>0</v>
      </c>
      <c r="T128" s="204">
        <f t="shared" si="25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161</v>
      </c>
      <c r="AT128" s="205" t="s">
        <v>156</v>
      </c>
      <c r="AU128" s="205" t="s">
        <v>82</v>
      </c>
      <c r="AY128" s="19" t="s">
        <v>153</v>
      </c>
      <c r="BE128" s="206">
        <f t="shared" si="26"/>
        <v>0</v>
      </c>
      <c r="BF128" s="206">
        <f t="shared" si="27"/>
        <v>0</v>
      </c>
      <c r="BG128" s="206">
        <f t="shared" si="28"/>
        <v>0</v>
      </c>
      <c r="BH128" s="206">
        <f t="shared" si="29"/>
        <v>0</v>
      </c>
      <c r="BI128" s="206">
        <f t="shared" si="30"/>
        <v>0</v>
      </c>
      <c r="BJ128" s="19" t="s">
        <v>80</v>
      </c>
      <c r="BK128" s="206">
        <f t="shared" si="31"/>
        <v>0</v>
      </c>
      <c r="BL128" s="19" t="s">
        <v>161</v>
      </c>
      <c r="BM128" s="205" t="s">
        <v>1278</v>
      </c>
    </row>
    <row r="129" spans="1:65" s="2" customFormat="1" ht="16.5" customHeight="1">
      <c r="A129" s="36"/>
      <c r="B129" s="37"/>
      <c r="C129" s="194" t="s">
        <v>416</v>
      </c>
      <c r="D129" s="194" t="s">
        <v>156</v>
      </c>
      <c r="E129" s="195" t="s">
        <v>1279</v>
      </c>
      <c r="F129" s="196" t="s">
        <v>1280</v>
      </c>
      <c r="G129" s="197" t="s">
        <v>519</v>
      </c>
      <c r="H129" s="198">
        <v>1</v>
      </c>
      <c r="I129" s="199"/>
      <c r="J129" s="200">
        <f t="shared" si="22"/>
        <v>0</v>
      </c>
      <c r="K129" s="196" t="s">
        <v>21</v>
      </c>
      <c r="L129" s="41"/>
      <c r="M129" s="201" t="s">
        <v>21</v>
      </c>
      <c r="N129" s="202" t="s">
        <v>44</v>
      </c>
      <c r="O129" s="66"/>
      <c r="P129" s="203">
        <f t="shared" si="23"/>
        <v>0</v>
      </c>
      <c r="Q129" s="203">
        <v>0</v>
      </c>
      <c r="R129" s="203">
        <f t="shared" si="24"/>
        <v>0</v>
      </c>
      <c r="S129" s="203">
        <v>0</v>
      </c>
      <c r="T129" s="204">
        <f t="shared" si="25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161</v>
      </c>
      <c r="AT129" s="205" t="s">
        <v>156</v>
      </c>
      <c r="AU129" s="205" t="s">
        <v>82</v>
      </c>
      <c r="AY129" s="19" t="s">
        <v>153</v>
      </c>
      <c r="BE129" s="206">
        <f t="shared" si="26"/>
        <v>0</v>
      </c>
      <c r="BF129" s="206">
        <f t="shared" si="27"/>
        <v>0</v>
      </c>
      <c r="BG129" s="206">
        <f t="shared" si="28"/>
        <v>0</v>
      </c>
      <c r="BH129" s="206">
        <f t="shared" si="29"/>
        <v>0</v>
      </c>
      <c r="BI129" s="206">
        <f t="shared" si="30"/>
        <v>0</v>
      </c>
      <c r="BJ129" s="19" t="s">
        <v>80</v>
      </c>
      <c r="BK129" s="206">
        <f t="shared" si="31"/>
        <v>0</v>
      </c>
      <c r="BL129" s="19" t="s">
        <v>161</v>
      </c>
      <c r="BM129" s="205" t="s">
        <v>1281</v>
      </c>
    </row>
    <row r="130" spans="1:65" s="2" customFormat="1" ht="16.5" customHeight="1">
      <c r="A130" s="36"/>
      <c r="B130" s="37"/>
      <c r="C130" s="194" t="s">
        <v>425</v>
      </c>
      <c r="D130" s="194" t="s">
        <v>156</v>
      </c>
      <c r="E130" s="195" t="s">
        <v>1282</v>
      </c>
      <c r="F130" s="196" t="s">
        <v>1283</v>
      </c>
      <c r="G130" s="197" t="s">
        <v>159</v>
      </c>
      <c r="H130" s="198">
        <v>3</v>
      </c>
      <c r="I130" s="199"/>
      <c r="J130" s="200">
        <f t="shared" si="22"/>
        <v>0</v>
      </c>
      <c r="K130" s="196" t="s">
        <v>21</v>
      </c>
      <c r="L130" s="41"/>
      <c r="M130" s="201" t="s">
        <v>21</v>
      </c>
      <c r="N130" s="202" t="s">
        <v>44</v>
      </c>
      <c r="O130" s="66"/>
      <c r="P130" s="203">
        <f t="shared" si="23"/>
        <v>0</v>
      </c>
      <c r="Q130" s="203">
        <v>0</v>
      </c>
      <c r="R130" s="203">
        <f t="shared" si="24"/>
        <v>0</v>
      </c>
      <c r="S130" s="203">
        <v>0</v>
      </c>
      <c r="T130" s="204">
        <f t="shared" si="25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161</v>
      </c>
      <c r="AT130" s="205" t="s">
        <v>156</v>
      </c>
      <c r="AU130" s="205" t="s">
        <v>82</v>
      </c>
      <c r="AY130" s="19" t="s">
        <v>153</v>
      </c>
      <c r="BE130" s="206">
        <f t="shared" si="26"/>
        <v>0</v>
      </c>
      <c r="BF130" s="206">
        <f t="shared" si="27"/>
        <v>0</v>
      </c>
      <c r="BG130" s="206">
        <f t="shared" si="28"/>
        <v>0</v>
      </c>
      <c r="BH130" s="206">
        <f t="shared" si="29"/>
        <v>0</v>
      </c>
      <c r="BI130" s="206">
        <f t="shared" si="30"/>
        <v>0</v>
      </c>
      <c r="BJ130" s="19" t="s">
        <v>80</v>
      </c>
      <c r="BK130" s="206">
        <f t="shared" si="31"/>
        <v>0</v>
      </c>
      <c r="BL130" s="19" t="s">
        <v>161</v>
      </c>
      <c r="BM130" s="205" t="s">
        <v>1284</v>
      </c>
    </row>
    <row r="131" spans="1:65" s="2" customFormat="1" ht="16.5" customHeight="1">
      <c r="A131" s="36"/>
      <c r="B131" s="37"/>
      <c r="C131" s="194" t="s">
        <v>431</v>
      </c>
      <c r="D131" s="194" t="s">
        <v>156</v>
      </c>
      <c r="E131" s="195" t="s">
        <v>1285</v>
      </c>
      <c r="F131" s="196" t="s">
        <v>1286</v>
      </c>
      <c r="G131" s="197" t="s">
        <v>159</v>
      </c>
      <c r="H131" s="198">
        <v>3</v>
      </c>
      <c r="I131" s="199"/>
      <c r="J131" s="200">
        <f t="shared" si="22"/>
        <v>0</v>
      </c>
      <c r="K131" s="196" t="s">
        <v>21</v>
      </c>
      <c r="L131" s="41"/>
      <c r="M131" s="201" t="s">
        <v>21</v>
      </c>
      <c r="N131" s="202" t="s">
        <v>44</v>
      </c>
      <c r="O131" s="66"/>
      <c r="P131" s="203">
        <f t="shared" si="23"/>
        <v>0</v>
      </c>
      <c r="Q131" s="203">
        <v>0</v>
      </c>
      <c r="R131" s="203">
        <f t="shared" si="24"/>
        <v>0</v>
      </c>
      <c r="S131" s="203">
        <v>0</v>
      </c>
      <c r="T131" s="204">
        <f t="shared" si="25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161</v>
      </c>
      <c r="AT131" s="205" t="s">
        <v>156</v>
      </c>
      <c r="AU131" s="205" t="s">
        <v>82</v>
      </c>
      <c r="AY131" s="19" t="s">
        <v>153</v>
      </c>
      <c r="BE131" s="206">
        <f t="shared" si="26"/>
        <v>0</v>
      </c>
      <c r="BF131" s="206">
        <f t="shared" si="27"/>
        <v>0</v>
      </c>
      <c r="BG131" s="206">
        <f t="shared" si="28"/>
        <v>0</v>
      </c>
      <c r="BH131" s="206">
        <f t="shared" si="29"/>
        <v>0</v>
      </c>
      <c r="BI131" s="206">
        <f t="shared" si="30"/>
        <v>0</v>
      </c>
      <c r="BJ131" s="19" t="s">
        <v>80</v>
      </c>
      <c r="BK131" s="206">
        <f t="shared" si="31"/>
        <v>0</v>
      </c>
      <c r="BL131" s="19" t="s">
        <v>161</v>
      </c>
      <c r="BM131" s="205" t="s">
        <v>1287</v>
      </c>
    </row>
    <row r="132" spans="1:65" s="2" customFormat="1" ht="16.5" customHeight="1">
      <c r="A132" s="36"/>
      <c r="B132" s="37"/>
      <c r="C132" s="194" t="s">
        <v>438</v>
      </c>
      <c r="D132" s="194" t="s">
        <v>156</v>
      </c>
      <c r="E132" s="195" t="s">
        <v>1288</v>
      </c>
      <c r="F132" s="196" t="s">
        <v>1289</v>
      </c>
      <c r="G132" s="197" t="s">
        <v>159</v>
      </c>
      <c r="H132" s="198">
        <v>3</v>
      </c>
      <c r="I132" s="199"/>
      <c r="J132" s="200">
        <f t="shared" si="22"/>
        <v>0</v>
      </c>
      <c r="K132" s="196" t="s">
        <v>21</v>
      </c>
      <c r="L132" s="41"/>
      <c r="M132" s="201" t="s">
        <v>21</v>
      </c>
      <c r="N132" s="202" t="s">
        <v>44</v>
      </c>
      <c r="O132" s="66"/>
      <c r="P132" s="203">
        <f t="shared" si="23"/>
        <v>0</v>
      </c>
      <c r="Q132" s="203">
        <v>0</v>
      </c>
      <c r="R132" s="203">
        <f t="shared" si="24"/>
        <v>0</v>
      </c>
      <c r="S132" s="203">
        <v>0</v>
      </c>
      <c r="T132" s="204">
        <f t="shared" si="25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161</v>
      </c>
      <c r="AT132" s="205" t="s">
        <v>156</v>
      </c>
      <c r="AU132" s="205" t="s">
        <v>82</v>
      </c>
      <c r="AY132" s="19" t="s">
        <v>153</v>
      </c>
      <c r="BE132" s="206">
        <f t="shared" si="26"/>
        <v>0</v>
      </c>
      <c r="BF132" s="206">
        <f t="shared" si="27"/>
        <v>0</v>
      </c>
      <c r="BG132" s="206">
        <f t="shared" si="28"/>
        <v>0</v>
      </c>
      <c r="BH132" s="206">
        <f t="shared" si="29"/>
        <v>0</v>
      </c>
      <c r="BI132" s="206">
        <f t="shared" si="30"/>
        <v>0</v>
      </c>
      <c r="BJ132" s="19" t="s">
        <v>80</v>
      </c>
      <c r="BK132" s="206">
        <f t="shared" si="31"/>
        <v>0</v>
      </c>
      <c r="BL132" s="19" t="s">
        <v>161</v>
      </c>
      <c r="BM132" s="205" t="s">
        <v>1290</v>
      </c>
    </row>
    <row r="133" spans="1:65" s="2" customFormat="1" ht="16.5" customHeight="1">
      <c r="A133" s="36"/>
      <c r="B133" s="37"/>
      <c r="C133" s="194" t="s">
        <v>445</v>
      </c>
      <c r="D133" s="194" t="s">
        <v>156</v>
      </c>
      <c r="E133" s="195" t="s">
        <v>1291</v>
      </c>
      <c r="F133" s="196" t="s">
        <v>1292</v>
      </c>
      <c r="G133" s="197" t="s">
        <v>159</v>
      </c>
      <c r="H133" s="198">
        <v>3</v>
      </c>
      <c r="I133" s="199"/>
      <c r="J133" s="200">
        <f t="shared" si="22"/>
        <v>0</v>
      </c>
      <c r="K133" s="196" t="s">
        <v>21</v>
      </c>
      <c r="L133" s="41"/>
      <c r="M133" s="201" t="s">
        <v>21</v>
      </c>
      <c r="N133" s="202" t="s">
        <v>44</v>
      </c>
      <c r="O133" s="66"/>
      <c r="P133" s="203">
        <f t="shared" si="23"/>
        <v>0</v>
      </c>
      <c r="Q133" s="203">
        <v>0</v>
      </c>
      <c r="R133" s="203">
        <f t="shared" si="24"/>
        <v>0</v>
      </c>
      <c r="S133" s="203">
        <v>0</v>
      </c>
      <c r="T133" s="204">
        <f t="shared" si="25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161</v>
      </c>
      <c r="AT133" s="205" t="s">
        <v>156</v>
      </c>
      <c r="AU133" s="205" t="s">
        <v>82</v>
      </c>
      <c r="AY133" s="19" t="s">
        <v>153</v>
      </c>
      <c r="BE133" s="206">
        <f t="shared" si="26"/>
        <v>0</v>
      </c>
      <c r="BF133" s="206">
        <f t="shared" si="27"/>
        <v>0</v>
      </c>
      <c r="BG133" s="206">
        <f t="shared" si="28"/>
        <v>0</v>
      </c>
      <c r="BH133" s="206">
        <f t="shared" si="29"/>
        <v>0</v>
      </c>
      <c r="BI133" s="206">
        <f t="shared" si="30"/>
        <v>0</v>
      </c>
      <c r="BJ133" s="19" t="s">
        <v>80</v>
      </c>
      <c r="BK133" s="206">
        <f t="shared" si="31"/>
        <v>0</v>
      </c>
      <c r="BL133" s="19" t="s">
        <v>161</v>
      </c>
      <c r="BM133" s="205" t="s">
        <v>1293</v>
      </c>
    </row>
    <row r="134" spans="1:65" s="2" customFormat="1" ht="16.5" customHeight="1">
      <c r="A134" s="36"/>
      <c r="B134" s="37"/>
      <c r="C134" s="194" t="s">
        <v>451</v>
      </c>
      <c r="D134" s="194" t="s">
        <v>156</v>
      </c>
      <c r="E134" s="195" t="s">
        <v>1294</v>
      </c>
      <c r="F134" s="196" t="s">
        <v>1295</v>
      </c>
      <c r="G134" s="197" t="s">
        <v>159</v>
      </c>
      <c r="H134" s="198">
        <v>3</v>
      </c>
      <c r="I134" s="199"/>
      <c r="J134" s="200">
        <f t="shared" si="22"/>
        <v>0</v>
      </c>
      <c r="K134" s="196" t="s">
        <v>21</v>
      </c>
      <c r="L134" s="41"/>
      <c r="M134" s="201" t="s">
        <v>21</v>
      </c>
      <c r="N134" s="202" t="s">
        <v>44</v>
      </c>
      <c r="O134" s="66"/>
      <c r="P134" s="203">
        <f t="shared" si="23"/>
        <v>0</v>
      </c>
      <c r="Q134" s="203">
        <v>0</v>
      </c>
      <c r="R134" s="203">
        <f t="shared" si="24"/>
        <v>0</v>
      </c>
      <c r="S134" s="203">
        <v>0</v>
      </c>
      <c r="T134" s="204">
        <f t="shared" si="25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161</v>
      </c>
      <c r="AT134" s="205" t="s">
        <v>156</v>
      </c>
      <c r="AU134" s="205" t="s">
        <v>82</v>
      </c>
      <c r="AY134" s="19" t="s">
        <v>153</v>
      </c>
      <c r="BE134" s="206">
        <f t="shared" si="26"/>
        <v>0</v>
      </c>
      <c r="BF134" s="206">
        <f t="shared" si="27"/>
        <v>0</v>
      </c>
      <c r="BG134" s="206">
        <f t="shared" si="28"/>
        <v>0</v>
      </c>
      <c r="BH134" s="206">
        <f t="shared" si="29"/>
        <v>0</v>
      </c>
      <c r="BI134" s="206">
        <f t="shared" si="30"/>
        <v>0</v>
      </c>
      <c r="BJ134" s="19" t="s">
        <v>80</v>
      </c>
      <c r="BK134" s="206">
        <f t="shared" si="31"/>
        <v>0</v>
      </c>
      <c r="BL134" s="19" t="s">
        <v>161</v>
      </c>
      <c r="BM134" s="205" t="s">
        <v>1296</v>
      </c>
    </row>
    <row r="135" spans="1:65" s="2" customFormat="1" ht="16.5" customHeight="1">
      <c r="A135" s="36"/>
      <c r="B135" s="37"/>
      <c r="C135" s="194" t="s">
        <v>456</v>
      </c>
      <c r="D135" s="194" t="s">
        <v>156</v>
      </c>
      <c r="E135" s="195" t="s">
        <v>1297</v>
      </c>
      <c r="F135" s="196" t="s">
        <v>1298</v>
      </c>
      <c r="G135" s="197" t="s">
        <v>159</v>
      </c>
      <c r="H135" s="198">
        <v>3</v>
      </c>
      <c r="I135" s="199"/>
      <c r="J135" s="200">
        <f t="shared" si="22"/>
        <v>0</v>
      </c>
      <c r="K135" s="196" t="s">
        <v>21</v>
      </c>
      <c r="L135" s="41"/>
      <c r="M135" s="201" t="s">
        <v>21</v>
      </c>
      <c r="N135" s="202" t="s">
        <v>44</v>
      </c>
      <c r="O135" s="66"/>
      <c r="P135" s="203">
        <f t="shared" si="23"/>
        <v>0</v>
      </c>
      <c r="Q135" s="203">
        <v>0</v>
      </c>
      <c r="R135" s="203">
        <f t="shared" si="24"/>
        <v>0</v>
      </c>
      <c r="S135" s="203">
        <v>0</v>
      </c>
      <c r="T135" s="204">
        <f t="shared" si="25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161</v>
      </c>
      <c r="AT135" s="205" t="s">
        <v>156</v>
      </c>
      <c r="AU135" s="205" t="s">
        <v>82</v>
      </c>
      <c r="AY135" s="19" t="s">
        <v>153</v>
      </c>
      <c r="BE135" s="206">
        <f t="shared" si="26"/>
        <v>0</v>
      </c>
      <c r="BF135" s="206">
        <f t="shared" si="27"/>
        <v>0</v>
      </c>
      <c r="BG135" s="206">
        <f t="shared" si="28"/>
        <v>0</v>
      </c>
      <c r="BH135" s="206">
        <f t="shared" si="29"/>
        <v>0</v>
      </c>
      <c r="BI135" s="206">
        <f t="shared" si="30"/>
        <v>0</v>
      </c>
      <c r="BJ135" s="19" t="s">
        <v>80</v>
      </c>
      <c r="BK135" s="206">
        <f t="shared" si="31"/>
        <v>0</v>
      </c>
      <c r="BL135" s="19" t="s">
        <v>161</v>
      </c>
      <c r="BM135" s="205" t="s">
        <v>1299</v>
      </c>
    </row>
    <row r="136" spans="1:65" s="2" customFormat="1" ht="16.5" customHeight="1">
      <c r="A136" s="36"/>
      <c r="B136" s="37"/>
      <c r="C136" s="194" t="s">
        <v>461</v>
      </c>
      <c r="D136" s="194" t="s">
        <v>156</v>
      </c>
      <c r="E136" s="195" t="s">
        <v>1300</v>
      </c>
      <c r="F136" s="196" t="s">
        <v>1301</v>
      </c>
      <c r="G136" s="197" t="s">
        <v>159</v>
      </c>
      <c r="H136" s="198">
        <v>3</v>
      </c>
      <c r="I136" s="199"/>
      <c r="J136" s="200">
        <f t="shared" si="22"/>
        <v>0</v>
      </c>
      <c r="K136" s="196" t="s">
        <v>21</v>
      </c>
      <c r="L136" s="41"/>
      <c r="M136" s="201" t="s">
        <v>21</v>
      </c>
      <c r="N136" s="202" t="s">
        <v>44</v>
      </c>
      <c r="O136" s="66"/>
      <c r="P136" s="203">
        <f t="shared" si="23"/>
        <v>0</v>
      </c>
      <c r="Q136" s="203">
        <v>0</v>
      </c>
      <c r="R136" s="203">
        <f t="shared" si="24"/>
        <v>0</v>
      </c>
      <c r="S136" s="203">
        <v>0</v>
      </c>
      <c r="T136" s="204">
        <f t="shared" si="25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161</v>
      </c>
      <c r="AT136" s="205" t="s">
        <v>156</v>
      </c>
      <c r="AU136" s="205" t="s">
        <v>82</v>
      </c>
      <c r="AY136" s="19" t="s">
        <v>153</v>
      </c>
      <c r="BE136" s="206">
        <f t="shared" si="26"/>
        <v>0</v>
      </c>
      <c r="BF136" s="206">
        <f t="shared" si="27"/>
        <v>0</v>
      </c>
      <c r="BG136" s="206">
        <f t="shared" si="28"/>
        <v>0</v>
      </c>
      <c r="BH136" s="206">
        <f t="shared" si="29"/>
        <v>0</v>
      </c>
      <c r="BI136" s="206">
        <f t="shared" si="30"/>
        <v>0</v>
      </c>
      <c r="BJ136" s="19" t="s">
        <v>80</v>
      </c>
      <c r="BK136" s="206">
        <f t="shared" si="31"/>
        <v>0</v>
      </c>
      <c r="BL136" s="19" t="s">
        <v>161</v>
      </c>
      <c r="BM136" s="205" t="s">
        <v>1302</v>
      </c>
    </row>
    <row r="137" spans="1:65" s="2" customFormat="1" ht="16.5" customHeight="1">
      <c r="A137" s="36"/>
      <c r="B137" s="37"/>
      <c r="C137" s="194" t="s">
        <v>467</v>
      </c>
      <c r="D137" s="194" t="s">
        <v>156</v>
      </c>
      <c r="E137" s="195" t="s">
        <v>1303</v>
      </c>
      <c r="F137" s="196" t="s">
        <v>1304</v>
      </c>
      <c r="G137" s="197" t="s">
        <v>159</v>
      </c>
      <c r="H137" s="198">
        <v>1</v>
      </c>
      <c r="I137" s="199"/>
      <c r="J137" s="200">
        <f t="shared" si="22"/>
        <v>0</v>
      </c>
      <c r="K137" s="196" t="s">
        <v>21</v>
      </c>
      <c r="L137" s="41"/>
      <c r="M137" s="201" t="s">
        <v>21</v>
      </c>
      <c r="N137" s="202" t="s">
        <v>44</v>
      </c>
      <c r="O137" s="66"/>
      <c r="P137" s="203">
        <f t="shared" si="23"/>
        <v>0</v>
      </c>
      <c r="Q137" s="203">
        <v>0</v>
      </c>
      <c r="R137" s="203">
        <f t="shared" si="24"/>
        <v>0</v>
      </c>
      <c r="S137" s="203">
        <v>0</v>
      </c>
      <c r="T137" s="204">
        <f t="shared" si="25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161</v>
      </c>
      <c r="AT137" s="205" t="s">
        <v>156</v>
      </c>
      <c r="AU137" s="205" t="s">
        <v>82</v>
      </c>
      <c r="AY137" s="19" t="s">
        <v>153</v>
      </c>
      <c r="BE137" s="206">
        <f t="shared" si="26"/>
        <v>0</v>
      </c>
      <c r="BF137" s="206">
        <f t="shared" si="27"/>
        <v>0</v>
      </c>
      <c r="BG137" s="206">
        <f t="shared" si="28"/>
        <v>0</v>
      </c>
      <c r="BH137" s="206">
        <f t="shared" si="29"/>
        <v>0</v>
      </c>
      <c r="BI137" s="206">
        <f t="shared" si="30"/>
        <v>0</v>
      </c>
      <c r="BJ137" s="19" t="s">
        <v>80</v>
      </c>
      <c r="BK137" s="206">
        <f t="shared" si="31"/>
        <v>0</v>
      </c>
      <c r="BL137" s="19" t="s">
        <v>161</v>
      </c>
      <c r="BM137" s="205" t="s">
        <v>1305</v>
      </c>
    </row>
    <row r="138" spans="1:65" s="2" customFormat="1" ht="16.5" customHeight="1">
      <c r="A138" s="36"/>
      <c r="B138" s="37"/>
      <c r="C138" s="194" t="s">
        <v>477</v>
      </c>
      <c r="D138" s="194" t="s">
        <v>156</v>
      </c>
      <c r="E138" s="195" t="s">
        <v>1306</v>
      </c>
      <c r="F138" s="196" t="s">
        <v>1307</v>
      </c>
      <c r="G138" s="197" t="s">
        <v>159</v>
      </c>
      <c r="H138" s="198">
        <v>2</v>
      </c>
      <c r="I138" s="199"/>
      <c r="J138" s="200">
        <f t="shared" si="22"/>
        <v>0</v>
      </c>
      <c r="K138" s="196" t="s">
        <v>21</v>
      </c>
      <c r="L138" s="41"/>
      <c r="M138" s="201" t="s">
        <v>21</v>
      </c>
      <c r="N138" s="202" t="s">
        <v>44</v>
      </c>
      <c r="O138" s="66"/>
      <c r="P138" s="203">
        <f t="shared" si="23"/>
        <v>0</v>
      </c>
      <c r="Q138" s="203">
        <v>0</v>
      </c>
      <c r="R138" s="203">
        <f t="shared" si="24"/>
        <v>0</v>
      </c>
      <c r="S138" s="203">
        <v>0</v>
      </c>
      <c r="T138" s="204">
        <f t="shared" si="25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161</v>
      </c>
      <c r="AT138" s="205" t="s">
        <v>156</v>
      </c>
      <c r="AU138" s="205" t="s">
        <v>82</v>
      </c>
      <c r="AY138" s="19" t="s">
        <v>153</v>
      </c>
      <c r="BE138" s="206">
        <f t="shared" si="26"/>
        <v>0</v>
      </c>
      <c r="BF138" s="206">
        <f t="shared" si="27"/>
        <v>0</v>
      </c>
      <c r="BG138" s="206">
        <f t="shared" si="28"/>
        <v>0</v>
      </c>
      <c r="BH138" s="206">
        <f t="shared" si="29"/>
        <v>0</v>
      </c>
      <c r="BI138" s="206">
        <f t="shared" si="30"/>
        <v>0</v>
      </c>
      <c r="BJ138" s="19" t="s">
        <v>80</v>
      </c>
      <c r="BK138" s="206">
        <f t="shared" si="31"/>
        <v>0</v>
      </c>
      <c r="BL138" s="19" t="s">
        <v>161</v>
      </c>
      <c r="BM138" s="205" t="s">
        <v>1308</v>
      </c>
    </row>
    <row r="139" spans="1:65" s="2" customFormat="1" ht="16.5" customHeight="1">
      <c r="A139" s="36"/>
      <c r="B139" s="37"/>
      <c r="C139" s="194" t="s">
        <v>485</v>
      </c>
      <c r="D139" s="194" t="s">
        <v>156</v>
      </c>
      <c r="E139" s="195" t="s">
        <v>1309</v>
      </c>
      <c r="F139" s="196" t="s">
        <v>1310</v>
      </c>
      <c r="G139" s="197" t="s">
        <v>1256</v>
      </c>
      <c r="H139" s="198">
        <v>3</v>
      </c>
      <c r="I139" s="199"/>
      <c r="J139" s="200">
        <f t="shared" si="22"/>
        <v>0</v>
      </c>
      <c r="K139" s="196" t="s">
        <v>21</v>
      </c>
      <c r="L139" s="41"/>
      <c r="M139" s="201" t="s">
        <v>21</v>
      </c>
      <c r="N139" s="202" t="s">
        <v>44</v>
      </c>
      <c r="O139" s="66"/>
      <c r="P139" s="203">
        <f t="shared" si="23"/>
        <v>0</v>
      </c>
      <c r="Q139" s="203">
        <v>0</v>
      </c>
      <c r="R139" s="203">
        <f t="shared" si="24"/>
        <v>0</v>
      </c>
      <c r="S139" s="203">
        <v>0</v>
      </c>
      <c r="T139" s="204">
        <f t="shared" si="25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161</v>
      </c>
      <c r="AT139" s="205" t="s">
        <v>156</v>
      </c>
      <c r="AU139" s="205" t="s">
        <v>82</v>
      </c>
      <c r="AY139" s="19" t="s">
        <v>153</v>
      </c>
      <c r="BE139" s="206">
        <f t="shared" si="26"/>
        <v>0</v>
      </c>
      <c r="BF139" s="206">
        <f t="shared" si="27"/>
        <v>0</v>
      </c>
      <c r="BG139" s="206">
        <f t="shared" si="28"/>
        <v>0</v>
      </c>
      <c r="BH139" s="206">
        <f t="shared" si="29"/>
        <v>0</v>
      </c>
      <c r="BI139" s="206">
        <f t="shared" si="30"/>
        <v>0</v>
      </c>
      <c r="BJ139" s="19" t="s">
        <v>80</v>
      </c>
      <c r="BK139" s="206">
        <f t="shared" si="31"/>
        <v>0</v>
      </c>
      <c r="BL139" s="19" t="s">
        <v>161</v>
      </c>
      <c r="BM139" s="205" t="s">
        <v>1311</v>
      </c>
    </row>
    <row r="140" spans="1:65" s="2" customFormat="1" ht="16.5" customHeight="1">
      <c r="A140" s="36"/>
      <c r="B140" s="37"/>
      <c r="C140" s="194" t="s">
        <v>493</v>
      </c>
      <c r="D140" s="194" t="s">
        <v>156</v>
      </c>
      <c r="E140" s="195" t="s">
        <v>1312</v>
      </c>
      <c r="F140" s="196" t="s">
        <v>1313</v>
      </c>
      <c r="G140" s="197" t="s">
        <v>159</v>
      </c>
      <c r="H140" s="198">
        <v>3</v>
      </c>
      <c r="I140" s="199"/>
      <c r="J140" s="200">
        <f t="shared" si="22"/>
        <v>0</v>
      </c>
      <c r="K140" s="196" t="s">
        <v>21</v>
      </c>
      <c r="L140" s="41"/>
      <c r="M140" s="201" t="s">
        <v>21</v>
      </c>
      <c r="N140" s="202" t="s">
        <v>44</v>
      </c>
      <c r="O140" s="66"/>
      <c r="P140" s="203">
        <f t="shared" si="23"/>
        <v>0</v>
      </c>
      <c r="Q140" s="203">
        <v>0</v>
      </c>
      <c r="R140" s="203">
        <f t="shared" si="24"/>
        <v>0</v>
      </c>
      <c r="S140" s="203">
        <v>0</v>
      </c>
      <c r="T140" s="204">
        <f t="shared" si="25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161</v>
      </c>
      <c r="AT140" s="205" t="s">
        <v>156</v>
      </c>
      <c r="AU140" s="205" t="s">
        <v>82</v>
      </c>
      <c r="AY140" s="19" t="s">
        <v>153</v>
      </c>
      <c r="BE140" s="206">
        <f t="shared" si="26"/>
        <v>0</v>
      </c>
      <c r="BF140" s="206">
        <f t="shared" si="27"/>
        <v>0</v>
      </c>
      <c r="BG140" s="206">
        <f t="shared" si="28"/>
        <v>0</v>
      </c>
      <c r="BH140" s="206">
        <f t="shared" si="29"/>
        <v>0</v>
      </c>
      <c r="BI140" s="206">
        <f t="shared" si="30"/>
        <v>0</v>
      </c>
      <c r="BJ140" s="19" t="s">
        <v>80</v>
      </c>
      <c r="BK140" s="206">
        <f t="shared" si="31"/>
        <v>0</v>
      </c>
      <c r="BL140" s="19" t="s">
        <v>161</v>
      </c>
      <c r="BM140" s="205" t="s">
        <v>1314</v>
      </c>
    </row>
    <row r="141" spans="1:65" s="2" customFormat="1" ht="16.5" customHeight="1">
      <c r="A141" s="36"/>
      <c r="B141" s="37"/>
      <c r="C141" s="194" t="s">
        <v>499</v>
      </c>
      <c r="D141" s="194" t="s">
        <v>156</v>
      </c>
      <c r="E141" s="195" t="s">
        <v>1315</v>
      </c>
      <c r="F141" s="196" t="s">
        <v>1316</v>
      </c>
      <c r="G141" s="197" t="s">
        <v>159</v>
      </c>
      <c r="H141" s="198">
        <v>3</v>
      </c>
      <c r="I141" s="199"/>
      <c r="J141" s="200">
        <f t="shared" si="22"/>
        <v>0</v>
      </c>
      <c r="K141" s="196" t="s">
        <v>21</v>
      </c>
      <c r="L141" s="41"/>
      <c r="M141" s="201" t="s">
        <v>21</v>
      </c>
      <c r="N141" s="202" t="s">
        <v>44</v>
      </c>
      <c r="O141" s="66"/>
      <c r="P141" s="203">
        <f t="shared" si="23"/>
        <v>0</v>
      </c>
      <c r="Q141" s="203">
        <v>0</v>
      </c>
      <c r="R141" s="203">
        <f t="shared" si="24"/>
        <v>0</v>
      </c>
      <c r="S141" s="203">
        <v>0</v>
      </c>
      <c r="T141" s="204">
        <f t="shared" si="25"/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05" t="s">
        <v>161</v>
      </c>
      <c r="AT141" s="205" t="s">
        <v>156</v>
      </c>
      <c r="AU141" s="205" t="s">
        <v>82</v>
      </c>
      <c r="AY141" s="19" t="s">
        <v>153</v>
      </c>
      <c r="BE141" s="206">
        <f t="shared" si="26"/>
        <v>0</v>
      </c>
      <c r="BF141" s="206">
        <f t="shared" si="27"/>
        <v>0</v>
      </c>
      <c r="BG141" s="206">
        <f t="shared" si="28"/>
        <v>0</v>
      </c>
      <c r="BH141" s="206">
        <f t="shared" si="29"/>
        <v>0</v>
      </c>
      <c r="BI141" s="206">
        <f t="shared" si="30"/>
        <v>0</v>
      </c>
      <c r="BJ141" s="19" t="s">
        <v>80</v>
      </c>
      <c r="BK141" s="206">
        <f t="shared" si="31"/>
        <v>0</v>
      </c>
      <c r="BL141" s="19" t="s">
        <v>161</v>
      </c>
      <c r="BM141" s="205" t="s">
        <v>1317</v>
      </c>
    </row>
    <row r="142" spans="1:65" s="2" customFormat="1" ht="16.5" customHeight="1">
      <c r="A142" s="36"/>
      <c r="B142" s="37"/>
      <c r="C142" s="194" t="s">
        <v>234</v>
      </c>
      <c r="D142" s="194" t="s">
        <v>156</v>
      </c>
      <c r="E142" s="195" t="s">
        <v>1318</v>
      </c>
      <c r="F142" s="196" t="s">
        <v>1319</v>
      </c>
      <c r="G142" s="197" t="s">
        <v>159</v>
      </c>
      <c r="H142" s="198">
        <v>1</v>
      </c>
      <c r="I142" s="199"/>
      <c r="J142" s="200">
        <f t="shared" si="22"/>
        <v>0</v>
      </c>
      <c r="K142" s="196" t="s">
        <v>21</v>
      </c>
      <c r="L142" s="41"/>
      <c r="M142" s="201" t="s">
        <v>21</v>
      </c>
      <c r="N142" s="202" t="s">
        <v>44</v>
      </c>
      <c r="O142" s="66"/>
      <c r="P142" s="203">
        <f t="shared" si="23"/>
        <v>0</v>
      </c>
      <c r="Q142" s="203">
        <v>0</v>
      </c>
      <c r="R142" s="203">
        <f t="shared" si="24"/>
        <v>0</v>
      </c>
      <c r="S142" s="203">
        <v>0</v>
      </c>
      <c r="T142" s="204">
        <f t="shared" si="25"/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161</v>
      </c>
      <c r="AT142" s="205" t="s">
        <v>156</v>
      </c>
      <c r="AU142" s="205" t="s">
        <v>82</v>
      </c>
      <c r="AY142" s="19" t="s">
        <v>153</v>
      </c>
      <c r="BE142" s="206">
        <f t="shared" si="26"/>
        <v>0</v>
      </c>
      <c r="BF142" s="206">
        <f t="shared" si="27"/>
        <v>0</v>
      </c>
      <c r="BG142" s="206">
        <f t="shared" si="28"/>
        <v>0</v>
      </c>
      <c r="BH142" s="206">
        <f t="shared" si="29"/>
        <v>0</v>
      </c>
      <c r="BI142" s="206">
        <f t="shared" si="30"/>
        <v>0</v>
      </c>
      <c r="BJ142" s="19" t="s">
        <v>80</v>
      </c>
      <c r="BK142" s="206">
        <f t="shared" si="31"/>
        <v>0</v>
      </c>
      <c r="BL142" s="19" t="s">
        <v>161</v>
      </c>
      <c r="BM142" s="205" t="s">
        <v>1320</v>
      </c>
    </row>
    <row r="143" spans="1:65" s="2" customFormat="1" ht="16.5" customHeight="1">
      <c r="A143" s="36"/>
      <c r="B143" s="37"/>
      <c r="C143" s="194" t="s">
        <v>510</v>
      </c>
      <c r="D143" s="194" t="s">
        <v>156</v>
      </c>
      <c r="E143" s="195" t="s">
        <v>1321</v>
      </c>
      <c r="F143" s="196" t="s">
        <v>1322</v>
      </c>
      <c r="G143" s="197" t="s">
        <v>1256</v>
      </c>
      <c r="H143" s="198">
        <v>1</v>
      </c>
      <c r="I143" s="199"/>
      <c r="J143" s="200">
        <f t="shared" si="22"/>
        <v>0</v>
      </c>
      <c r="K143" s="196" t="s">
        <v>21</v>
      </c>
      <c r="L143" s="41"/>
      <c r="M143" s="201" t="s">
        <v>21</v>
      </c>
      <c r="N143" s="202" t="s">
        <v>44</v>
      </c>
      <c r="O143" s="66"/>
      <c r="P143" s="203">
        <f t="shared" si="23"/>
        <v>0</v>
      </c>
      <c r="Q143" s="203">
        <v>0</v>
      </c>
      <c r="R143" s="203">
        <f t="shared" si="24"/>
        <v>0</v>
      </c>
      <c r="S143" s="203">
        <v>0</v>
      </c>
      <c r="T143" s="204">
        <f t="shared" si="25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161</v>
      </c>
      <c r="AT143" s="205" t="s">
        <v>156</v>
      </c>
      <c r="AU143" s="205" t="s">
        <v>82</v>
      </c>
      <c r="AY143" s="19" t="s">
        <v>153</v>
      </c>
      <c r="BE143" s="206">
        <f t="shared" si="26"/>
        <v>0</v>
      </c>
      <c r="BF143" s="206">
        <f t="shared" si="27"/>
        <v>0</v>
      </c>
      <c r="BG143" s="206">
        <f t="shared" si="28"/>
        <v>0</v>
      </c>
      <c r="BH143" s="206">
        <f t="shared" si="29"/>
        <v>0</v>
      </c>
      <c r="BI143" s="206">
        <f t="shared" si="30"/>
        <v>0</v>
      </c>
      <c r="BJ143" s="19" t="s">
        <v>80</v>
      </c>
      <c r="BK143" s="206">
        <f t="shared" si="31"/>
        <v>0</v>
      </c>
      <c r="BL143" s="19" t="s">
        <v>161</v>
      </c>
      <c r="BM143" s="205" t="s">
        <v>1323</v>
      </c>
    </row>
    <row r="144" spans="1:65" s="2" customFormat="1" ht="16.5" customHeight="1">
      <c r="A144" s="36"/>
      <c r="B144" s="37"/>
      <c r="C144" s="194" t="s">
        <v>516</v>
      </c>
      <c r="D144" s="194" t="s">
        <v>156</v>
      </c>
      <c r="E144" s="195" t="s">
        <v>1324</v>
      </c>
      <c r="F144" s="196" t="s">
        <v>1325</v>
      </c>
      <c r="G144" s="197" t="s">
        <v>159</v>
      </c>
      <c r="H144" s="198">
        <v>1</v>
      </c>
      <c r="I144" s="199"/>
      <c r="J144" s="200">
        <f t="shared" si="22"/>
        <v>0</v>
      </c>
      <c r="K144" s="196" t="s">
        <v>21</v>
      </c>
      <c r="L144" s="41"/>
      <c r="M144" s="201" t="s">
        <v>21</v>
      </c>
      <c r="N144" s="202" t="s">
        <v>44</v>
      </c>
      <c r="O144" s="66"/>
      <c r="P144" s="203">
        <f t="shared" si="23"/>
        <v>0</v>
      </c>
      <c r="Q144" s="203">
        <v>0</v>
      </c>
      <c r="R144" s="203">
        <f t="shared" si="24"/>
        <v>0</v>
      </c>
      <c r="S144" s="203">
        <v>0</v>
      </c>
      <c r="T144" s="204">
        <f t="shared" si="25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161</v>
      </c>
      <c r="AT144" s="205" t="s">
        <v>156</v>
      </c>
      <c r="AU144" s="205" t="s">
        <v>82</v>
      </c>
      <c r="AY144" s="19" t="s">
        <v>153</v>
      </c>
      <c r="BE144" s="206">
        <f t="shared" si="26"/>
        <v>0</v>
      </c>
      <c r="BF144" s="206">
        <f t="shared" si="27"/>
        <v>0</v>
      </c>
      <c r="BG144" s="206">
        <f t="shared" si="28"/>
        <v>0</v>
      </c>
      <c r="BH144" s="206">
        <f t="shared" si="29"/>
        <v>0</v>
      </c>
      <c r="BI144" s="206">
        <f t="shared" si="30"/>
        <v>0</v>
      </c>
      <c r="BJ144" s="19" t="s">
        <v>80</v>
      </c>
      <c r="BK144" s="206">
        <f t="shared" si="31"/>
        <v>0</v>
      </c>
      <c r="BL144" s="19" t="s">
        <v>161</v>
      </c>
      <c r="BM144" s="205" t="s">
        <v>1326</v>
      </c>
    </row>
    <row r="145" spans="1:65" s="2" customFormat="1" ht="21.75" customHeight="1">
      <c r="A145" s="36"/>
      <c r="B145" s="37"/>
      <c r="C145" s="194" t="s">
        <v>522</v>
      </c>
      <c r="D145" s="194" t="s">
        <v>156</v>
      </c>
      <c r="E145" s="195" t="s">
        <v>1327</v>
      </c>
      <c r="F145" s="196" t="s">
        <v>1328</v>
      </c>
      <c r="G145" s="197" t="s">
        <v>1256</v>
      </c>
      <c r="H145" s="198">
        <v>1</v>
      </c>
      <c r="I145" s="199"/>
      <c r="J145" s="200">
        <f t="shared" si="22"/>
        <v>0</v>
      </c>
      <c r="K145" s="196" t="s">
        <v>21</v>
      </c>
      <c r="L145" s="41"/>
      <c r="M145" s="264" t="s">
        <v>21</v>
      </c>
      <c r="N145" s="265" t="s">
        <v>44</v>
      </c>
      <c r="O145" s="266"/>
      <c r="P145" s="267">
        <f t="shared" si="23"/>
        <v>0</v>
      </c>
      <c r="Q145" s="267">
        <v>0</v>
      </c>
      <c r="R145" s="267">
        <f t="shared" si="24"/>
        <v>0</v>
      </c>
      <c r="S145" s="267">
        <v>0</v>
      </c>
      <c r="T145" s="268">
        <f t="shared" si="25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161</v>
      </c>
      <c r="AT145" s="205" t="s">
        <v>156</v>
      </c>
      <c r="AU145" s="205" t="s">
        <v>82</v>
      </c>
      <c r="AY145" s="19" t="s">
        <v>153</v>
      </c>
      <c r="BE145" s="206">
        <f t="shared" si="26"/>
        <v>0</v>
      </c>
      <c r="BF145" s="206">
        <f t="shared" si="27"/>
        <v>0</v>
      </c>
      <c r="BG145" s="206">
        <f t="shared" si="28"/>
        <v>0</v>
      </c>
      <c r="BH145" s="206">
        <f t="shared" si="29"/>
        <v>0</v>
      </c>
      <c r="BI145" s="206">
        <f t="shared" si="30"/>
        <v>0</v>
      </c>
      <c r="BJ145" s="19" t="s">
        <v>80</v>
      </c>
      <c r="BK145" s="206">
        <f t="shared" si="31"/>
        <v>0</v>
      </c>
      <c r="BL145" s="19" t="s">
        <v>161</v>
      </c>
      <c r="BM145" s="205" t="s">
        <v>1329</v>
      </c>
    </row>
    <row r="146" spans="1:31" s="2" customFormat="1" ht="6.95" customHeight="1">
      <c r="A146" s="36"/>
      <c r="B146" s="49"/>
      <c r="C146" s="50"/>
      <c r="D146" s="50"/>
      <c r="E146" s="50"/>
      <c r="F146" s="50"/>
      <c r="G146" s="50"/>
      <c r="H146" s="50"/>
      <c r="I146" s="144"/>
      <c r="J146" s="50"/>
      <c r="K146" s="50"/>
      <c r="L146" s="41"/>
      <c r="M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</row>
  </sheetData>
  <sheetProtection password="A249" sheet="1" objects="1" scenarios="1"/>
  <autoFilter ref="C91:K145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19" t="s">
        <v>93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82</v>
      </c>
    </row>
    <row r="4" spans="2:46" s="1" customFormat="1" ht="24.95" customHeight="1">
      <c r="B4" s="22"/>
      <c r="D4" s="114" t="s">
        <v>103</v>
      </c>
      <c r="I4" s="110"/>
      <c r="L4" s="22"/>
      <c r="M4" s="115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95" t="str">
        <f>'Rekapitulace stavby'!K6</f>
        <v>ÚSTÍ NAD LABEM, PASTEUROVA č.p.1500  (VILA KAMPUS)</v>
      </c>
      <c r="F7" s="396"/>
      <c r="G7" s="396"/>
      <c r="H7" s="396"/>
      <c r="I7" s="110"/>
      <c r="L7" s="22"/>
    </row>
    <row r="8" spans="2:12" s="1" customFormat="1" ht="12" customHeight="1">
      <c r="B8" s="22"/>
      <c r="D8" s="116" t="s">
        <v>104</v>
      </c>
      <c r="I8" s="110"/>
      <c r="L8" s="22"/>
    </row>
    <row r="9" spans="1:31" s="2" customFormat="1" ht="16.5" customHeight="1">
      <c r="A9" s="36"/>
      <c r="B9" s="41"/>
      <c r="C9" s="36"/>
      <c r="D9" s="36"/>
      <c r="E9" s="395" t="s">
        <v>105</v>
      </c>
      <c r="F9" s="397"/>
      <c r="G9" s="397"/>
      <c r="H9" s="397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106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8" t="s">
        <v>1330</v>
      </c>
      <c r="F11" s="397"/>
      <c r="G11" s="397"/>
      <c r="H11" s="397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21</v>
      </c>
      <c r="G13" s="36"/>
      <c r="H13" s="36"/>
      <c r="I13" s="119" t="s">
        <v>20</v>
      </c>
      <c r="J13" s="105" t="s">
        <v>21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25. 2. 2020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26</v>
      </c>
      <c r="E16" s="36"/>
      <c r="F16" s="36"/>
      <c r="G16" s="36"/>
      <c r="H16" s="36"/>
      <c r="I16" s="119" t="s">
        <v>27</v>
      </c>
      <c r="J16" s="105" t="s">
        <v>21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9" t="s">
        <v>29</v>
      </c>
      <c r="J17" s="105" t="s">
        <v>21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30</v>
      </c>
      <c r="E19" s="36"/>
      <c r="F19" s="36"/>
      <c r="G19" s="36"/>
      <c r="H19" s="36"/>
      <c r="I19" s="119" t="s">
        <v>27</v>
      </c>
      <c r="J19" s="32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9" t="str">
        <f>'Rekapitulace stavby'!E14</f>
        <v>Vyplň údaj</v>
      </c>
      <c r="F20" s="400"/>
      <c r="G20" s="400"/>
      <c r="H20" s="400"/>
      <c r="I20" s="119" t="s">
        <v>29</v>
      </c>
      <c r="J20" s="32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32</v>
      </c>
      <c r="E22" s="36"/>
      <c r="F22" s="36"/>
      <c r="G22" s="36"/>
      <c r="H22" s="36"/>
      <c r="I22" s="119" t="s">
        <v>27</v>
      </c>
      <c r="J22" s="105" t="s">
        <v>21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1331</v>
      </c>
      <c r="F23" s="36"/>
      <c r="G23" s="36"/>
      <c r="H23" s="36"/>
      <c r="I23" s="119" t="s">
        <v>29</v>
      </c>
      <c r="J23" s="105" t="s">
        <v>21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35</v>
      </c>
      <c r="E25" s="36"/>
      <c r="F25" s="36"/>
      <c r="G25" s="36"/>
      <c r="H25" s="36"/>
      <c r="I25" s="119" t="s">
        <v>27</v>
      </c>
      <c r="J25" s="105" t="s">
        <v>21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1332</v>
      </c>
      <c r="F26" s="36"/>
      <c r="G26" s="36"/>
      <c r="H26" s="36"/>
      <c r="I26" s="119" t="s">
        <v>29</v>
      </c>
      <c r="J26" s="105" t="s">
        <v>21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37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35.25" customHeight="1">
      <c r="A29" s="121"/>
      <c r="B29" s="122"/>
      <c r="C29" s="121"/>
      <c r="D29" s="121"/>
      <c r="E29" s="401" t="s">
        <v>1177</v>
      </c>
      <c r="F29" s="401"/>
      <c r="G29" s="401"/>
      <c r="H29" s="401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39</v>
      </c>
      <c r="E32" s="36"/>
      <c r="F32" s="36"/>
      <c r="G32" s="36"/>
      <c r="H32" s="36"/>
      <c r="I32" s="117"/>
      <c r="J32" s="128">
        <f>ROUND(J91,2)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41</v>
      </c>
      <c r="G34" s="36"/>
      <c r="H34" s="36"/>
      <c r="I34" s="130" t="s">
        <v>40</v>
      </c>
      <c r="J34" s="129" t="s">
        <v>42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1" t="s">
        <v>43</v>
      </c>
      <c r="E35" s="116" t="s">
        <v>44</v>
      </c>
      <c r="F35" s="132">
        <f>ROUND((SUM(BE91:BE116)),2)</f>
        <v>0</v>
      </c>
      <c r="G35" s="36"/>
      <c r="H35" s="36"/>
      <c r="I35" s="133">
        <v>0.21</v>
      </c>
      <c r="J35" s="132">
        <f>ROUND(((SUM(BE91:BE116))*I35),2)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6" t="s">
        <v>45</v>
      </c>
      <c r="F36" s="132">
        <f>ROUND((SUM(BF91:BF116)),2)</f>
        <v>0</v>
      </c>
      <c r="G36" s="36"/>
      <c r="H36" s="36"/>
      <c r="I36" s="133">
        <v>0.15</v>
      </c>
      <c r="J36" s="132">
        <f>ROUND(((SUM(BF91:BF116))*I36),2)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6" t="s">
        <v>46</v>
      </c>
      <c r="F37" s="132">
        <f>ROUND((SUM(BG91:BG116)),2)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6" t="s">
        <v>47</v>
      </c>
      <c r="F38" s="132">
        <f>ROUND((SUM(BH91:BH116)),2)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6" t="s">
        <v>48</v>
      </c>
      <c r="F39" s="132">
        <f>ROUND((SUM(BI91:BI116)),2)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49</v>
      </c>
      <c r="E41" s="136"/>
      <c r="F41" s="136"/>
      <c r="G41" s="137" t="s">
        <v>50</v>
      </c>
      <c r="H41" s="138" t="s">
        <v>51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109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ÚSTÍ NAD LABEM, PASTEUROVA č.p.1500  (VILA KAMPUS)</v>
      </c>
      <c r="F50" s="394"/>
      <c r="G50" s="394"/>
      <c r="H50" s="39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104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105</v>
      </c>
      <c r="F52" s="392"/>
      <c r="G52" s="392"/>
      <c r="H52" s="392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106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D.1.4.2 - VZDUCHOTECHNIKA</v>
      </c>
      <c r="F54" s="392"/>
      <c r="G54" s="392"/>
      <c r="H54" s="392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ÚSTÍ NAD LABEM</v>
      </c>
      <c r="G56" s="38"/>
      <c r="H56" s="38"/>
      <c r="I56" s="119" t="s">
        <v>24</v>
      </c>
      <c r="J56" s="61" t="str">
        <f>IF(J14="","",J14)</f>
        <v>25. 2. 2020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UJEP V ÚSTÍ NAD LABEM</v>
      </c>
      <c r="G58" s="38"/>
      <c r="H58" s="38"/>
      <c r="I58" s="119" t="s">
        <v>32</v>
      </c>
      <c r="J58" s="34" t="str">
        <f>E23</f>
        <v>IDP spol. s r.o.,ING.V.HROTEK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119" t="s">
        <v>35</v>
      </c>
      <c r="J59" s="34" t="str">
        <f>E26</f>
        <v>ING.V.HROTEK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110</v>
      </c>
      <c r="D61" s="149"/>
      <c r="E61" s="149"/>
      <c r="F61" s="149"/>
      <c r="G61" s="149"/>
      <c r="H61" s="149"/>
      <c r="I61" s="150"/>
      <c r="J61" s="151" t="s">
        <v>111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2" t="s">
        <v>71</v>
      </c>
      <c r="D63" s="38"/>
      <c r="E63" s="38"/>
      <c r="F63" s="38"/>
      <c r="G63" s="38"/>
      <c r="H63" s="38"/>
      <c r="I63" s="117"/>
      <c r="J63" s="79">
        <f>J91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112</v>
      </c>
    </row>
    <row r="64" spans="2:12" s="9" customFormat="1" ht="24.95" customHeight="1">
      <c r="B64" s="153"/>
      <c r="C64" s="154"/>
      <c r="D64" s="155" t="s">
        <v>1333</v>
      </c>
      <c r="E64" s="156"/>
      <c r="F64" s="156"/>
      <c r="G64" s="156"/>
      <c r="H64" s="156"/>
      <c r="I64" s="157"/>
      <c r="J64" s="158">
        <f>J92</f>
        <v>0</v>
      </c>
      <c r="K64" s="154"/>
      <c r="L64" s="159"/>
    </row>
    <row r="65" spans="2:12" s="10" customFormat="1" ht="19.9" customHeight="1">
      <c r="B65" s="160"/>
      <c r="C65" s="99"/>
      <c r="D65" s="161" t="s">
        <v>1334</v>
      </c>
      <c r="E65" s="162"/>
      <c r="F65" s="162"/>
      <c r="G65" s="162"/>
      <c r="H65" s="162"/>
      <c r="I65" s="163"/>
      <c r="J65" s="164">
        <f>J93</f>
        <v>0</v>
      </c>
      <c r="K65" s="99"/>
      <c r="L65" s="165"/>
    </row>
    <row r="66" spans="2:12" s="10" customFormat="1" ht="19.9" customHeight="1">
      <c r="B66" s="160"/>
      <c r="C66" s="99"/>
      <c r="D66" s="161" t="s">
        <v>1335</v>
      </c>
      <c r="E66" s="162"/>
      <c r="F66" s="162"/>
      <c r="G66" s="162"/>
      <c r="H66" s="162"/>
      <c r="I66" s="163"/>
      <c r="J66" s="164">
        <f>J96</f>
        <v>0</v>
      </c>
      <c r="K66" s="99"/>
      <c r="L66" s="165"/>
    </row>
    <row r="67" spans="2:12" s="10" customFormat="1" ht="19.9" customHeight="1">
      <c r="B67" s="160"/>
      <c r="C67" s="99"/>
      <c r="D67" s="161" t="s">
        <v>1336</v>
      </c>
      <c r="E67" s="162"/>
      <c r="F67" s="162"/>
      <c r="G67" s="162"/>
      <c r="H67" s="162"/>
      <c r="I67" s="163"/>
      <c r="J67" s="164">
        <f>J102</f>
        <v>0</v>
      </c>
      <c r="K67" s="99"/>
      <c r="L67" s="165"/>
    </row>
    <row r="68" spans="2:12" s="10" customFormat="1" ht="19.9" customHeight="1">
      <c r="B68" s="160"/>
      <c r="C68" s="99"/>
      <c r="D68" s="161" t="s">
        <v>1337</v>
      </c>
      <c r="E68" s="162"/>
      <c r="F68" s="162"/>
      <c r="G68" s="162"/>
      <c r="H68" s="162"/>
      <c r="I68" s="163"/>
      <c r="J68" s="164">
        <f>J105</f>
        <v>0</v>
      </c>
      <c r="K68" s="99"/>
      <c r="L68" s="165"/>
    </row>
    <row r="69" spans="2:12" s="10" customFormat="1" ht="19.9" customHeight="1">
      <c r="B69" s="160"/>
      <c r="C69" s="99"/>
      <c r="D69" s="161" t="s">
        <v>1338</v>
      </c>
      <c r="E69" s="162"/>
      <c r="F69" s="162"/>
      <c r="G69" s="162"/>
      <c r="H69" s="162"/>
      <c r="I69" s="163"/>
      <c r="J69" s="164">
        <f>J110</f>
        <v>0</v>
      </c>
      <c r="K69" s="99"/>
      <c r="L69" s="165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144"/>
      <c r="J71" s="50"/>
      <c r="K71" s="50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147"/>
      <c r="J75" s="52"/>
      <c r="K75" s="52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138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93" t="str">
        <f>E7</f>
        <v>ÚSTÍ NAD LABEM, PASTEUROVA č.p.1500  (VILA KAMPUS)</v>
      </c>
      <c r="F79" s="394"/>
      <c r="G79" s="394"/>
      <c r="H79" s="394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3"/>
      <c r="C80" s="31" t="s">
        <v>104</v>
      </c>
      <c r="D80" s="24"/>
      <c r="E80" s="24"/>
      <c r="F80" s="24"/>
      <c r="G80" s="24"/>
      <c r="H80" s="24"/>
      <c r="I80" s="110"/>
      <c r="J80" s="24"/>
      <c r="K80" s="24"/>
      <c r="L80" s="22"/>
    </row>
    <row r="81" spans="1:31" s="2" customFormat="1" ht="16.5" customHeight="1">
      <c r="A81" s="36"/>
      <c r="B81" s="37"/>
      <c r="C81" s="38"/>
      <c r="D81" s="38"/>
      <c r="E81" s="393" t="s">
        <v>105</v>
      </c>
      <c r="F81" s="392"/>
      <c r="G81" s="392"/>
      <c r="H81" s="392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106</v>
      </c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72" t="str">
        <f>E11</f>
        <v>D.1.4.2 - VZDUCHOTECHNIKA</v>
      </c>
      <c r="F83" s="392"/>
      <c r="G83" s="392"/>
      <c r="H83" s="392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22</v>
      </c>
      <c r="D85" s="38"/>
      <c r="E85" s="38"/>
      <c r="F85" s="29" t="str">
        <f>F14</f>
        <v>ÚSTÍ NAD LABEM</v>
      </c>
      <c r="G85" s="38"/>
      <c r="H85" s="38"/>
      <c r="I85" s="119" t="s">
        <v>24</v>
      </c>
      <c r="J85" s="61" t="str">
        <f>IF(J14="","",J14)</f>
        <v>25. 2. 2020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5.7" customHeight="1">
      <c r="A87" s="36"/>
      <c r="B87" s="37"/>
      <c r="C87" s="31" t="s">
        <v>26</v>
      </c>
      <c r="D87" s="38"/>
      <c r="E87" s="38"/>
      <c r="F87" s="29" t="str">
        <f>E17</f>
        <v>UJEP V ÚSTÍ NAD LABEM</v>
      </c>
      <c r="G87" s="38"/>
      <c r="H87" s="38"/>
      <c r="I87" s="119" t="s">
        <v>32</v>
      </c>
      <c r="J87" s="34" t="str">
        <f>E23</f>
        <v>IDP spol. s r.o.,ING.V.HROTEK</v>
      </c>
      <c r="K87" s="38"/>
      <c r="L87" s="11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30</v>
      </c>
      <c r="D88" s="38"/>
      <c r="E88" s="38"/>
      <c r="F88" s="29" t="str">
        <f>IF(E20="","",E20)</f>
        <v>Vyplň údaj</v>
      </c>
      <c r="G88" s="38"/>
      <c r="H88" s="38"/>
      <c r="I88" s="119" t="s">
        <v>35</v>
      </c>
      <c r="J88" s="34" t="str">
        <f>E26</f>
        <v>ING.V.HROTEK</v>
      </c>
      <c r="K88" s="38"/>
      <c r="L88" s="11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117"/>
      <c r="J89" s="38"/>
      <c r="K89" s="38"/>
      <c r="L89" s="11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66"/>
      <c r="B90" s="167"/>
      <c r="C90" s="168" t="s">
        <v>139</v>
      </c>
      <c r="D90" s="169" t="s">
        <v>58</v>
      </c>
      <c r="E90" s="169" t="s">
        <v>54</v>
      </c>
      <c r="F90" s="169" t="s">
        <v>55</v>
      </c>
      <c r="G90" s="169" t="s">
        <v>140</v>
      </c>
      <c r="H90" s="169" t="s">
        <v>141</v>
      </c>
      <c r="I90" s="170" t="s">
        <v>142</v>
      </c>
      <c r="J90" s="169" t="s">
        <v>111</v>
      </c>
      <c r="K90" s="171" t="s">
        <v>143</v>
      </c>
      <c r="L90" s="172"/>
      <c r="M90" s="70" t="s">
        <v>21</v>
      </c>
      <c r="N90" s="71" t="s">
        <v>43</v>
      </c>
      <c r="O90" s="71" t="s">
        <v>144</v>
      </c>
      <c r="P90" s="71" t="s">
        <v>145</v>
      </c>
      <c r="Q90" s="71" t="s">
        <v>146</v>
      </c>
      <c r="R90" s="71" t="s">
        <v>147</v>
      </c>
      <c r="S90" s="71" t="s">
        <v>148</v>
      </c>
      <c r="T90" s="72" t="s">
        <v>149</v>
      </c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</row>
    <row r="91" spans="1:63" s="2" customFormat="1" ht="22.9" customHeight="1">
      <c r="A91" s="36"/>
      <c r="B91" s="37"/>
      <c r="C91" s="77" t="s">
        <v>150</v>
      </c>
      <c r="D91" s="38"/>
      <c r="E91" s="38"/>
      <c r="F91" s="38"/>
      <c r="G91" s="38"/>
      <c r="H91" s="38"/>
      <c r="I91" s="117"/>
      <c r="J91" s="173">
        <f>BK91</f>
        <v>0</v>
      </c>
      <c r="K91" s="38"/>
      <c r="L91" s="41"/>
      <c r="M91" s="73"/>
      <c r="N91" s="174"/>
      <c r="O91" s="74"/>
      <c r="P91" s="175">
        <f>P92</f>
        <v>0</v>
      </c>
      <c r="Q91" s="74"/>
      <c r="R91" s="175">
        <f>R92</f>
        <v>0</v>
      </c>
      <c r="S91" s="74"/>
      <c r="T91" s="176">
        <f>T92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72</v>
      </c>
      <c r="AU91" s="19" t="s">
        <v>112</v>
      </c>
      <c r="BK91" s="177">
        <f>BK92</f>
        <v>0</v>
      </c>
    </row>
    <row r="92" spans="2:63" s="12" customFormat="1" ht="25.9" customHeight="1">
      <c r="B92" s="178"/>
      <c r="C92" s="179"/>
      <c r="D92" s="180" t="s">
        <v>72</v>
      </c>
      <c r="E92" s="181" t="s">
        <v>1339</v>
      </c>
      <c r="F92" s="181" t="s">
        <v>1340</v>
      </c>
      <c r="G92" s="179"/>
      <c r="H92" s="179"/>
      <c r="I92" s="182"/>
      <c r="J92" s="183">
        <f>BK92</f>
        <v>0</v>
      </c>
      <c r="K92" s="179"/>
      <c r="L92" s="184"/>
      <c r="M92" s="185"/>
      <c r="N92" s="186"/>
      <c r="O92" s="186"/>
      <c r="P92" s="187">
        <f>P93+P96+P102+P105+P110</f>
        <v>0</v>
      </c>
      <c r="Q92" s="186"/>
      <c r="R92" s="187">
        <f>R93+R96+R102+R105+R110</f>
        <v>0</v>
      </c>
      <c r="S92" s="186"/>
      <c r="T92" s="188">
        <f>T93+T96+T102+T105+T110</f>
        <v>0</v>
      </c>
      <c r="AR92" s="189" t="s">
        <v>154</v>
      </c>
      <c r="AT92" s="190" t="s">
        <v>72</v>
      </c>
      <c r="AU92" s="190" t="s">
        <v>73</v>
      </c>
      <c r="AY92" s="189" t="s">
        <v>153</v>
      </c>
      <c r="BK92" s="191">
        <f>BK93+BK96+BK102+BK105+BK110</f>
        <v>0</v>
      </c>
    </row>
    <row r="93" spans="2:63" s="12" customFormat="1" ht="22.9" customHeight="1">
      <c r="B93" s="178"/>
      <c r="C93" s="179"/>
      <c r="D93" s="180" t="s">
        <v>72</v>
      </c>
      <c r="E93" s="192" t="s">
        <v>1341</v>
      </c>
      <c r="F93" s="192" t="s">
        <v>1342</v>
      </c>
      <c r="G93" s="179"/>
      <c r="H93" s="179"/>
      <c r="I93" s="182"/>
      <c r="J93" s="193">
        <f>BK93</f>
        <v>0</v>
      </c>
      <c r="K93" s="179"/>
      <c r="L93" s="184"/>
      <c r="M93" s="185"/>
      <c r="N93" s="186"/>
      <c r="O93" s="186"/>
      <c r="P93" s="187">
        <f>SUM(P94:P95)</f>
        <v>0</v>
      </c>
      <c r="Q93" s="186"/>
      <c r="R93" s="187">
        <f>SUM(R94:R95)</f>
        <v>0</v>
      </c>
      <c r="S93" s="186"/>
      <c r="T93" s="188">
        <f>SUM(T94:T95)</f>
        <v>0</v>
      </c>
      <c r="AR93" s="189" t="s">
        <v>80</v>
      </c>
      <c r="AT93" s="190" t="s">
        <v>72</v>
      </c>
      <c r="AU93" s="190" t="s">
        <v>80</v>
      </c>
      <c r="AY93" s="189" t="s">
        <v>153</v>
      </c>
      <c r="BK93" s="191">
        <f>SUM(BK94:BK95)</f>
        <v>0</v>
      </c>
    </row>
    <row r="94" spans="1:65" s="2" customFormat="1" ht="16.5" customHeight="1">
      <c r="A94" s="36"/>
      <c r="B94" s="37"/>
      <c r="C94" s="194" t="s">
        <v>80</v>
      </c>
      <c r="D94" s="194" t="s">
        <v>156</v>
      </c>
      <c r="E94" s="195" t="s">
        <v>1343</v>
      </c>
      <c r="F94" s="196" t="s">
        <v>1344</v>
      </c>
      <c r="G94" s="197" t="s">
        <v>1345</v>
      </c>
      <c r="H94" s="198">
        <v>24</v>
      </c>
      <c r="I94" s="199"/>
      <c r="J94" s="200">
        <f>ROUND(I94*H94,2)</f>
        <v>0</v>
      </c>
      <c r="K94" s="196" t="s">
        <v>21</v>
      </c>
      <c r="L94" s="41"/>
      <c r="M94" s="201" t="s">
        <v>21</v>
      </c>
      <c r="N94" s="202" t="s">
        <v>44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161</v>
      </c>
      <c r="AT94" s="205" t="s">
        <v>156</v>
      </c>
      <c r="AU94" s="205" t="s">
        <v>82</v>
      </c>
      <c r="AY94" s="19" t="s">
        <v>153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9" t="s">
        <v>80</v>
      </c>
      <c r="BK94" s="206">
        <f>ROUND(I94*H94,2)</f>
        <v>0</v>
      </c>
      <c r="BL94" s="19" t="s">
        <v>161</v>
      </c>
      <c r="BM94" s="205" t="s">
        <v>1346</v>
      </c>
    </row>
    <row r="95" spans="1:65" s="2" customFormat="1" ht="16.5" customHeight="1">
      <c r="A95" s="36"/>
      <c r="B95" s="37"/>
      <c r="C95" s="194" t="s">
        <v>82</v>
      </c>
      <c r="D95" s="194" t="s">
        <v>156</v>
      </c>
      <c r="E95" s="195" t="s">
        <v>1347</v>
      </c>
      <c r="F95" s="196" t="s">
        <v>1348</v>
      </c>
      <c r="G95" s="197" t="s">
        <v>1345</v>
      </c>
      <c r="H95" s="198">
        <v>12</v>
      </c>
      <c r="I95" s="199"/>
      <c r="J95" s="200">
        <f>ROUND(I95*H95,2)</f>
        <v>0</v>
      </c>
      <c r="K95" s="196" t="s">
        <v>21</v>
      </c>
      <c r="L95" s="41"/>
      <c r="M95" s="201" t="s">
        <v>21</v>
      </c>
      <c r="N95" s="202" t="s">
        <v>44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161</v>
      </c>
      <c r="AT95" s="205" t="s">
        <v>156</v>
      </c>
      <c r="AU95" s="205" t="s">
        <v>82</v>
      </c>
      <c r="AY95" s="19" t="s">
        <v>153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9" t="s">
        <v>80</v>
      </c>
      <c r="BK95" s="206">
        <f>ROUND(I95*H95,2)</f>
        <v>0</v>
      </c>
      <c r="BL95" s="19" t="s">
        <v>161</v>
      </c>
      <c r="BM95" s="205" t="s">
        <v>1349</v>
      </c>
    </row>
    <row r="96" spans="2:63" s="12" customFormat="1" ht="22.9" customHeight="1">
      <c r="B96" s="178"/>
      <c r="C96" s="179"/>
      <c r="D96" s="180" t="s">
        <v>72</v>
      </c>
      <c r="E96" s="192" t="s">
        <v>1350</v>
      </c>
      <c r="F96" s="192" t="s">
        <v>1351</v>
      </c>
      <c r="G96" s="179"/>
      <c r="H96" s="179"/>
      <c r="I96" s="182"/>
      <c r="J96" s="193">
        <f>BK96</f>
        <v>0</v>
      </c>
      <c r="K96" s="179"/>
      <c r="L96" s="184"/>
      <c r="M96" s="185"/>
      <c r="N96" s="186"/>
      <c r="O96" s="186"/>
      <c r="P96" s="187">
        <f>SUM(P97:P101)</f>
        <v>0</v>
      </c>
      <c r="Q96" s="186"/>
      <c r="R96" s="187">
        <f>SUM(R97:R101)</f>
        <v>0</v>
      </c>
      <c r="S96" s="186"/>
      <c r="T96" s="188">
        <f>SUM(T97:T101)</f>
        <v>0</v>
      </c>
      <c r="AR96" s="189" t="s">
        <v>80</v>
      </c>
      <c r="AT96" s="190" t="s">
        <v>72</v>
      </c>
      <c r="AU96" s="190" t="s">
        <v>80</v>
      </c>
      <c r="AY96" s="189" t="s">
        <v>153</v>
      </c>
      <c r="BK96" s="191">
        <f>SUM(BK97:BK101)</f>
        <v>0</v>
      </c>
    </row>
    <row r="97" spans="1:65" s="2" customFormat="1" ht="16.5" customHeight="1">
      <c r="A97" s="36"/>
      <c r="B97" s="37"/>
      <c r="C97" s="194" t="s">
        <v>154</v>
      </c>
      <c r="D97" s="194" t="s">
        <v>156</v>
      </c>
      <c r="E97" s="195" t="s">
        <v>1352</v>
      </c>
      <c r="F97" s="196" t="s">
        <v>1353</v>
      </c>
      <c r="G97" s="197" t="s">
        <v>1345</v>
      </c>
      <c r="H97" s="198">
        <v>8</v>
      </c>
      <c r="I97" s="199"/>
      <c r="J97" s="200">
        <f>ROUND(I97*H97,2)</f>
        <v>0</v>
      </c>
      <c r="K97" s="196" t="s">
        <v>21</v>
      </c>
      <c r="L97" s="41"/>
      <c r="M97" s="201" t="s">
        <v>21</v>
      </c>
      <c r="N97" s="202" t="s">
        <v>44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161</v>
      </c>
      <c r="AT97" s="205" t="s">
        <v>156</v>
      </c>
      <c r="AU97" s="205" t="s">
        <v>82</v>
      </c>
      <c r="AY97" s="19" t="s">
        <v>153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9" t="s">
        <v>80</v>
      </c>
      <c r="BK97" s="206">
        <f>ROUND(I97*H97,2)</f>
        <v>0</v>
      </c>
      <c r="BL97" s="19" t="s">
        <v>161</v>
      </c>
      <c r="BM97" s="205" t="s">
        <v>1354</v>
      </c>
    </row>
    <row r="98" spans="1:65" s="2" customFormat="1" ht="16.5" customHeight="1">
      <c r="A98" s="36"/>
      <c r="B98" s="37"/>
      <c r="C98" s="194" t="s">
        <v>161</v>
      </c>
      <c r="D98" s="194" t="s">
        <v>156</v>
      </c>
      <c r="E98" s="195" t="s">
        <v>1355</v>
      </c>
      <c r="F98" s="196" t="s">
        <v>1356</v>
      </c>
      <c r="G98" s="197" t="s">
        <v>1345</v>
      </c>
      <c r="H98" s="198">
        <v>24</v>
      </c>
      <c r="I98" s="199"/>
      <c r="J98" s="200">
        <f>ROUND(I98*H98,2)</f>
        <v>0</v>
      </c>
      <c r="K98" s="196" t="s">
        <v>21</v>
      </c>
      <c r="L98" s="41"/>
      <c r="M98" s="201" t="s">
        <v>21</v>
      </c>
      <c r="N98" s="202" t="s">
        <v>44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161</v>
      </c>
      <c r="AT98" s="205" t="s">
        <v>156</v>
      </c>
      <c r="AU98" s="205" t="s">
        <v>82</v>
      </c>
      <c r="AY98" s="19" t="s">
        <v>153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9" t="s">
        <v>80</v>
      </c>
      <c r="BK98" s="206">
        <f>ROUND(I98*H98,2)</f>
        <v>0</v>
      </c>
      <c r="BL98" s="19" t="s">
        <v>161</v>
      </c>
      <c r="BM98" s="205" t="s">
        <v>1357</v>
      </c>
    </row>
    <row r="99" spans="1:65" s="2" customFormat="1" ht="16.5" customHeight="1">
      <c r="A99" s="36"/>
      <c r="B99" s="37"/>
      <c r="C99" s="194" t="s">
        <v>192</v>
      </c>
      <c r="D99" s="194" t="s">
        <v>156</v>
      </c>
      <c r="E99" s="195" t="s">
        <v>1358</v>
      </c>
      <c r="F99" s="196" t="s">
        <v>1359</v>
      </c>
      <c r="G99" s="197" t="s">
        <v>1345</v>
      </c>
      <c r="H99" s="198">
        <v>2</v>
      </c>
      <c r="I99" s="199"/>
      <c r="J99" s="200">
        <f>ROUND(I99*H99,2)</f>
        <v>0</v>
      </c>
      <c r="K99" s="196" t="s">
        <v>21</v>
      </c>
      <c r="L99" s="41"/>
      <c r="M99" s="201" t="s">
        <v>21</v>
      </c>
      <c r="N99" s="202" t="s">
        <v>44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161</v>
      </c>
      <c r="AT99" s="205" t="s">
        <v>156</v>
      </c>
      <c r="AU99" s="205" t="s">
        <v>82</v>
      </c>
      <c r="AY99" s="19" t="s">
        <v>153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9" t="s">
        <v>80</v>
      </c>
      <c r="BK99" s="206">
        <f>ROUND(I99*H99,2)</f>
        <v>0</v>
      </c>
      <c r="BL99" s="19" t="s">
        <v>161</v>
      </c>
      <c r="BM99" s="205" t="s">
        <v>1360</v>
      </c>
    </row>
    <row r="100" spans="1:65" s="2" customFormat="1" ht="16.5" customHeight="1">
      <c r="A100" s="36"/>
      <c r="B100" s="37"/>
      <c r="C100" s="194" t="s">
        <v>167</v>
      </c>
      <c r="D100" s="194" t="s">
        <v>156</v>
      </c>
      <c r="E100" s="195" t="s">
        <v>1361</v>
      </c>
      <c r="F100" s="196" t="s">
        <v>1362</v>
      </c>
      <c r="G100" s="197" t="s">
        <v>1203</v>
      </c>
      <c r="H100" s="198">
        <v>1</v>
      </c>
      <c r="I100" s="199"/>
      <c r="J100" s="200">
        <f>ROUND(I100*H100,2)</f>
        <v>0</v>
      </c>
      <c r="K100" s="196" t="s">
        <v>21</v>
      </c>
      <c r="L100" s="41"/>
      <c r="M100" s="201" t="s">
        <v>21</v>
      </c>
      <c r="N100" s="202" t="s">
        <v>44</v>
      </c>
      <c r="O100" s="6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161</v>
      </c>
      <c r="AT100" s="205" t="s">
        <v>156</v>
      </c>
      <c r="AU100" s="205" t="s">
        <v>82</v>
      </c>
      <c r="AY100" s="19" t="s">
        <v>153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9" t="s">
        <v>80</v>
      </c>
      <c r="BK100" s="206">
        <f>ROUND(I100*H100,2)</f>
        <v>0</v>
      </c>
      <c r="BL100" s="19" t="s">
        <v>161</v>
      </c>
      <c r="BM100" s="205" t="s">
        <v>1363</v>
      </c>
    </row>
    <row r="101" spans="1:65" s="2" customFormat="1" ht="16.5" customHeight="1">
      <c r="A101" s="36"/>
      <c r="B101" s="37"/>
      <c r="C101" s="194" t="s">
        <v>203</v>
      </c>
      <c r="D101" s="194" t="s">
        <v>156</v>
      </c>
      <c r="E101" s="195" t="s">
        <v>1364</v>
      </c>
      <c r="F101" s="196" t="s">
        <v>1365</v>
      </c>
      <c r="G101" s="197" t="s">
        <v>1203</v>
      </c>
      <c r="H101" s="198">
        <v>1</v>
      </c>
      <c r="I101" s="199"/>
      <c r="J101" s="200">
        <f>ROUND(I101*H101,2)</f>
        <v>0</v>
      </c>
      <c r="K101" s="196" t="s">
        <v>21</v>
      </c>
      <c r="L101" s="41"/>
      <c r="M101" s="201" t="s">
        <v>21</v>
      </c>
      <c r="N101" s="202" t="s">
        <v>44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161</v>
      </c>
      <c r="AT101" s="205" t="s">
        <v>156</v>
      </c>
      <c r="AU101" s="205" t="s">
        <v>82</v>
      </c>
      <c r="AY101" s="19" t="s">
        <v>153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9" t="s">
        <v>80</v>
      </c>
      <c r="BK101" s="206">
        <f>ROUND(I101*H101,2)</f>
        <v>0</v>
      </c>
      <c r="BL101" s="19" t="s">
        <v>161</v>
      </c>
      <c r="BM101" s="205" t="s">
        <v>1366</v>
      </c>
    </row>
    <row r="102" spans="2:63" s="12" customFormat="1" ht="22.9" customHeight="1">
      <c r="B102" s="178"/>
      <c r="C102" s="179"/>
      <c r="D102" s="180" t="s">
        <v>72</v>
      </c>
      <c r="E102" s="192" t="s">
        <v>1367</v>
      </c>
      <c r="F102" s="192" t="s">
        <v>1368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SUM(P103:P104)</f>
        <v>0</v>
      </c>
      <c r="Q102" s="186"/>
      <c r="R102" s="187">
        <f>SUM(R103:R104)</f>
        <v>0</v>
      </c>
      <c r="S102" s="186"/>
      <c r="T102" s="188">
        <f>SUM(T103:T104)</f>
        <v>0</v>
      </c>
      <c r="AR102" s="189" t="s">
        <v>80</v>
      </c>
      <c r="AT102" s="190" t="s">
        <v>72</v>
      </c>
      <c r="AU102" s="190" t="s">
        <v>80</v>
      </c>
      <c r="AY102" s="189" t="s">
        <v>153</v>
      </c>
      <c r="BK102" s="191">
        <f>SUM(BK103:BK104)</f>
        <v>0</v>
      </c>
    </row>
    <row r="103" spans="1:65" s="2" customFormat="1" ht="16.5" customHeight="1">
      <c r="A103" s="36"/>
      <c r="B103" s="37"/>
      <c r="C103" s="194" t="s">
        <v>214</v>
      </c>
      <c r="D103" s="194" t="s">
        <v>156</v>
      </c>
      <c r="E103" s="195" t="s">
        <v>1369</v>
      </c>
      <c r="F103" s="196" t="s">
        <v>1370</v>
      </c>
      <c r="G103" s="197" t="s">
        <v>172</v>
      </c>
      <c r="H103" s="198">
        <v>6</v>
      </c>
      <c r="I103" s="199"/>
      <c r="J103" s="200">
        <f>ROUND(I103*H103,2)</f>
        <v>0</v>
      </c>
      <c r="K103" s="196" t="s">
        <v>21</v>
      </c>
      <c r="L103" s="41"/>
      <c r="M103" s="201" t="s">
        <v>21</v>
      </c>
      <c r="N103" s="202" t="s">
        <v>44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161</v>
      </c>
      <c r="AT103" s="205" t="s">
        <v>156</v>
      </c>
      <c r="AU103" s="205" t="s">
        <v>82</v>
      </c>
      <c r="AY103" s="19" t="s">
        <v>153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9" t="s">
        <v>80</v>
      </c>
      <c r="BK103" s="206">
        <f>ROUND(I103*H103,2)</f>
        <v>0</v>
      </c>
      <c r="BL103" s="19" t="s">
        <v>161</v>
      </c>
      <c r="BM103" s="205" t="s">
        <v>1371</v>
      </c>
    </row>
    <row r="104" spans="1:65" s="2" customFormat="1" ht="16.5" customHeight="1">
      <c r="A104" s="36"/>
      <c r="B104" s="37"/>
      <c r="C104" s="194" t="s">
        <v>219</v>
      </c>
      <c r="D104" s="194" t="s">
        <v>156</v>
      </c>
      <c r="E104" s="195" t="s">
        <v>1372</v>
      </c>
      <c r="F104" s="196" t="s">
        <v>1373</v>
      </c>
      <c r="G104" s="197" t="s">
        <v>1203</v>
      </c>
      <c r="H104" s="198">
        <v>1</v>
      </c>
      <c r="I104" s="199"/>
      <c r="J104" s="200">
        <f>ROUND(I104*H104,2)</f>
        <v>0</v>
      </c>
      <c r="K104" s="196" t="s">
        <v>21</v>
      </c>
      <c r="L104" s="41"/>
      <c r="M104" s="201" t="s">
        <v>21</v>
      </c>
      <c r="N104" s="202" t="s">
        <v>44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161</v>
      </c>
      <c r="AT104" s="205" t="s">
        <v>156</v>
      </c>
      <c r="AU104" s="205" t="s">
        <v>82</v>
      </c>
      <c r="AY104" s="19" t="s">
        <v>153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9" t="s">
        <v>80</v>
      </c>
      <c r="BK104" s="206">
        <f>ROUND(I104*H104,2)</f>
        <v>0</v>
      </c>
      <c r="BL104" s="19" t="s">
        <v>161</v>
      </c>
      <c r="BM104" s="205" t="s">
        <v>1374</v>
      </c>
    </row>
    <row r="105" spans="2:63" s="12" customFormat="1" ht="22.9" customHeight="1">
      <c r="B105" s="178"/>
      <c r="C105" s="179"/>
      <c r="D105" s="180" t="s">
        <v>72</v>
      </c>
      <c r="E105" s="192" t="s">
        <v>1375</v>
      </c>
      <c r="F105" s="192" t="s">
        <v>1376</v>
      </c>
      <c r="G105" s="179"/>
      <c r="H105" s="179"/>
      <c r="I105" s="182"/>
      <c r="J105" s="193">
        <f>BK105</f>
        <v>0</v>
      </c>
      <c r="K105" s="179"/>
      <c r="L105" s="184"/>
      <c r="M105" s="185"/>
      <c r="N105" s="186"/>
      <c r="O105" s="186"/>
      <c r="P105" s="187">
        <f>SUM(P106:P109)</f>
        <v>0</v>
      </c>
      <c r="Q105" s="186"/>
      <c r="R105" s="187">
        <f>SUM(R106:R109)</f>
        <v>0</v>
      </c>
      <c r="S105" s="186"/>
      <c r="T105" s="188">
        <f>SUM(T106:T109)</f>
        <v>0</v>
      </c>
      <c r="AR105" s="189" t="s">
        <v>80</v>
      </c>
      <c r="AT105" s="190" t="s">
        <v>72</v>
      </c>
      <c r="AU105" s="190" t="s">
        <v>80</v>
      </c>
      <c r="AY105" s="189" t="s">
        <v>153</v>
      </c>
      <c r="BK105" s="191">
        <f>SUM(BK106:BK109)</f>
        <v>0</v>
      </c>
    </row>
    <row r="106" spans="1:65" s="2" customFormat="1" ht="44.25" customHeight="1">
      <c r="A106" s="36"/>
      <c r="B106" s="37"/>
      <c r="C106" s="194" t="s">
        <v>226</v>
      </c>
      <c r="D106" s="194" t="s">
        <v>156</v>
      </c>
      <c r="E106" s="195" t="s">
        <v>1377</v>
      </c>
      <c r="F106" s="196" t="s">
        <v>1378</v>
      </c>
      <c r="G106" s="197" t="s">
        <v>1203</v>
      </c>
      <c r="H106" s="198">
        <v>2</v>
      </c>
      <c r="I106" s="199"/>
      <c r="J106" s="200">
        <f>ROUND(I106*H106,2)</f>
        <v>0</v>
      </c>
      <c r="K106" s="196" t="s">
        <v>21</v>
      </c>
      <c r="L106" s="41"/>
      <c r="M106" s="201" t="s">
        <v>21</v>
      </c>
      <c r="N106" s="202" t="s">
        <v>44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161</v>
      </c>
      <c r="AT106" s="205" t="s">
        <v>156</v>
      </c>
      <c r="AU106" s="205" t="s">
        <v>82</v>
      </c>
      <c r="AY106" s="19" t="s">
        <v>153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9" t="s">
        <v>80</v>
      </c>
      <c r="BK106" s="206">
        <f>ROUND(I106*H106,2)</f>
        <v>0</v>
      </c>
      <c r="BL106" s="19" t="s">
        <v>161</v>
      </c>
      <c r="BM106" s="205" t="s">
        <v>1379</v>
      </c>
    </row>
    <row r="107" spans="1:65" s="2" customFormat="1" ht="44.25" customHeight="1">
      <c r="A107" s="36"/>
      <c r="B107" s="37"/>
      <c r="C107" s="194" t="s">
        <v>236</v>
      </c>
      <c r="D107" s="194" t="s">
        <v>156</v>
      </c>
      <c r="E107" s="195" t="s">
        <v>1380</v>
      </c>
      <c r="F107" s="196" t="s">
        <v>1381</v>
      </c>
      <c r="G107" s="197" t="s">
        <v>1203</v>
      </c>
      <c r="H107" s="198">
        <v>1</v>
      </c>
      <c r="I107" s="199"/>
      <c r="J107" s="200">
        <f>ROUND(I107*H107,2)</f>
        <v>0</v>
      </c>
      <c r="K107" s="196" t="s">
        <v>21</v>
      </c>
      <c r="L107" s="41"/>
      <c r="M107" s="201" t="s">
        <v>21</v>
      </c>
      <c r="N107" s="202" t="s">
        <v>44</v>
      </c>
      <c r="O107" s="6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161</v>
      </c>
      <c r="AT107" s="205" t="s">
        <v>156</v>
      </c>
      <c r="AU107" s="205" t="s">
        <v>82</v>
      </c>
      <c r="AY107" s="19" t="s">
        <v>153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9" t="s">
        <v>80</v>
      </c>
      <c r="BK107" s="206">
        <f>ROUND(I107*H107,2)</f>
        <v>0</v>
      </c>
      <c r="BL107" s="19" t="s">
        <v>161</v>
      </c>
      <c r="BM107" s="205" t="s">
        <v>1382</v>
      </c>
    </row>
    <row r="108" spans="1:65" s="2" customFormat="1" ht="44.25" customHeight="1">
      <c r="A108" s="36"/>
      <c r="B108" s="37"/>
      <c r="C108" s="194" t="s">
        <v>244</v>
      </c>
      <c r="D108" s="194" t="s">
        <v>156</v>
      </c>
      <c r="E108" s="195" t="s">
        <v>1383</v>
      </c>
      <c r="F108" s="196" t="s">
        <v>1384</v>
      </c>
      <c r="G108" s="197" t="s">
        <v>1203</v>
      </c>
      <c r="H108" s="198">
        <v>1</v>
      </c>
      <c r="I108" s="199"/>
      <c r="J108" s="200">
        <f>ROUND(I108*H108,2)</f>
        <v>0</v>
      </c>
      <c r="K108" s="196" t="s">
        <v>21</v>
      </c>
      <c r="L108" s="41"/>
      <c r="M108" s="201" t="s">
        <v>21</v>
      </c>
      <c r="N108" s="202" t="s">
        <v>44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161</v>
      </c>
      <c r="AT108" s="205" t="s">
        <v>156</v>
      </c>
      <c r="AU108" s="205" t="s">
        <v>82</v>
      </c>
      <c r="AY108" s="19" t="s">
        <v>153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9" t="s">
        <v>80</v>
      </c>
      <c r="BK108" s="206">
        <f>ROUND(I108*H108,2)</f>
        <v>0</v>
      </c>
      <c r="BL108" s="19" t="s">
        <v>161</v>
      </c>
      <c r="BM108" s="205" t="s">
        <v>1385</v>
      </c>
    </row>
    <row r="109" spans="1:65" s="2" customFormat="1" ht="44.25" customHeight="1">
      <c r="A109" s="36"/>
      <c r="B109" s="37"/>
      <c r="C109" s="194" t="s">
        <v>255</v>
      </c>
      <c r="D109" s="194" t="s">
        <v>156</v>
      </c>
      <c r="E109" s="195" t="s">
        <v>1386</v>
      </c>
      <c r="F109" s="196" t="s">
        <v>1387</v>
      </c>
      <c r="G109" s="197" t="s">
        <v>1203</v>
      </c>
      <c r="H109" s="198">
        <v>1</v>
      </c>
      <c r="I109" s="199"/>
      <c r="J109" s="200">
        <f>ROUND(I109*H109,2)</f>
        <v>0</v>
      </c>
      <c r="K109" s="196" t="s">
        <v>21</v>
      </c>
      <c r="L109" s="41"/>
      <c r="M109" s="201" t="s">
        <v>21</v>
      </c>
      <c r="N109" s="202" t="s">
        <v>44</v>
      </c>
      <c r="O109" s="66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161</v>
      </c>
      <c r="AT109" s="205" t="s">
        <v>156</v>
      </c>
      <c r="AU109" s="205" t="s">
        <v>82</v>
      </c>
      <c r="AY109" s="19" t="s">
        <v>153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19" t="s">
        <v>80</v>
      </c>
      <c r="BK109" s="206">
        <f>ROUND(I109*H109,2)</f>
        <v>0</v>
      </c>
      <c r="BL109" s="19" t="s">
        <v>161</v>
      </c>
      <c r="BM109" s="205" t="s">
        <v>1388</v>
      </c>
    </row>
    <row r="110" spans="2:63" s="12" customFormat="1" ht="22.9" customHeight="1">
      <c r="B110" s="178"/>
      <c r="C110" s="179"/>
      <c r="D110" s="180" t="s">
        <v>72</v>
      </c>
      <c r="E110" s="192" t="s">
        <v>1389</v>
      </c>
      <c r="F110" s="192" t="s">
        <v>1390</v>
      </c>
      <c r="G110" s="179"/>
      <c r="H110" s="179"/>
      <c r="I110" s="182"/>
      <c r="J110" s="193">
        <f>BK110</f>
        <v>0</v>
      </c>
      <c r="K110" s="179"/>
      <c r="L110" s="184"/>
      <c r="M110" s="185"/>
      <c r="N110" s="186"/>
      <c r="O110" s="186"/>
      <c r="P110" s="187">
        <f>SUM(P111:P116)</f>
        <v>0</v>
      </c>
      <c r="Q110" s="186"/>
      <c r="R110" s="187">
        <f>SUM(R111:R116)</f>
        <v>0</v>
      </c>
      <c r="S110" s="186"/>
      <c r="T110" s="188">
        <f>SUM(T111:T116)</f>
        <v>0</v>
      </c>
      <c r="AR110" s="189" t="s">
        <v>80</v>
      </c>
      <c r="AT110" s="190" t="s">
        <v>72</v>
      </c>
      <c r="AU110" s="190" t="s">
        <v>80</v>
      </c>
      <c r="AY110" s="189" t="s">
        <v>153</v>
      </c>
      <c r="BK110" s="191">
        <f>SUM(BK111:BK116)</f>
        <v>0</v>
      </c>
    </row>
    <row r="111" spans="1:65" s="2" customFormat="1" ht="16.5" customHeight="1">
      <c r="A111" s="36"/>
      <c r="B111" s="37"/>
      <c r="C111" s="194" t="s">
        <v>265</v>
      </c>
      <c r="D111" s="194" t="s">
        <v>156</v>
      </c>
      <c r="E111" s="195" t="s">
        <v>1391</v>
      </c>
      <c r="F111" s="196" t="s">
        <v>1392</v>
      </c>
      <c r="G111" s="197" t="s">
        <v>519</v>
      </c>
      <c r="H111" s="198">
        <v>10</v>
      </c>
      <c r="I111" s="199"/>
      <c r="J111" s="200">
        <f aca="true" t="shared" si="0" ref="J111:J116">ROUND(I111*H111,2)</f>
        <v>0</v>
      </c>
      <c r="K111" s="196" t="s">
        <v>21</v>
      </c>
      <c r="L111" s="41"/>
      <c r="M111" s="201" t="s">
        <v>21</v>
      </c>
      <c r="N111" s="202" t="s">
        <v>44</v>
      </c>
      <c r="O111" s="66"/>
      <c r="P111" s="203">
        <f aca="true" t="shared" si="1" ref="P111:P116">O111*H111</f>
        <v>0</v>
      </c>
      <c r="Q111" s="203">
        <v>0</v>
      </c>
      <c r="R111" s="203">
        <f aca="true" t="shared" si="2" ref="R111:R116">Q111*H111</f>
        <v>0</v>
      </c>
      <c r="S111" s="203">
        <v>0</v>
      </c>
      <c r="T111" s="204">
        <f aca="true" t="shared" si="3" ref="T111:T116"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161</v>
      </c>
      <c r="AT111" s="205" t="s">
        <v>156</v>
      </c>
      <c r="AU111" s="205" t="s">
        <v>82</v>
      </c>
      <c r="AY111" s="19" t="s">
        <v>153</v>
      </c>
      <c r="BE111" s="206">
        <f aca="true" t="shared" si="4" ref="BE111:BE116">IF(N111="základní",J111,0)</f>
        <v>0</v>
      </c>
      <c r="BF111" s="206">
        <f aca="true" t="shared" si="5" ref="BF111:BF116">IF(N111="snížená",J111,0)</f>
        <v>0</v>
      </c>
      <c r="BG111" s="206">
        <f aca="true" t="shared" si="6" ref="BG111:BG116">IF(N111="zákl. přenesená",J111,0)</f>
        <v>0</v>
      </c>
      <c r="BH111" s="206">
        <f aca="true" t="shared" si="7" ref="BH111:BH116">IF(N111="sníž. přenesená",J111,0)</f>
        <v>0</v>
      </c>
      <c r="BI111" s="206">
        <f aca="true" t="shared" si="8" ref="BI111:BI116">IF(N111="nulová",J111,0)</f>
        <v>0</v>
      </c>
      <c r="BJ111" s="19" t="s">
        <v>80</v>
      </c>
      <c r="BK111" s="206">
        <f aca="true" t="shared" si="9" ref="BK111:BK116">ROUND(I111*H111,2)</f>
        <v>0</v>
      </c>
      <c r="BL111" s="19" t="s">
        <v>161</v>
      </c>
      <c r="BM111" s="205" t="s">
        <v>1393</v>
      </c>
    </row>
    <row r="112" spans="1:65" s="2" customFormat="1" ht="21.75" customHeight="1">
      <c r="A112" s="36"/>
      <c r="B112" s="37"/>
      <c r="C112" s="194" t="s">
        <v>8</v>
      </c>
      <c r="D112" s="194" t="s">
        <v>156</v>
      </c>
      <c r="E112" s="195" t="s">
        <v>1394</v>
      </c>
      <c r="F112" s="196" t="s">
        <v>1395</v>
      </c>
      <c r="G112" s="197" t="s">
        <v>1203</v>
      </c>
      <c r="H112" s="198">
        <v>4</v>
      </c>
      <c r="I112" s="199"/>
      <c r="J112" s="200">
        <f t="shared" si="0"/>
        <v>0</v>
      </c>
      <c r="K112" s="196" t="s">
        <v>21</v>
      </c>
      <c r="L112" s="41"/>
      <c r="M112" s="201" t="s">
        <v>21</v>
      </c>
      <c r="N112" s="202" t="s">
        <v>44</v>
      </c>
      <c r="O112" s="66"/>
      <c r="P112" s="203">
        <f t="shared" si="1"/>
        <v>0</v>
      </c>
      <c r="Q112" s="203">
        <v>0</v>
      </c>
      <c r="R112" s="203">
        <f t="shared" si="2"/>
        <v>0</v>
      </c>
      <c r="S112" s="203">
        <v>0</v>
      </c>
      <c r="T112" s="204">
        <f t="shared" si="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161</v>
      </c>
      <c r="AT112" s="205" t="s">
        <v>156</v>
      </c>
      <c r="AU112" s="205" t="s">
        <v>82</v>
      </c>
      <c r="AY112" s="19" t="s">
        <v>153</v>
      </c>
      <c r="BE112" s="206">
        <f t="shared" si="4"/>
        <v>0</v>
      </c>
      <c r="BF112" s="206">
        <f t="shared" si="5"/>
        <v>0</v>
      </c>
      <c r="BG112" s="206">
        <f t="shared" si="6"/>
        <v>0</v>
      </c>
      <c r="BH112" s="206">
        <f t="shared" si="7"/>
        <v>0</v>
      </c>
      <c r="BI112" s="206">
        <f t="shared" si="8"/>
        <v>0</v>
      </c>
      <c r="BJ112" s="19" t="s">
        <v>80</v>
      </c>
      <c r="BK112" s="206">
        <f t="shared" si="9"/>
        <v>0</v>
      </c>
      <c r="BL112" s="19" t="s">
        <v>161</v>
      </c>
      <c r="BM112" s="205" t="s">
        <v>1396</v>
      </c>
    </row>
    <row r="113" spans="1:65" s="2" customFormat="1" ht="16.5" customHeight="1">
      <c r="A113" s="36"/>
      <c r="B113" s="37"/>
      <c r="C113" s="194" t="s">
        <v>300</v>
      </c>
      <c r="D113" s="194" t="s">
        <v>156</v>
      </c>
      <c r="E113" s="195" t="s">
        <v>1397</v>
      </c>
      <c r="F113" s="196" t="s">
        <v>1398</v>
      </c>
      <c r="G113" s="197" t="s">
        <v>1203</v>
      </c>
      <c r="H113" s="198">
        <v>1</v>
      </c>
      <c r="I113" s="199"/>
      <c r="J113" s="200">
        <f t="shared" si="0"/>
        <v>0</v>
      </c>
      <c r="K113" s="196" t="s">
        <v>21</v>
      </c>
      <c r="L113" s="41"/>
      <c r="M113" s="201" t="s">
        <v>21</v>
      </c>
      <c r="N113" s="202" t="s">
        <v>44</v>
      </c>
      <c r="O113" s="66"/>
      <c r="P113" s="203">
        <f t="shared" si="1"/>
        <v>0</v>
      </c>
      <c r="Q113" s="203">
        <v>0</v>
      </c>
      <c r="R113" s="203">
        <f t="shared" si="2"/>
        <v>0</v>
      </c>
      <c r="S113" s="203">
        <v>0</v>
      </c>
      <c r="T113" s="204">
        <f t="shared" si="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161</v>
      </c>
      <c r="AT113" s="205" t="s">
        <v>156</v>
      </c>
      <c r="AU113" s="205" t="s">
        <v>82</v>
      </c>
      <c r="AY113" s="19" t="s">
        <v>153</v>
      </c>
      <c r="BE113" s="206">
        <f t="shared" si="4"/>
        <v>0</v>
      </c>
      <c r="BF113" s="206">
        <f t="shared" si="5"/>
        <v>0</v>
      </c>
      <c r="BG113" s="206">
        <f t="shared" si="6"/>
        <v>0</v>
      </c>
      <c r="BH113" s="206">
        <f t="shared" si="7"/>
        <v>0</v>
      </c>
      <c r="BI113" s="206">
        <f t="shared" si="8"/>
        <v>0</v>
      </c>
      <c r="BJ113" s="19" t="s">
        <v>80</v>
      </c>
      <c r="BK113" s="206">
        <f t="shared" si="9"/>
        <v>0</v>
      </c>
      <c r="BL113" s="19" t="s">
        <v>161</v>
      </c>
      <c r="BM113" s="205" t="s">
        <v>1399</v>
      </c>
    </row>
    <row r="114" spans="1:65" s="2" customFormat="1" ht="16.5" customHeight="1">
      <c r="A114" s="36"/>
      <c r="B114" s="37"/>
      <c r="C114" s="194" t="s">
        <v>315</v>
      </c>
      <c r="D114" s="194" t="s">
        <v>156</v>
      </c>
      <c r="E114" s="195" t="s">
        <v>1400</v>
      </c>
      <c r="F114" s="196" t="s">
        <v>1401</v>
      </c>
      <c r="G114" s="197" t="s">
        <v>172</v>
      </c>
      <c r="H114" s="198">
        <v>4</v>
      </c>
      <c r="I114" s="199"/>
      <c r="J114" s="200">
        <f t="shared" si="0"/>
        <v>0</v>
      </c>
      <c r="K114" s="196" t="s">
        <v>21</v>
      </c>
      <c r="L114" s="41"/>
      <c r="M114" s="201" t="s">
        <v>21</v>
      </c>
      <c r="N114" s="202" t="s">
        <v>44</v>
      </c>
      <c r="O114" s="66"/>
      <c r="P114" s="203">
        <f t="shared" si="1"/>
        <v>0</v>
      </c>
      <c r="Q114" s="203">
        <v>0</v>
      </c>
      <c r="R114" s="203">
        <f t="shared" si="2"/>
        <v>0</v>
      </c>
      <c r="S114" s="203">
        <v>0</v>
      </c>
      <c r="T114" s="204">
        <f t="shared" si="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161</v>
      </c>
      <c r="AT114" s="205" t="s">
        <v>156</v>
      </c>
      <c r="AU114" s="205" t="s">
        <v>82</v>
      </c>
      <c r="AY114" s="19" t="s">
        <v>153</v>
      </c>
      <c r="BE114" s="206">
        <f t="shared" si="4"/>
        <v>0</v>
      </c>
      <c r="BF114" s="206">
        <f t="shared" si="5"/>
        <v>0</v>
      </c>
      <c r="BG114" s="206">
        <f t="shared" si="6"/>
        <v>0</v>
      </c>
      <c r="BH114" s="206">
        <f t="shared" si="7"/>
        <v>0</v>
      </c>
      <c r="BI114" s="206">
        <f t="shared" si="8"/>
        <v>0</v>
      </c>
      <c r="BJ114" s="19" t="s">
        <v>80</v>
      </c>
      <c r="BK114" s="206">
        <f t="shared" si="9"/>
        <v>0</v>
      </c>
      <c r="BL114" s="19" t="s">
        <v>161</v>
      </c>
      <c r="BM114" s="205" t="s">
        <v>1402</v>
      </c>
    </row>
    <row r="115" spans="1:65" s="2" customFormat="1" ht="16.5" customHeight="1">
      <c r="A115" s="36"/>
      <c r="B115" s="37"/>
      <c r="C115" s="194" t="s">
        <v>338</v>
      </c>
      <c r="D115" s="194" t="s">
        <v>156</v>
      </c>
      <c r="E115" s="195" t="s">
        <v>1403</v>
      </c>
      <c r="F115" s="196" t="s">
        <v>1404</v>
      </c>
      <c r="G115" s="197" t="s">
        <v>1203</v>
      </c>
      <c r="H115" s="198">
        <v>6</v>
      </c>
      <c r="I115" s="199"/>
      <c r="J115" s="200">
        <f t="shared" si="0"/>
        <v>0</v>
      </c>
      <c r="K115" s="196" t="s">
        <v>21</v>
      </c>
      <c r="L115" s="41"/>
      <c r="M115" s="201" t="s">
        <v>21</v>
      </c>
      <c r="N115" s="202" t="s">
        <v>44</v>
      </c>
      <c r="O115" s="66"/>
      <c r="P115" s="203">
        <f t="shared" si="1"/>
        <v>0</v>
      </c>
      <c r="Q115" s="203">
        <v>0</v>
      </c>
      <c r="R115" s="203">
        <f t="shared" si="2"/>
        <v>0</v>
      </c>
      <c r="S115" s="203">
        <v>0</v>
      </c>
      <c r="T115" s="204">
        <f t="shared" si="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161</v>
      </c>
      <c r="AT115" s="205" t="s">
        <v>156</v>
      </c>
      <c r="AU115" s="205" t="s">
        <v>82</v>
      </c>
      <c r="AY115" s="19" t="s">
        <v>153</v>
      </c>
      <c r="BE115" s="206">
        <f t="shared" si="4"/>
        <v>0</v>
      </c>
      <c r="BF115" s="206">
        <f t="shared" si="5"/>
        <v>0</v>
      </c>
      <c r="BG115" s="206">
        <f t="shared" si="6"/>
        <v>0</v>
      </c>
      <c r="BH115" s="206">
        <f t="shared" si="7"/>
        <v>0</v>
      </c>
      <c r="BI115" s="206">
        <f t="shared" si="8"/>
        <v>0</v>
      </c>
      <c r="BJ115" s="19" t="s">
        <v>80</v>
      </c>
      <c r="BK115" s="206">
        <f t="shared" si="9"/>
        <v>0</v>
      </c>
      <c r="BL115" s="19" t="s">
        <v>161</v>
      </c>
      <c r="BM115" s="205" t="s">
        <v>1405</v>
      </c>
    </row>
    <row r="116" spans="1:65" s="2" customFormat="1" ht="21.75" customHeight="1">
      <c r="A116" s="36"/>
      <c r="B116" s="37"/>
      <c r="C116" s="194" t="s">
        <v>343</v>
      </c>
      <c r="D116" s="194" t="s">
        <v>156</v>
      </c>
      <c r="E116" s="195" t="s">
        <v>1406</v>
      </c>
      <c r="F116" s="196" t="s">
        <v>1407</v>
      </c>
      <c r="G116" s="197" t="s">
        <v>1065</v>
      </c>
      <c r="H116" s="198">
        <v>12</v>
      </c>
      <c r="I116" s="199"/>
      <c r="J116" s="200">
        <f t="shared" si="0"/>
        <v>0</v>
      </c>
      <c r="K116" s="196" t="s">
        <v>21</v>
      </c>
      <c r="L116" s="41"/>
      <c r="M116" s="264" t="s">
        <v>21</v>
      </c>
      <c r="N116" s="265" t="s">
        <v>44</v>
      </c>
      <c r="O116" s="266"/>
      <c r="P116" s="267">
        <f t="shared" si="1"/>
        <v>0</v>
      </c>
      <c r="Q116" s="267">
        <v>0</v>
      </c>
      <c r="R116" s="267">
        <f t="shared" si="2"/>
        <v>0</v>
      </c>
      <c r="S116" s="267">
        <v>0</v>
      </c>
      <c r="T116" s="268">
        <f t="shared" si="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161</v>
      </c>
      <c r="AT116" s="205" t="s">
        <v>156</v>
      </c>
      <c r="AU116" s="205" t="s">
        <v>82</v>
      </c>
      <c r="AY116" s="19" t="s">
        <v>153</v>
      </c>
      <c r="BE116" s="206">
        <f t="shared" si="4"/>
        <v>0</v>
      </c>
      <c r="BF116" s="206">
        <f t="shared" si="5"/>
        <v>0</v>
      </c>
      <c r="BG116" s="206">
        <f t="shared" si="6"/>
        <v>0</v>
      </c>
      <c r="BH116" s="206">
        <f t="shared" si="7"/>
        <v>0</v>
      </c>
      <c r="BI116" s="206">
        <f t="shared" si="8"/>
        <v>0</v>
      </c>
      <c r="BJ116" s="19" t="s">
        <v>80</v>
      </c>
      <c r="BK116" s="206">
        <f t="shared" si="9"/>
        <v>0</v>
      </c>
      <c r="BL116" s="19" t="s">
        <v>161</v>
      </c>
      <c r="BM116" s="205" t="s">
        <v>1408</v>
      </c>
    </row>
    <row r="117" spans="1:31" s="2" customFormat="1" ht="6.95" customHeight="1">
      <c r="A117" s="36"/>
      <c r="B117" s="49"/>
      <c r="C117" s="50"/>
      <c r="D117" s="50"/>
      <c r="E117" s="50"/>
      <c r="F117" s="50"/>
      <c r="G117" s="50"/>
      <c r="H117" s="50"/>
      <c r="I117" s="144"/>
      <c r="J117" s="50"/>
      <c r="K117" s="50"/>
      <c r="L117" s="41"/>
      <c r="M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</sheetData>
  <sheetProtection password="A249" sheet="1" objects="1" scenarios="1"/>
  <autoFilter ref="C90:K116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19" t="s">
        <v>96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82</v>
      </c>
    </row>
    <row r="4" spans="2:46" s="1" customFormat="1" ht="24.95" customHeight="1">
      <c r="B4" s="22"/>
      <c r="D4" s="114" t="s">
        <v>103</v>
      </c>
      <c r="I4" s="110"/>
      <c r="L4" s="22"/>
      <c r="M4" s="115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95" t="str">
        <f>'Rekapitulace stavby'!K6</f>
        <v>ÚSTÍ NAD LABEM, PASTEUROVA č.p.1500  (VILA KAMPUS)</v>
      </c>
      <c r="F7" s="396"/>
      <c r="G7" s="396"/>
      <c r="H7" s="396"/>
      <c r="I7" s="110"/>
      <c r="L7" s="22"/>
    </row>
    <row r="8" spans="2:12" s="1" customFormat="1" ht="12" customHeight="1">
      <c r="B8" s="22"/>
      <c r="D8" s="116" t="s">
        <v>104</v>
      </c>
      <c r="I8" s="110"/>
      <c r="L8" s="22"/>
    </row>
    <row r="9" spans="1:31" s="2" customFormat="1" ht="16.5" customHeight="1">
      <c r="A9" s="36"/>
      <c r="B9" s="41"/>
      <c r="C9" s="36"/>
      <c r="D9" s="36"/>
      <c r="E9" s="395" t="s">
        <v>105</v>
      </c>
      <c r="F9" s="397"/>
      <c r="G9" s="397"/>
      <c r="H9" s="397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106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8" t="s">
        <v>1409</v>
      </c>
      <c r="F11" s="397"/>
      <c r="G11" s="397"/>
      <c r="H11" s="397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21</v>
      </c>
      <c r="G13" s="36"/>
      <c r="H13" s="36"/>
      <c r="I13" s="119" t="s">
        <v>20</v>
      </c>
      <c r="J13" s="105" t="s">
        <v>21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25. 2. 2020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26</v>
      </c>
      <c r="E16" s="36"/>
      <c r="F16" s="36"/>
      <c r="G16" s="36"/>
      <c r="H16" s="36"/>
      <c r="I16" s="119" t="s">
        <v>27</v>
      </c>
      <c r="J16" s="105" t="s">
        <v>21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9" t="s">
        <v>29</v>
      </c>
      <c r="J17" s="105" t="s">
        <v>21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30</v>
      </c>
      <c r="E19" s="36"/>
      <c r="F19" s="36"/>
      <c r="G19" s="36"/>
      <c r="H19" s="36"/>
      <c r="I19" s="119" t="s">
        <v>27</v>
      </c>
      <c r="J19" s="32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9" t="str">
        <f>'Rekapitulace stavby'!E14</f>
        <v>Vyplň údaj</v>
      </c>
      <c r="F20" s="400"/>
      <c r="G20" s="400"/>
      <c r="H20" s="400"/>
      <c r="I20" s="119" t="s">
        <v>29</v>
      </c>
      <c r="J20" s="32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32</v>
      </c>
      <c r="E22" s="36"/>
      <c r="F22" s="36"/>
      <c r="G22" s="36"/>
      <c r="H22" s="36"/>
      <c r="I22" s="119" t="s">
        <v>27</v>
      </c>
      <c r="J22" s="105" t="s">
        <v>21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1410</v>
      </c>
      <c r="F23" s="36"/>
      <c r="G23" s="36"/>
      <c r="H23" s="36"/>
      <c r="I23" s="119" t="s">
        <v>29</v>
      </c>
      <c r="J23" s="105" t="s">
        <v>21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35</v>
      </c>
      <c r="E25" s="36"/>
      <c r="F25" s="36"/>
      <c r="G25" s="36"/>
      <c r="H25" s="36"/>
      <c r="I25" s="119" t="s">
        <v>27</v>
      </c>
      <c r="J25" s="105" t="s">
        <v>21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1332</v>
      </c>
      <c r="F26" s="36"/>
      <c r="G26" s="36"/>
      <c r="H26" s="36"/>
      <c r="I26" s="119" t="s">
        <v>29</v>
      </c>
      <c r="J26" s="105" t="s">
        <v>21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37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35.25" customHeight="1">
      <c r="A29" s="121"/>
      <c r="B29" s="122"/>
      <c r="C29" s="121"/>
      <c r="D29" s="121"/>
      <c r="E29" s="401" t="s">
        <v>1177</v>
      </c>
      <c r="F29" s="401"/>
      <c r="G29" s="401"/>
      <c r="H29" s="401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39</v>
      </c>
      <c r="E32" s="36"/>
      <c r="F32" s="36"/>
      <c r="G32" s="36"/>
      <c r="H32" s="36"/>
      <c r="I32" s="117"/>
      <c r="J32" s="128">
        <f>ROUND(J91,2)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41</v>
      </c>
      <c r="G34" s="36"/>
      <c r="H34" s="36"/>
      <c r="I34" s="130" t="s">
        <v>40</v>
      </c>
      <c r="J34" s="129" t="s">
        <v>42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1" t="s">
        <v>43</v>
      </c>
      <c r="E35" s="116" t="s">
        <v>44</v>
      </c>
      <c r="F35" s="132">
        <f>ROUND((SUM(BE91:BE115)),2)</f>
        <v>0</v>
      </c>
      <c r="G35" s="36"/>
      <c r="H35" s="36"/>
      <c r="I35" s="133">
        <v>0.21</v>
      </c>
      <c r="J35" s="132">
        <f>ROUND(((SUM(BE91:BE115))*I35),2)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6" t="s">
        <v>45</v>
      </c>
      <c r="F36" s="132">
        <f>ROUND((SUM(BF91:BF115)),2)</f>
        <v>0</v>
      </c>
      <c r="G36" s="36"/>
      <c r="H36" s="36"/>
      <c r="I36" s="133">
        <v>0.15</v>
      </c>
      <c r="J36" s="132">
        <f>ROUND(((SUM(BF91:BF115))*I36),2)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6" t="s">
        <v>46</v>
      </c>
      <c r="F37" s="132">
        <f>ROUND((SUM(BG91:BG115)),2)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6" t="s">
        <v>47</v>
      </c>
      <c r="F38" s="132">
        <f>ROUND((SUM(BH91:BH115)),2)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6" t="s">
        <v>48</v>
      </c>
      <c r="F39" s="132">
        <f>ROUND((SUM(BI91:BI115)),2)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49</v>
      </c>
      <c r="E41" s="136"/>
      <c r="F41" s="136"/>
      <c r="G41" s="137" t="s">
        <v>50</v>
      </c>
      <c r="H41" s="138" t="s">
        <v>51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109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ÚSTÍ NAD LABEM, PASTEUROVA č.p.1500  (VILA KAMPUS)</v>
      </c>
      <c r="F50" s="394"/>
      <c r="G50" s="394"/>
      <c r="H50" s="39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104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105</v>
      </c>
      <c r="F52" s="392"/>
      <c r="G52" s="392"/>
      <c r="H52" s="392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106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D.1.4.3 - ÚSTŘEDNÍ VYTÁPĚNÍ</v>
      </c>
      <c r="F54" s="392"/>
      <c r="G54" s="392"/>
      <c r="H54" s="392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ÚSTÍ NAD LABEM</v>
      </c>
      <c r="G56" s="38"/>
      <c r="H56" s="38"/>
      <c r="I56" s="119" t="s">
        <v>24</v>
      </c>
      <c r="J56" s="61" t="str">
        <f>IF(J14="","",J14)</f>
        <v>25. 2. 2020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25.7" customHeight="1">
      <c r="A58" s="36"/>
      <c r="B58" s="37"/>
      <c r="C58" s="31" t="s">
        <v>26</v>
      </c>
      <c r="D58" s="38"/>
      <c r="E58" s="38"/>
      <c r="F58" s="29" t="str">
        <f>E17</f>
        <v>UJEP V ÚSTÍ NAD LABEM</v>
      </c>
      <c r="G58" s="38"/>
      <c r="H58" s="38"/>
      <c r="I58" s="119" t="s">
        <v>32</v>
      </c>
      <c r="J58" s="34" t="str">
        <f>E23</f>
        <v>IDP spol.s r.o., ING.V.HROTEK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119" t="s">
        <v>35</v>
      </c>
      <c r="J59" s="34" t="str">
        <f>E26</f>
        <v>ING.V.HROTEK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110</v>
      </c>
      <c r="D61" s="149"/>
      <c r="E61" s="149"/>
      <c r="F61" s="149"/>
      <c r="G61" s="149"/>
      <c r="H61" s="149"/>
      <c r="I61" s="150"/>
      <c r="J61" s="151" t="s">
        <v>111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2" t="s">
        <v>71</v>
      </c>
      <c r="D63" s="38"/>
      <c r="E63" s="38"/>
      <c r="F63" s="38"/>
      <c r="G63" s="38"/>
      <c r="H63" s="38"/>
      <c r="I63" s="117"/>
      <c r="J63" s="79">
        <f>J91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112</v>
      </c>
    </row>
    <row r="64" spans="2:12" s="9" customFormat="1" ht="24.95" customHeight="1">
      <c r="B64" s="153"/>
      <c r="C64" s="154"/>
      <c r="D64" s="155" t="s">
        <v>124</v>
      </c>
      <c r="E64" s="156"/>
      <c r="F64" s="156"/>
      <c r="G64" s="156"/>
      <c r="H64" s="156"/>
      <c r="I64" s="157"/>
      <c r="J64" s="158">
        <f>J92</f>
        <v>0</v>
      </c>
      <c r="K64" s="154"/>
      <c r="L64" s="159"/>
    </row>
    <row r="65" spans="2:12" s="10" customFormat="1" ht="19.9" customHeight="1">
      <c r="B65" s="160"/>
      <c r="C65" s="99"/>
      <c r="D65" s="161" t="s">
        <v>1334</v>
      </c>
      <c r="E65" s="162"/>
      <c r="F65" s="162"/>
      <c r="G65" s="162"/>
      <c r="H65" s="162"/>
      <c r="I65" s="163"/>
      <c r="J65" s="164">
        <f>J93</f>
        <v>0</v>
      </c>
      <c r="K65" s="99"/>
      <c r="L65" s="165"/>
    </row>
    <row r="66" spans="2:12" s="10" customFormat="1" ht="19.9" customHeight="1">
      <c r="B66" s="160"/>
      <c r="C66" s="99"/>
      <c r="D66" s="161" t="s">
        <v>1335</v>
      </c>
      <c r="E66" s="162"/>
      <c r="F66" s="162"/>
      <c r="G66" s="162"/>
      <c r="H66" s="162"/>
      <c r="I66" s="163"/>
      <c r="J66" s="164">
        <f>J96</f>
        <v>0</v>
      </c>
      <c r="K66" s="99"/>
      <c r="L66" s="165"/>
    </row>
    <row r="67" spans="2:12" s="10" customFormat="1" ht="19.9" customHeight="1">
      <c r="B67" s="160"/>
      <c r="C67" s="99"/>
      <c r="D67" s="161" t="s">
        <v>1336</v>
      </c>
      <c r="E67" s="162"/>
      <c r="F67" s="162"/>
      <c r="G67" s="162"/>
      <c r="H67" s="162"/>
      <c r="I67" s="163"/>
      <c r="J67" s="164">
        <f>J102</f>
        <v>0</v>
      </c>
      <c r="K67" s="99"/>
      <c r="L67" s="165"/>
    </row>
    <row r="68" spans="2:12" s="10" customFormat="1" ht="19.9" customHeight="1">
      <c r="B68" s="160"/>
      <c r="C68" s="99"/>
      <c r="D68" s="161" t="s">
        <v>1411</v>
      </c>
      <c r="E68" s="162"/>
      <c r="F68" s="162"/>
      <c r="G68" s="162"/>
      <c r="H68" s="162"/>
      <c r="I68" s="163"/>
      <c r="J68" s="164">
        <f>J105</f>
        <v>0</v>
      </c>
      <c r="K68" s="99"/>
      <c r="L68" s="165"/>
    </row>
    <row r="69" spans="2:12" s="10" customFormat="1" ht="19.9" customHeight="1">
      <c r="B69" s="160"/>
      <c r="C69" s="99"/>
      <c r="D69" s="161" t="s">
        <v>1412</v>
      </c>
      <c r="E69" s="162"/>
      <c r="F69" s="162"/>
      <c r="G69" s="162"/>
      <c r="H69" s="162"/>
      <c r="I69" s="163"/>
      <c r="J69" s="164">
        <f>J111</f>
        <v>0</v>
      </c>
      <c r="K69" s="99"/>
      <c r="L69" s="165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117"/>
      <c r="J70" s="38"/>
      <c r="K70" s="38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49"/>
      <c r="C71" s="50"/>
      <c r="D71" s="50"/>
      <c r="E71" s="50"/>
      <c r="F71" s="50"/>
      <c r="G71" s="50"/>
      <c r="H71" s="50"/>
      <c r="I71" s="144"/>
      <c r="J71" s="50"/>
      <c r="K71" s="50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1"/>
      <c r="C75" s="52"/>
      <c r="D75" s="52"/>
      <c r="E75" s="52"/>
      <c r="F75" s="52"/>
      <c r="G75" s="52"/>
      <c r="H75" s="52"/>
      <c r="I75" s="147"/>
      <c r="J75" s="52"/>
      <c r="K75" s="52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138</v>
      </c>
      <c r="D76" s="38"/>
      <c r="E76" s="38"/>
      <c r="F76" s="38"/>
      <c r="G76" s="38"/>
      <c r="H76" s="38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93" t="str">
        <f>E7</f>
        <v>ÚSTÍ NAD LABEM, PASTEUROVA č.p.1500  (VILA KAMPUS)</v>
      </c>
      <c r="F79" s="394"/>
      <c r="G79" s="394"/>
      <c r="H79" s="394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3"/>
      <c r="C80" s="31" t="s">
        <v>104</v>
      </c>
      <c r="D80" s="24"/>
      <c r="E80" s="24"/>
      <c r="F80" s="24"/>
      <c r="G80" s="24"/>
      <c r="H80" s="24"/>
      <c r="I80" s="110"/>
      <c r="J80" s="24"/>
      <c r="K80" s="24"/>
      <c r="L80" s="22"/>
    </row>
    <row r="81" spans="1:31" s="2" customFormat="1" ht="16.5" customHeight="1">
      <c r="A81" s="36"/>
      <c r="B81" s="37"/>
      <c r="C81" s="38"/>
      <c r="D81" s="38"/>
      <c r="E81" s="393" t="s">
        <v>105</v>
      </c>
      <c r="F81" s="392"/>
      <c r="G81" s="392"/>
      <c r="H81" s="392"/>
      <c r="I81" s="117"/>
      <c r="J81" s="38"/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106</v>
      </c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72" t="str">
        <f>E11</f>
        <v>D.1.4.3 - ÚSTŘEDNÍ VYTÁPĚNÍ</v>
      </c>
      <c r="F83" s="392"/>
      <c r="G83" s="392"/>
      <c r="H83" s="392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22</v>
      </c>
      <c r="D85" s="38"/>
      <c r="E85" s="38"/>
      <c r="F85" s="29" t="str">
        <f>F14</f>
        <v>ÚSTÍ NAD LABEM</v>
      </c>
      <c r="G85" s="38"/>
      <c r="H85" s="38"/>
      <c r="I85" s="119" t="s">
        <v>24</v>
      </c>
      <c r="J85" s="61" t="str">
        <f>IF(J14="","",J14)</f>
        <v>25. 2. 2020</v>
      </c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117"/>
      <c r="J86" s="38"/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25.7" customHeight="1">
      <c r="A87" s="36"/>
      <c r="B87" s="37"/>
      <c r="C87" s="31" t="s">
        <v>26</v>
      </c>
      <c r="D87" s="38"/>
      <c r="E87" s="38"/>
      <c r="F87" s="29" t="str">
        <f>E17</f>
        <v>UJEP V ÚSTÍ NAD LABEM</v>
      </c>
      <c r="G87" s="38"/>
      <c r="H87" s="38"/>
      <c r="I87" s="119" t="s">
        <v>32</v>
      </c>
      <c r="J87" s="34" t="str">
        <f>E23</f>
        <v>IDP spol.s r.o., ING.V.HROTEK</v>
      </c>
      <c r="K87" s="38"/>
      <c r="L87" s="11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30</v>
      </c>
      <c r="D88" s="38"/>
      <c r="E88" s="38"/>
      <c r="F88" s="29" t="str">
        <f>IF(E20="","",E20)</f>
        <v>Vyplň údaj</v>
      </c>
      <c r="G88" s="38"/>
      <c r="H88" s="38"/>
      <c r="I88" s="119" t="s">
        <v>35</v>
      </c>
      <c r="J88" s="34" t="str">
        <f>E26</f>
        <v>ING.V.HROTEK</v>
      </c>
      <c r="K88" s="38"/>
      <c r="L88" s="11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117"/>
      <c r="J89" s="38"/>
      <c r="K89" s="38"/>
      <c r="L89" s="11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66"/>
      <c r="B90" s="167"/>
      <c r="C90" s="168" t="s">
        <v>139</v>
      </c>
      <c r="D90" s="169" t="s">
        <v>58</v>
      </c>
      <c r="E90" s="169" t="s">
        <v>54</v>
      </c>
      <c r="F90" s="169" t="s">
        <v>55</v>
      </c>
      <c r="G90" s="169" t="s">
        <v>140</v>
      </c>
      <c r="H90" s="169" t="s">
        <v>141</v>
      </c>
      <c r="I90" s="170" t="s">
        <v>142</v>
      </c>
      <c r="J90" s="169" t="s">
        <v>111</v>
      </c>
      <c r="K90" s="171" t="s">
        <v>143</v>
      </c>
      <c r="L90" s="172"/>
      <c r="M90" s="70" t="s">
        <v>21</v>
      </c>
      <c r="N90" s="71" t="s">
        <v>43</v>
      </c>
      <c r="O90" s="71" t="s">
        <v>144</v>
      </c>
      <c r="P90" s="71" t="s">
        <v>145</v>
      </c>
      <c r="Q90" s="71" t="s">
        <v>146</v>
      </c>
      <c r="R90" s="71" t="s">
        <v>147</v>
      </c>
      <c r="S90" s="71" t="s">
        <v>148</v>
      </c>
      <c r="T90" s="72" t="s">
        <v>149</v>
      </c>
      <c r="U90" s="166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</row>
    <row r="91" spans="1:63" s="2" customFormat="1" ht="22.9" customHeight="1">
      <c r="A91" s="36"/>
      <c r="B91" s="37"/>
      <c r="C91" s="77" t="s">
        <v>150</v>
      </c>
      <c r="D91" s="38"/>
      <c r="E91" s="38"/>
      <c r="F91" s="38"/>
      <c r="G91" s="38"/>
      <c r="H91" s="38"/>
      <c r="I91" s="117"/>
      <c r="J91" s="173">
        <f>BK91</f>
        <v>0</v>
      </c>
      <c r="K91" s="38"/>
      <c r="L91" s="41"/>
      <c r="M91" s="73"/>
      <c r="N91" s="174"/>
      <c r="O91" s="74"/>
      <c r="P91" s="175">
        <f>P92</f>
        <v>0</v>
      </c>
      <c r="Q91" s="74"/>
      <c r="R91" s="175">
        <f>R92</f>
        <v>0</v>
      </c>
      <c r="S91" s="74"/>
      <c r="T91" s="176">
        <f>T92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72</v>
      </c>
      <c r="AU91" s="19" t="s">
        <v>112</v>
      </c>
      <c r="BK91" s="177">
        <f>BK92</f>
        <v>0</v>
      </c>
    </row>
    <row r="92" spans="2:63" s="12" customFormat="1" ht="25.9" customHeight="1">
      <c r="B92" s="178"/>
      <c r="C92" s="179"/>
      <c r="D92" s="180" t="s">
        <v>72</v>
      </c>
      <c r="E92" s="181" t="s">
        <v>559</v>
      </c>
      <c r="F92" s="181" t="s">
        <v>560</v>
      </c>
      <c r="G92" s="179"/>
      <c r="H92" s="179"/>
      <c r="I92" s="182"/>
      <c r="J92" s="183">
        <f>BK92</f>
        <v>0</v>
      </c>
      <c r="K92" s="179"/>
      <c r="L92" s="184"/>
      <c r="M92" s="185"/>
      <c r="N92" s="186"/>
      <c r="O92" s="186"/>
      <c r="P92" s="187">
        <f>P93+P96+P102+P105+P111</f>
        <v>0</v>
      </c>
      <c r="Q92" s="186"/>
      <c r="R92" s="187">
        <f>R93+R96+R102+R105+R111</f>
        <v>0</v>
      </c>
      <c r="S92" s="186"/>
      <c r="T92" s="188">
        <f>T93+T96+T102+T105+T111</f>
        <v>0</v>
      </c>
      <c r="AR92" s="189" t="s">
        <v>82</v>
      </c>
      <c r="AT92" s="190" t="s">
        <v>72</v>
      </c>
      <c r="AU92" s="190" t="s">
        <v>73</v>
      </c>
      <c r="AY92" s="189" t="s">
        <v>153</v>
      </c>
      <c r="BK92" s="191">
        <f>BK93+BK96+BK102+BK105+BK111</f>
        <v>0</v>
      </c>
    </row>
    <row r="93" spans="2:63" s="12" customFormat="1" ht="22.9" customHeight="1">
      <c r="B93" s="178"/>
      <c r="C93" s="179"/>
      <c r="D93" s="180" t="s">
        <v>72</v>
      </c>
      <c r="E93" s="192" t="s">
        <v>1341</v>
      </c>
      <c r="F93" s="192" t="s">
        <v>1342</v>
      </c>
      <c r="G93" s="179"/>
      <c r="H93" s="179"/>
      <c r="I93" s="182"/>
      <c r="J93" s="193">
        <f>BK93</f>
        <v>0</v>
      </c>
      <c r="K93" s="179"/>
      <c r="L93" s="184"/>
      <c r="M93" s="185"/>
      <c r="N93" s="186"/>
      <c r="O93" s="186"/>
      <c r="P93" s="187">
        <f>SUM(P94:P95)</f>
        <v>0</v>
      </c>
      <c r="Q93" s="186"/>
      <c r="R93" s="187">
        <f>SUM(R94:R95)</f>
        <v>0</v>
      </c>
      <c r="S93" s="186"/>
      <c r="T93" s="188">
        <f>SUM(T94:T95)</f>
        <v>0</v>
      </c>
      <c r="AR93" s="189" t="s">
        <v>80</v>
      </c>
      <c r="AT93" s="190" t="s">
        <v>72</v>
      </c>
      <c r="AU93" s="190" t="s">
        <v>80</v>
      </c>
      <c r="AY93" s="189" t="s">
        <v>153</v>
      </c>
      <c r="BK93" s="191">
        <f>SUM(BK94:BK95)</f>
        <v>0</v>
      </c>
    </row>
    <row r="94" spans="1:65" s="2" customFormat="1" ht="16.5" customHeight="1">
      <c r="A94" s="36"/>
      <c r="B94" s="37"/>
      <c r="C94" s="194" t="s">
        <v>80</v>
      </c>
      <c r="D94" s="194" t="s">
        <v>156</v>
      </c>
      <c r="E94" s="195" t="s">
        <v>1343</v>
      </c>
      <c r="F94" s="196" t="s">
        <v>1413</v>
      </c>
      <c r="G94" s="197" t="s">
        <v>1345</v>
      </c>
      <c r="H94" s="198">
        <v>22</v>
      </c>
      <c r="I94" s="199"/>
      <c r="J94" s="200">
        <f>ROUND(I94*H94,2)</f>
        <v>0</v>
      </c>
      <c r="K94" s="196" t="s">
        <v>21</v>
      </c>
      <c r="L94" s="41"/>
      <c r="M94" s="201" t="s">
        <v>21</v>
      </c>
      <c r="N94" s="202" t="s">
        <v>44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161</v>
      </c>
      <c r="AT94" s="205" t="s">
        <v>156</v>
      </c>
      <c r="AU94" s="205" t="s">
        <v>82</v>
      </c>
      <c r="AY94" s="19" t="s">
        <v>153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9" t="s">
        <v>80</v>
      </c>
      <c r="BK94" s="206">
        <f>ROUND(I94*H94,2)</f>
        <v>0</v>
      </c>
      <c r="BL94" s="19" t="s">
        <v>161</v>
      </c>
      <c r="BM94" s="205" t="s">
        <v>1414</v>
      </c>
    </row>
    <row r="95" spans="1:65" s="2" customFormat="1" ht="16.5" customHeight="1">
      <c r="A95" s="36"/>
      <c r="B95" s="37"/>
      <c r="C95" s="194" t="s">
        <v>82</v>
      </c>
      <c r="D95" s="194" t="s">
        <v>156</v>
      </c>
      <c r="E95" s="195" t="s">
        <v>1347</v>
      </c>
      <c r="F95" s="196" t="s">
        <v>1415</v>
      </c>
      <c r="G95" s="197" t="s">
        <v>1345</v>
      </c>
      <c r="H95" s="198">
        <v>8</v>
      </c>
      <c r="I95" s="199"/>
      <c r="J95" s="200">
        <f>ROUND(I95*H95,2)</f>
        <v>0</v>
      </c>
      <c r="K95" s="196" t="s">
        <v>21</v>
      </c>
      <c r="L95" s="41"/>
      <c r="M95" s="201" t="s">
        <v>21</v>
      </c>
      <c r="N95" s="202" t="s">
        <v>44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161</v>
      </c>
      <c r="AT95" s="205" t="s">
        <v>156</v>
      </c>
      <c r="AU95" s="205" t="s">
        <v>82</v>
      </c>
      <c r="AY95" s="19" t="s">
        <v>153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9" t="s">
        <v>80</v>
      </c>
      <c r="BK95" s="206">
        <f>ROUND(I95*H95,2)</f>
        <v>0</v>
      </c>
      <c r="BL95" s="19" t="s">
        <v>161</v>
      </c>
      <c r="BM95" s="205" t="s">
        <v>1416</v>
      </c>
    </row>
    <row r="96" spans="2:63" s="12" customFormat="1" ht="22.9" customHeight="1">
      <c r="B96" s="178"/>
      <c r="C96" s="179"/>
      <c r="D96" s="180" t="s">
        <v>72</v>
      </c>
      <c r="E96" s="192" t="s">
        <v>1350</v>
      </c>
      <c r="F96" s="192" t="s">
        <v>1351</v>
      </c>
      <c r="G96" s="179"/>
      <c r="H96" s="179"/>
      <c r="I96" s="182"/>
      <c r="J96" s="193">
        <f>BK96</f>
        <v>0</v>
      </c>
      <c r="K96" s="179"/>
      <c r="L96" s="184"/>
      <c r="M96" s="185"/>
      <c r="N96" s="186"/>
      <c r="O96" s="186"/>
      <c r="P96" s="187">
        <f>SUM(P97:P101)</f>
        <v>0</v>
      </c>
      <c r="Q96" s="186"/>
      <c r="R96" s="187">
        <f>SUM(R97:R101)</f>
        <v>0</v>
      </c>
      <c r="S96" s="186"/>
      <c r="T96" s="188">
        <f>SUM(T97:T101)</f>
        <v>0</v>
      </c>
      <c r="AR96" s="189" t="s">
        <v>80</v>
      </c>
      <c r="AT96" s="190" t="s">
        <v>72</v>
      </c>
      <c r="AU96" s="190" t="s">
        <v>80</v>
      </c>
      <c r="AY96" s="189" t="s">
        <v>153</v>
      </c>
      <c r="BK96" s="191">
        <f>SUM(BK97:BK101)</f>
        <v>0</v>
      </c>
    </row>
    <row r="97" spans="1:65" s="2" customFormat="1" ht="16.5" customHeight="1">
      <c r="A97" s="36"/>
      <c r="B97" s="37"/>
      <c r="C97" s="194" t="s">
        <v>154</v>
      </c>
      <c r="D97" s="194" t="s">
        <v>156</v>
      </c>
      <c r="E97" s="195" t="s">
        <v>1352</v>
      </c>
      <c r="F97" s="196" t="s">
        <v>1353</v>
      </c>
      <c r="G97" s="197" t="s">
        <v>1345</v>
      </c>
      <c r="H97" s="198">
        <v>48</v>
      </c>
      <c r="I97" s="199"/>
      <c r="J97" s="200">
        <f>ROUND(I97*H97,2)</f>
        <v>0</v>
      </c>
      <c r="K97" s="196" t="s">
        <v>21</v>
      </c>
      <c r="L97" s="41"/>
      <c r="M97" s="201" t="s">
        <v>21</v>
      </c>
      <c r="N97" s="202" t="s">
        <v>44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161</v>
      </c>
      <c r="AT97" s="205" t="s">
        <v>156</v>
      </c>
      <c r="AU97" s="205" t="s">
        <v>82</v>
      </c>
      <c r="AY97" s="19" t="s">
        <v>153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9" t="s">
        <v>80</v>
      </c>
      <c r="BK97" s="206">
        <f>ROUND(I97*H97,2)</f>
        <v>0</v>
      </c>
      <c r="BL97" s="19" t="s">
        <v>161</v>
      </c>
      <c r="BM97" s="205" t="s">
        <v>1417</v>
      </c>
    </row>
    <row r="98" spans="1:65" s="2" customFormat="1" ht="16.5" customHeight="1">
      <c r="A98" s="36"/>
      <c r="B98" s="37"/>
      <c r="C98" s="194" t="s">
        <v>161</v>
      </c>
      <c r="D98" s="194" t="s">
        <v>156</v>
      </c>
      <c r="E98" s="195" t="s">
        <v>1355</v>
      </c>
      <c r="F98" s="196" t="s">
        <v>1418</v>
      </c>
      <c r="G98" s="197" t="s">
        <v>1345</v>
      </c>
      <c r="H98" s="198">
        <v>24</v>
      </c>
      <c r="I98" s="199"/>
      <c r="J98" s="200">
        <f>ROUND(I98*H98,2)</f>
        <v>0</v>
      </c>
      <c r="K98" s="196" t="s">
        <v>21</v>
      </c>
      <c r="L98" s="41"/>
      <c r="M98" s="201" t="s">
        <v>21</v>
      </c>
      <c r="N98" s="202" t="s">
        <v>44</v>
      </c>
      <c r="O98" s="66"/>
      <c r="P98" s="203">
        <f>O98*H98</f>
        <v>0</v>
      </c>
      <c r="Q98" s="203">
        <v>0</v>
      </c>
      <c r="R98" s="203">
        <f>Q98*H98</f>
        <v>0</v>
      </c>
      <c r="S98" s="203">
        <v>0</v>
      </c>
      <c r="T98" s="204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205" t="s">
        <v>161</v>
      </c>
      <c r="AT98" s="205" t="s">
        <v>156</v>
      </c>
      <c r="AU98" s="205" t="s">
        <v>82</v>
      </c>
      <c r="AY98" s="19" t="s">
        <v>153</v>
      </c>
      <c r="BE98" s="206">
        <f>IF(N98="základní",J98,0)</f>
        <v>0</v>
      </c>
      <c r="BF98" s="206">
        <f>IF(N98="snížená",J98,0)</f>
        <v>0</v>
      </c>
      <c r="BG98" s="206">
        <f>IF(N98="zákl. přenesená",J98,0)</f>
        <v>0</v>
      </c>
      <c r="BH98" s="206">
        <f>IF(N98="sníž. přenesená",J98,0)</f>
        <v>0</v>
      </c>
      <c r="BI98" s="206">
        <f>IF(N98="nulová",J98,0)</f>
        <v>0</v>
      </c>
      <c r="BJ98" s="19" t="s">
        <v>80</v>
      </c>
      <c r="BK98" s="206">
        <f>ROUND(I98*H98,2)</f>
        <v>0</v>
      </c>
      <c r="BL98" s="19" t="s">
        <v>161</v>
      </c>
      <c r="BM98" s="205" t="s">
        <v>1419</v>
      </c>
    </row>
    <row r="99" spans="1:65" s="2" customFormat="1" ht="16.5" customHeight="1">
      <c r="A99" s="36"/>
      <c r="B99" s="37"/>
      <c r="C99" s="194" t="s">
        <v>192</v>
      </c>
      <c r="D99" s="194" t="s">
        <v>156</v>
      </c>
      <c r="E99" s="195" t="s">
        <v>1358</v>
      </c>
      <c r="F99" s="196" t="s">
        <v>1359</v>
      </c>
      <c r="G99" s="197" t="s">
        <v>1345</v>
      </c>
      <c r="H99" s="198">
        <v>1</v>
      </c>
      <c r="I99" s="199"/>
      <c r="J99" s="200">
        <f>ROUND(I99*H99,2)</f>
        <v>0</v>
      </c>
      <c r="K99" s="196" t="s">
        <v>21</v>
      </c>
      <c r="L99" s="41"/>
      <c r="M99" s="201" t="s">
        <v>21</v>
      </c>
      <c r="N99" s="202" t="s">
        <v>44</v>
      </c>
      <c r="O99" s="66"/>
      <c r="P99" s="203">
        <f>O99*H99</f>
        <v>0</v>
      </c>
      <c r="Q99" s="203">
        <v>0</v>
      </c>
      <c r="R99" s="203">
        <f>Q99*H99</f>
        <v>0</v>
      </c>
      <c r="S99" s="203">
        <v>0</v>
      </c>
      <c r="T99" s="204">
        <f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161</v>
      </c>
      <c r="AT99" s="205" t="s">
        <v>156</v>
      </c>
      <c r="AU99" s="205" t="s">
        <v>82</v>
      </c>
      <c r="AY99" s="19" t="s">
        <v>153</v>
      </c>
      <c r="BE99" s="206">
        <f>IF(N99="základní",J99,0)</f>
        <v>0</v>
      </c>
      <c r="BF99" s="206">
        <f>IF(N99="snížená",J99,0)</f>
        <v>0</v>
      </c>
      <c r="BG99" s="206">
        <f>IF(N99="zákl. přenesená",J99,0)</f>
        <v>0</v>
      </c>
      <c r="BH99" s="206">
        <f>IF(N99="sníž. přenesená",J99,0)</f>
        <v>0</v>
      </c>
      <c r="BI99" s="206">
        <f>IF(N99="nulová",J99,0)</f>
        <v>0</v>
      </c>
      <c r="BJ99" s="19" t="s">
        <v>80</v>
      </c>
      <c r="BK99" s="206">
        <f>ROUND(I99*H99,2)</f>
        <v>0</v>
      </c>
      <c r="BL99" s="19" t="s">
        <v>161</v>
      </c>
      <c r="BM99" s="205" t="s">
        <v>1420</v>
      </c>
    </row>
    <row r="100" spans="1:65" s="2" customFormat="1" ht="16.5" customHeight="1">
      <c r="A100" s="36"/>
      <c r="B100" s="37"/>
      <c r="C100" s="194" t="s">
        <v>167</v>
      </c>
      <c r="D100" s="194" t="s">
        <v>156</v>
      </c>
      <c r="E100" s="195" t="s">
        <v>1361</v>
      </c>
      <c r="F100" s="196" t="s">
        <v>1362</v>
      </c>
      <c r="G100" s="197" t="s">
        <v>1203</v>
      </c>
      <c r="H100" s="198">
        <v>1</v>
      </c>
      <c r="I100" s="199"/>
      <c r="J100" s="200">
        <f>ROUND(I100*H100,2)</f>
        <v>0</v>
      </c>
      <c r="K100" s="196" t="s">
        <v>21</v>
      </c>
      <c r="L100" s="41"/>
      <c r="M100" s="201" t="s">
        <v>21</v>
      </c>
      <c r="N100" s="202" t="s">
        <v>44</v>
      </c>
      <c r="O100" s="66"/>
      <c r="P100" s="203">
        <f>O100*H100</f>
        <v>0</v>
      </c>
      <c r="Q100" s="203">
        <v>0</v>
      </c>
      <c r="R100" s="203">
        <f>Q100*H100</f>
        <v>0</v>
      </c>
      <c r="S100" s="203">
        <v>0</v>
      </c>
      <c r="T100" s="204">
        <f>S100*H100</f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161</v>
      </c>
      <c r="AT100" s="205" t="s">
        <v>156</v>
      </c>
      <c r="AU100" s="205" t="s">
        <v>82</v>
      </c>
      <c r="AY100" s="19" t="s">
        <v>153</v>
      </c>
      <c r="BE100" s="206">
        <f>IF(N100="základní",J100,0)</f>
        <v>0</v>
      </c>
      <c r="BF100" s="206">
        <f>IF(N100="snížená",J100,0)</f>
        <v>0</v>
      </c>
      <c r="BG100" s="206">
        <f>IF(N100="zákl. přenesená",J100,0)</f>
        <v>0</v>
      </c>
      <c r="BH100" s="206">
        <f>IF(N100="sníž. přenesená",J100,0)</f>
        <v>0</v>
      </c>
      <c r="BI100" s="206">
        <f>IF(N100="nulová",J100,0)</f>
        <v>0</v>
      </c>
      <c r="BJ100" s="19" t="s">
        <v>80</v>
      </c>
      <c r="BK100" s="206">
        <f>ROUND(I100*H100,2)</f>
        <v>0</v>
      </c>
      <c r="BL100" s="19" t="s">
        <v>161</v>
      </c>
      <c r="BM100" s="205" t="s">
        <v>1421</v>
      </c>
    </row>
    <row r="101" spans="1:65" s="2" customFormat="1" ht="16.5" customHeight="1">
      <c r="A101" s="36"/>
      <c r="B101" s="37"/>
      <c r="C101" s="194" t="s">
        <v>203</v>
      </c>
      <c r="D101" s="194" t="s">
        <v>156</v>
      </c>
      <c r="E101" s="195" t="s">
        <v>1364</v>
      </c>
      <c r="F101" s="196" t="s">
        <v>1365</v>
      </c>
      <c r="G101" s="197" t="s">
        <v>1203</v>
      </c>
      <c r="H101" s="198">
        <v>1</v>
      </c>
      <c r="I101" s="199"/>
      <c r="J101" s="200">
        <f>ROUND(I101*H101,2)</f>
        <v>0</v>
      </c>
      <c r="K101" s="196" t="s">
        <v>21</v>
      </c>
      <c r="L101" s="41"/>
      <c r="M101" s="201" t="s">
        <v>21</v>
      </c>
      <c r="N101" s="202" t="s">
        <v>44</v>
      </c>
      <c r="O101" s="66"/>
      <c r="P101" s="203">
        <f>O101*H101</f>
        <v>0</v>
      </c>
      <c r="Q101" s="203">
        <v>0</v>
      </c>
      <c r="R101" s="203">
        <f>Q101*H101</f>
        <v>0</v>
      </c>
      <c r="S101" s="203">
        <v>0</v>
      </c>
      <c r="T101" s="204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161</v>
      </c>
      <c r="AT101" s="205" t="s">
        <v>156</v>
      </c>
      <c r="AU101" s="205" t="s">
        <v>82</v>
      </c>
      <c r="AY101" s="19" t="s">
        <v>153</v>
      </c>
      <c r="BE101" s="206">
        <f>IF(N101="základní",J101,0)</f>
        <v>0</v>
      </c>
      <c r="BF101" s="206">
        <f>IF(N101="snížená",J101,0)</f>
        <v>0</v>
      </c>
      <c r="BG101" s="206">
        <f>IF(N101="zákl. přenesená",J101,0)</f>
        <v>0</v>
      </c>
      <c r="BH101" s="206">
        <f>IF(N101="sníž. přenesená",J101,0)</f>
        <v>0</v>
      </c>
      <c r="BI101" s="206">
        <f>IF(N101="nulová",J101,0)</f>
        <v>0</v>
      </c>
      <c r="BJ101" s="19" t="s">
        <v>80</v>
      </c>
      <c r="BK101" s="206">
        <f>ROUND(I101*H101,2)</f>
        <v>0</v>
      </c>
      <c r="BL101" s="19" t="s">
        <v>161</v>
      </c>
      <c r="BM101" s="205" t="s">
        <v>1422</v>
      </c>
    </row>
    <row r="102" spans="2:63" s="12" customFormat="1" ht="22.9" customHeight="1">
      <c r="B102" s="178"/>
      <c r="C102" s="179"/>
      <c r="D102" s="180" t="s">
        <v>72</v>
      </c>
      <c r="E102" s="192" t="s">
        <v>1367</v>
      </c>
      <c r="F102" s="192" t="s">
        <v>1368</v>
      </c>
      <c r="G102" s="179"/>
      <c r="H102" s="179"/>
      <c r="I102" s="182"/>
      <c r="J102" s="193">
        <f>BK102</f>
        <v>0</v>
      </c>
      <c r="K102" s="179"/>
      <c r="L102" s="184"/>
      <c r="M102" s="185"/>
      <c r="N102" s="186"/>
      <c r="O102" s="186"/>
      <c r="P102" s="187">
        <f>SUM(P103:P104)</f>
        <v>0</v>
      </c>
      <c r="Q102" s="186"/>
      <c r="R102" s="187">
        <f>SUM(R103:R104)</f>
        <v>0</v>
      </c>
      <c r="S102" s="186"/>
      <c r="T102" s="188">
        <f>SUM(T103:T104)</f>
        <v>0</v>
      </c>
      <c r="AR102" s="189" t="s">
        <v>80</v>
      </c>
      <c r="AT102" s="190" t="s">
        <v>72</v>
      </c>
      <c r="AU102" s="190" t="s">
        <v>80</v>
      </c>
      <c r="AY102" s="189" t="s">
        <v>153</v>
      </c>
      <c r="BK102" s="191">
        <f>SUM(BK103:BK104)</f>
        <v>0</v>
      </c>
    </row>
    <row r="103" spans="1:65" s="2" customFormat="1" ht="16.5" customHeight="1">
      <c r="A103" s="36"/>
      <c r="B103" s="37"/>
      <c r="C103" s="194" t="s">
        <v>214</v>
      </c>
      <c r="D103" s="194" t="s">
        <v>156</v>
      </c>
      <c r="E103" s="195" t="s">
        <v>1369</v>
      </c>
      <c r="F103" s="196" t="s">
        <v>1423</v>
      </c>
      <c r="G103" s="197" t="s">
        <v>1203</v>
      </c>
      <c r="H103" s="198">
        <v>8</v>
      </c>
      <c r="I103" s="199"/>
      <c r="J103" s="200">
        <f>ROUND(I103*H103,2)</f>
        <v>0</v>
      </c>
      <c r="K103" s="196" t="s">
        <v>21</v>
      </c>
      <c r="L103" s="41"/>
      <c r="M103" s="201" t="s">
        <v>21</v>
      </c>
      <c r="N103" s="202" t="s">
        <v>44</v>
      </c>
      <c r="O103" s="66"/>
      <c r="P103" s="203">
        <f>O103*H103</f>
        <v>0</v>
      </c>
      <c r="Q103" s="203">
        <v>0</v>
      </c>
      <c r="R103" s="203">
        <f>Q103*H103</f>
        <v>0</v>
      </c>
      <c r="S103" s="203">
        <v>0</v>
      </c>
      <c r="T103" s="204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161</v>
      </c>
      <c r="AT103" s="205" t="s">
        <v>156</v>
      </c>
      <c r="AU103" s="205" t="s">
        <v>82</v>
      </c>
      <c r="AY103" s="19" t="s">
        <v>153</v>
      </c>
      <c r="BE103" s="206">
        <f>IF(N103="základní",J103,0)</f>
        <v>0</v>
      </c>
      <c r="BF103" s="206">
        <f>IF(N103="snížená",J103,0)</f>
        <v>0</v>
      </c>
      <c r="BG103" s="206">
        <f>IF(N103="zákl. přenesená",J103,0)</f>
        <v>0</v>
      </c>
      <c r="BH103" s="206">
        <f>IF(N103="sníž. přenesená",J103,0)</f>
        <v>0</v>
      </c>
      <c r="BI103" s="206">
        <f>IF(N103="nulová",J103,0)</f>
        <v>0</v>
      </c>
      <c r="BJ103" s="19" t="s">
        <v>80</v>
      </c>
      <c r="BK103" s="206">
        <f>ROUND(I103*H103,2)</f>
        <v>0</v>
      </c>
      <c r="BL103" s="19" t="s">
        <v>161</v>
      </c>
      <c r="BM103" s="205" t="s">
        <v>1424</v>
      </c>
    </row>
    <row r="104" spans="1:65" s="2" customFormat="1" ht="16.5" customHeight="1">
      <c r="A104" s="36"/>
      <c r="B104" s="37"/>
      <c r="C104" s="194" t="s">
        <v>219</v>
      </c>
      <c r="D104" s="194" t="s">
        <v>156</v>
      </c>
      <c r="E104" s="195" t="s">
        <v>1372</v>
      </c>
      <c r="F104" s="196" t="s">
        <v>1425</v>
      </c>
      <c r="G104" s="197" t="s">
        <v>1203</v>
      </c>
      <c r="H104" s="198">
        <v>6</v>
      </c>
      <c r="I104" s="199"/>
      <c r="J104" s="200">
        <f>ROUND(I104*H104,2)</f>
        <v>0</v>
      </c>
      <c r="K104" s="196" t="s">
        <v>21</v>
      </c>
      <c r="L104" s="41"/>
      <c r="M104" s="201" t="s">
        <v>21</v>
      </c>
      <c r="N104" s="202" t="s">
        <v>44</v>
      </c>
      <c r="O104" s="66"/>
      <c r="P104" s="203">
        <f>O104*H104</f>
        <v>0</v>
      </c>
      <c r="Q104" s="203">
        <v>0</v>
      </c>
      <c r="R104" s="203">
        <f>Q104*H104</f>
        <v>0</v>
      </c>
      <c r="S104" s="203">
        <v>0</v>
      </c>
      <c r="T104" s="204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161</v>
      </c>
      <c r="AT104" s="205" t="s">
        <v>156</v>
      </c>
      <c r="AU104" s="205" t="s">
        <v>82</v>
      </c>
      <c r="AY104" s="19" t="s">
        <v>153</v>
      </c>
      <c r="BE104" s="206">
        <f>IF(N104="základní",J104,0)</f>
        <v>0</v>
      </c>
      <c r="BF104" s="206">
        <f>IF(N104="snížená",J104,0)</f>
        <v>0</v>
      </c>
      <c r="BG104" s="206">
        <f>IF(N104="zákl. přenesená",J104,0)</f>
        <v>0</v>
      </c>
      <c r="BH104" s="206">
        <f>IF(N104="sníž. přenesená",J104,0)</f>
        <v>0</v>
      </c>
      <c r="BI104" s="206">
        <f>IF(N104="nulová",J104,0)</f>
        <v>0</v>
      </c>
      <c r="BJ104" s="19" t="s">
        <v>80</v>
      </c>
      <c r="BK104" s="206">
        <f>ROUND(I104*H104,2)</f>
        <v>0</v>
      </c>
      <c r="BL104" s="19" t="s">
        <v>161</v>
      </c>
      <c r="BM104" s="205" t="s">
        <v>1426</v>
      </c>
    </row>
    <row r="105" spans="2:63" s="12" customFormat="1" ht="22.9" customHeight="1">
      <c r="B105" s="178"/>
      <c r="C105" s="179"/>
      <c r="D105" s="180" t="s">
        <v>72</v>
      </c>
      <c r="E105" s="192" t="s">
        <v>1427</v>
      </c>
      <c r="F105" s="192" t="s">
        <v>1428</v>
      </c>
      <c r="G105" s="179"/>
      <c r="H105" s="179"/>
      <c r="I105" s="182"/>
      <c r="J105" s="193">
        <f>BK105</f>
        <v>0</v>
      </c>
      <c r="K105" s="179"/>
      <c r="L105" s="184"/>
      <c r="M105" s="185"/>
      <c r="N105" s="186"/>
      <c r="O105" s="186"/>
      <c r="P105" s="187">
        <f>SUM(P106:P110)</f>
        <v>0</v>
      </c>
      <c r="Q105" s="186"/>
      <c r="R105" s="187">
        <f>SUM(R106:R110)</f>
        <v>0</v>
      </c>
      <c r="S105" s="186"/>
      <c r="T105" s="188">
        <f>SUM(T106:T110)</f>
        <v>0</v>
      </c>
      <c r="AR105" s="189" t="s">
        <v>80</v>
      </c>
      <c r="AT105" s="190" t="s">
        <v>72</v>
      </c>
      <c r="AU105" s="190" t="s">
        <v>80</v>
      </c>
      <c r="AY105" s="189" t="s">
        <v>153</v>
      </c>
      <c r="BK105" s="191">
        <f>SUM(BK106:BK110)</f>
        <v>0</v>
      </c>
    </row>
    <row r="106" spans="1:65" s="2" customFormat="1" ht="16.5" customHeight="1">
      <c r="A106" s="36"/>
      <c r="B106" s="37"/>
      <c r="C106" s="194" t="s">
        <v>226</v>
      </c>
      <c r="D106" s="194" t="s">
        <v>156</v>
      </c>
      <c r="E106" s="195" t="s">
        <v>1429</v>
      </c>
      <c r="F106" s="196" t="s">
        <v>1430</v>
      </c>
      <c r="G106" s="197" t="s">
        <v>1203</v>
      </c>
      <c r="H106" s="198">
        <v>1</v>
      </c>
      <c r="I106" s="199"/>
      <c r="J106" s="200">
        <f>ROUND(I106*H106,2)</f>
        <v>0</v>
      </c>
      <c r="K106" s="196" t="s">
        <v>21</v>
      </c>
      <c r="L106" s="41"/>
      <c r="M106" s="201" t="s">
        <v>21</v>
      </c>
      <c r="N106" s="202" t="s">
        <v>44</v>
      </c>
      <c r="O106" s="66"/>
      <c r="P106" s="203">
        <f>O106*H106</f>
        <v>0</v>
      </c>
      <c r="Q106" s="203">
        <v>0</v>
      </c>
      <c r="R106" s="203">
        <f>Q106*H106</f>
        <v>0</v>
      </c>
      <c r="S106" s="203">
        <v>0</v>
      </c>
      <c r="T106" s="204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205" t="s">
        <v>161</v>
      </c>
      <c r="AT106" s="205" t="s">
        <v>156</v>
      </c>
      <c r="AU106" s="205" t="s">
        <v>82</v>
      </c>
      <c r="AY106" s="19" t="s">
        <v>153</v>
      </c>
      <c r="BE106" s="206">
        <f>IF(N106="základní",J106,0)</f>
        <v>0</v>
      </c>
      <c r="BF106" s="206">
        <f>IF(N106="snížená",J106,0)</f>
        <v>0</v>
      </c>
      <c r="BG106" s="206">
        <f>IF(N106="zákl. přenesená",J106,0)</f>
        <v>0</v>
      </c>
      <c r="BH106" s="206">
        <f>IF(N106="sníž. přenesená",J106,0)</f>
        <v>0</v>
      </c>
      <c r="BI106" s="206">
        <f>IF(N106="nulová",J106,0)</f>
        <v>0</v>
      </c>
      <c r="BJ106" s="19" t="s">
        <v>80</v>
      </c>
      <c r="BK106" s="206">
        <f>ROUND(I106*H106,2)</f>
        <v>0</v>
      </c>
      <c r="BL106" s="19" t="s">
        <v>161</v>
      </c>
      <c r="BM106" s="205" t="s">
        <v>1431</v>
      </c>
    </row>
    <row r="107" spans="1:65" s="2" customFormat="1" ht="16.5" customHeight="1">
      <c r="A107" s="36"/>
      <c r="B107" s="37"/>
      <c r="C107" s="194" t="s">
        <v>236</v>
      </c>
      <c r="D107" s="194" t="s">
        <v>156</v>
      </c>
      <c r="E107" s="195" t="s">
        <v>1432</v>
      </c>
      <c r="F107" s="196" t="s">
        <v>1433</v>
      </c>
      <c r="G107" s="197" t="s">
        <v>1203</v>
      </c>
      <c r="H107" s="198">
        <v>3</v>
      </c>
      <c r="I107" s="199"/>
      <c r="J107" s="200">
        <f>ROUND(I107*H107,2)</f>
        <v>0</v>
      </c>
      <c r="K107" s="196" t="s">
        <v>21</v>
      </c>
      <c r="L107" s="41"/>
      <c r="M107" s="201" t="s">
        <v>21</v>
      </c>
      <c r="N107" s="202" t="s">
        <v>44</v>
      </c>
      <c r="O107" s="66"/>
      <c r="P107" s="203">
        <f>O107*H107</f>
        <v>0</v>
      </c>
      <c r="Q107" s="203">
        <v>0</v>
      </c>
      <c r="R107" s="203">
        <f>Q107*H107</f>
        <v>0</v>
      </c>
      <c r="S107" s="203">
        <v>0</v>
      </c>
      <c r="T107" s="204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161</v>
      </c>
      <c r="AT107" s="205" t="s">
        <v>156</v>
      </c>
      <c r="AU107" s="205" t="s">
        <v>82</v>
      </c>
      <c r="AY107" s="19" t="s">
        <v>153</v>
      </c>
      <c r="BE107" s="206">
        <f>IF(N107="základní",J107,0)</f>
        <v>0</v>
      </c>
      <c r="BF107" s="206">
        <f>IF(N107="snížená",J107,0)</f>
        <v>0</v>
      </c>
      <c r="BG107" s="206">
        <f>IF(N107="zákl. přenesená",J107,0)</f>
        <v>0</v>
      </c>
      <c r="BH107" s="206">
        <f>IF(N107="sníž. přenesená",J107,0)</f>
        <v>0</v>
      </c>
      <c r="BI107" s="206">
        <f>IF(N107="nulová",J107,0)</f>
        <v>0</v>
      </c>
      <c r="BJ107" s="19" t="s">
        <v>80</v>
      </c>
      <c r="BK107" s="206">
        <f>ROUND(I107*H107,2)</f>
        <v>0</v>
      </c>
      <c r="BL107" s="19" t="s">
        <v>161</v>
      </c>
      <c r="BM107" s="205" t="s">
        <v>1434</v>
      </c>
    </row>
    <row r="108" spans="1:65" s="2" customFormat="1" ht="16.5" customHeight="1">
      <c r="A108" s="36"/>
      <c r="B108" s="37"/>
      <c r="C108" s="194" t="s">
        <v>244</v>
      </c>
      <c r="D108" s="194" t="s">
        <v>156</v>
      </c>
      <c r="E108" s="195" t="s">
        <v>1435</v>
      </c>
      <c r="F108" s="196" t="s">
        <v>1436</v>
      </c>
      <c r="G108" s="197" t="s">
        <v>1203</v>
      </c>
      <c r="H108" s="198">
        <v>4</v>
      </c>
      <c r="I108" s="199"/>
      <c r="J108" s="200">
        <f>ROUND(I108*H108,2)</f>
        <v>0</v>
      </c>
      <c r="K108" s="196" t="s">
        <v>21</v>
      </c>
      <c r="L108" s="41"/>
      <c r="M108" s="201" t="s">
        <v>21</v>
      </c>
      <c r="N108" s="202" t="s">
        <v>44</v>
      </c>
      <c r="O108" s="66"/>
      <c r="P108" s="203">
        <f>O108*H108</f>
        <v>0</v>
      </c>
      <c r="Q108" s="203">
        <v>0</v>
      </c>
      <c r="R108" s="203">
        <f>Q108*H108</f>
        <v>0</v>
      </c>
      <c r="S108" s="203">
        <v>0</v>
      </c>
      <c r="T108" s="204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161</v>
      </c>
      <c r="AT108" s="205" t="s">
        <v>156</v>
      </c>
      <c r="AU108" s="205" t="s">
        <v>82</v>
      </c>
      <c r="AY108" s="19" t="s">
        <v>153</v>
      </c>
      <c r="BE108" s="206">
        <f>IF(N108="základní",J108,0)</f>
        <v>0</v>
      </c>
      <c r="BF108" s="206">
        <f>IF(N108="snížená",J108,0)</f>
        <v>0</v>
      </c>
      <c r="BG108" s="206">
        <f>IF(N108="zákl. přenesená",J108,0)</f>
        <v>0</v>
      </c>
      <c r="BH108" s="206">
        <f>IF(N108="sníž. přenesená",J108,0)</f>
        <v>0</v>
      </c>
      <c r="BI108" s="206">
        <f>IF(N108="nulová",J108,0)</f>
        <v>0</v>
      </c>
      <c r="BJ108" s="19" t="s">
        <v>80</v>
      </c>
      <c r="BK108" s="206">
        <f>ROUND(I108*H108,2)</f>
        <v>0</v>
      </c>
      <c r="BL108" s="19" t="s">
        <v>161</v>
      </c>
      <c r="BM108" s="205" t="s">
        <v>1437</v>
      </c>
    </row>
    <row r="109" spans="1:65" s="2" customFormat="1" ht="16.5" customHeight="1">
      <c r="A109" s="36"/>
      <c r="B109" s="37"/>
      <c r="C109" s="194" t="s">
        <v>255</v>
      </c>
      <c r="D109" s="194" t="s">
        <v>156</v>
      </c>
      <c r="E109" s="195" t="s">
        <v>1438</v>
      </c>
      <c r="F109" s="196" t="s">
        <v>1439</v>
      </c>
      <c r="G109" s="197" t="s">
        <v>1203</v>
      </c>
      <c r="H109" s="198">
        <v>4</v>
      </c>
      <c r="I109" s="199"/>
      <c r="J109" s="200">
        <f>ROUND(I109*H109,2)</f>
        <v>0</v>
      </c>
      <c r="K109" s="196" t="s">
        <v>21</v>
      </c>
      <c r="L109" s="41"/>
      <c r="M109" s="201" t="s">
        <v>21</v>
      </c>
      <c r="N109" s="202" t="s">
        <v>44</v>
      </c>
      <c r="O109" s="66"/>
      <c r="P109" s="203">
        <f>O109*H109</f>
        <v>0</v>
      </c>
      <c r="Q109" s="203">
        <v>0</v>
      </c>
      <c r="R109" s="203">
        <f>Q109*H109</f>
        <v>0</v>
      </c>
      <c r="S109" s="203">
        <v>0</v>
      </c>
      <c r="T109" s="204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161</v>
      </c>
      <c r="AT109" s="205" t="s">
        <v>156</v>
      </c>
      <c r="AU109" s="205" t="s">
        <v>82</v>
      </c>
      <c r="AY109" s="19" t="s">
        <v>153</v>
      </c>
      <c r="BE109" s="206">
        <f>IF(N109="základní",J109,0)</f>
        <v>0</v>
      </c>
      <c r="BF109" s="206">
        <f>IF(N109="snížená",J109,0)</f>
        <v>0</v>
      </c>
      <c r="BG109" s="206">
        <f>IF(N109="zákl. přenesená",J109,0)</f>
        <v>0</v>
      </c>
      <c r="BH109" s="206">
        <f>IF(N109="sníž. přenesená",J109,0)</f>
        <v>0</v>
      </c>
      <c r="BI109" s="206">
        <f>IF(N109="nulová",J109,0)</f>
        <v>0</v>
      </c>
      <c r="BJ109" s="19" t="s">
        <v>80</v>
      </c>
      <c r="BK109" s="206">
        <f>ROUND(I109*H109,2)</f>
        <v>0</v>
      </c>
      <c r="BL109" s="19" t="s">
        <v>161</v>
      </c>
      <c r="BM109" s="205" t="s">
        <v>1440</v>
      </c>
    </row>
    <row r="110" spans="1:65" s="2" customFormat="1" ht="16.5" customHeight="1">
      <c r="A110" s="36"/>
      <c r="B110" s="37"/>
      <c r="C110" s="194" t="s">
        <v>265</v>
      </c>
      <c r="D110" s="194" t="s">
        <v>156</v>
      </c>
      <c r="E110" s="195" t="s">
        <v>1441</v>
      </c>
      <c r="F110" s="196" t="s">
        <v>1442</v>
      </c>
      <c r="G110" s="197" t="s">
        <v>1203</v>
      </c>
      <c r="H110" s="198">
        <v>4</v>
      </c>
      <c r="I110" s="199"/>
      <c r="J110" s="200">
        <f>ROUND(I110*H110,2)</f>
        <v>0</v>
      </c>
      <c r="K110" s="196" t="s">
        <v>21</v>
      </c>
      <c r="L110" s="41"/>
      <c r="M110" s="201" t="s">
        <v>21</v>
      </c>
      <c r="N110" s="202" t="s">
        <v>44</v>
      </c>
      <c r="O110" s="66"/>
      <c r="P110" s="203">
        <f>O110*H110</f>
        <v>0</v>
      </c>
      <c r="Q110" s="203">
        <v>0</v>
      </c>
      <c r="R110" s="203">
        <f>Q110*H110</f>
        <v>0</v>
      </c>
      <c r="S110" s="203">
        <v>0</v>
      </c>
      <c r="T110" s="204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161</v>
      </c>
      <c r="AT110" s="205" t="s">
        <v>156</v>
      </c>
      <c r="AU110" s="205" t="s">
        <v>82</v>
      </c>
      <c r="AY110" s="19" t="s">
        <v>153</v>
      </c>
      <c r="BE110" s="206">
        <f>IF(N110="základní",J110,0)</f>
        <v>0</v>
      </c>
      <c r="BF110" s="206">
        <f>IF(N110="snížená",J110,0)</f>
        <v>0</v>
      </c>
      <c r="BG110" s="206">
        <f>IF(N110="zákl. přenesená",J110,0)</f>
        <v>0</v>
      </c>
      <c r="BH110" s="206">
        <f>IF(N110="sníž. přenesená",J110,0)</f>
        <v>0</v>
      </c>
      <c r="BI110" s="206">
        <f>IF(N110="nulová",J110,0)</f>
        <v>0</v>
      </c>
      <c r="BJ110" s="19" t="s">
        <v>80</v>
      </c>
      <c r="BK110" s="206">
        <f>ROUND(I110*H110,2)</f>
        <v>0</v>
      </c>
      <c r="BL110" s="19" t="s">
        <v>161</v>
      </c>
      <c r="BM110" s="205" t="s">
        <v>1443</v>
      </c>
    </row>
    <row r="111" spans="2:63" s="12" customFormat="1" ht="22.9" customHeight="1">
      <c r="B111" s="178"/>
      <c r="C111" s="179"/>
      <c r="D111" s="180" t="s">
        <v>72</v>
      </c>
      <c r="E111" s="192" t="s">
        <v>1389</v>
      </c>
      <c r="F111" s="192" t="s">
        <v>1444</v>
      </c>
      <c r="G111" s="179"/>
      <c r="H111" s="179"/>
      <c r="I111" s="182"/>
      <c r="J111" s="193">
        <f>BK111</f>
        <v>0</v>
      </c>
      <c r="K111" s="179"/>
      <c r="L111" s="184"/>
      <c r="M111" s="185"/>
      <c r="N111" s="186"/>
      <c r="O111" s="186"/>
      <c r="P111" s="187">
        <f>SUM(P112:P115)</f>
        <v>0</v>
      </c>
      <c r="Q111" s="186"/>
      <c r="R111" s="187">
        <f>SUM(R112:R115)</f>
        <v>0</v>
      </c>
      <c r="S111" s="186"/>
      <c r="T111" s="188">
        <f>SUM(T112:T115)</f>
        <v>0</v>
      </c>
      <c r="AR111" s="189" t="s">
        <v>80</v>
      </c>
      <c r="AT111" s="190" t="s">
        <v>72</v>
      </c>
      <c r="AU111" s="190" t="s">
        <v>80</v>
      </c>
      <c r="AY111" s="189" t="s">
        <v>153</v>
      </c>
      <c r="BK111" s="191">
        <f>SUM(BK112:BK115)</f>
        <v>0</v>
      </c>
    </row>
    <row r="112" spans="1:65" s="2" customFormat="1" ht="16.5" customHeight="1">
      <c r="A112" s="36"/>
      <c r="B112" s="37"/>
      <c r="C112" s="194" t="s">
        <v>8</v>
      </c>
      <c r="D112" s="194" t="s">
        <v>156</v>
      </c>
      <c r="E112" s="195" t="s">
        <v>1391</v>
      </c>
      <c r="F112" s="196" t="s">
        <v>1445</v>
      </c>
      <c r="G112" s="197" t="s">
        <v>519</v>
      </c>
      <c r="H112" s="198">
        <v>32</v>
      </c>
      <c r="I112" s="199"/>
      <c r="J112" s="200">
        <f>ROUND(I112*H112,2)</f>
        <v>0</v>
      </c>
      <c r="K112" s="196" t="s">
        <v>21</v>
      </c>
      <c r="L112" s="41"/>
      <c r="M112" s="201" t="s">
        <v>21</v>
      </c>
      <c r="N112" s="202" t="s">
        <v>44</v>
      </c>
      <c r="O112" s="66"/>
      <c r="P112" s="203">
        <f>O112*H112</f>
        <v>0</v>
      </c>
      <c r="Q112" s="203">
        <v>0</v>
      </c>
      <c r="R112" s="203">
        <f>Q112*H112</f>
        <v>0</v>
      </c>
      <c r="S112" s="203">
        <v>0</v>
      </c>
      <c r="T112" s="204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161</v>
      </c>
      <c r="AT112" s="205" t="s">
        <v>156</v>
      </c>
      <c r="AU112" s="205" t="s">
        <v>82</v>
      </c>
      <c r="AY112" s="19" t="s">
        <v>153</v>
      </c>
      <c r="BE112" s="206">
        <f>IF(N112="základní",J112,0)</f>
        <v>0</v>
      </c>
      <c r="BF112" s="206">
        <f>IF(N112="snížená",J112,0)</f>
        <v>0</v>
      </c>
      <c r="BG112" s="206">
        <f>IF(N112="zákl. přenesená",J112,0)</f>
        <v>0</v>
      </c>
      <c r="BH112" s="206">
        <f>IF(N112="sníž. přenesená",J112,0)</f>
        <v>0</v>
      </c>
      <c r="BI112" s="206">
        <f>IF(N112="nulová",J112,0)</f>
        <v>0</v>
      </c>
      <c r="BJ112" s="19" t="s">
        <v>80</v>
      </c>
      <c r="BK112" s="206">
        <f>ROUND(I112*H112,2)</f>
        <v>0</v>
      </c>
      <c r="BL112" s="19" t="s">
        <v>161</v>
      </c>
      <c r="BM112" s="205" t="s">
        <v>1446</v>
      </c>
    </row>
    <row r="113" spans="1:65" s="2" customFormat="1" ht="21.75" customHeight="1">
      <c r="A113" s="36"/>
      <c r="B113" s="37"/>
      <c r="C113" s="194" t="s">
        <v>300</v>
      </c>
      <c r="D113" s="194" t="s">
        <v>156</v>
      </c>
      <c r="E113" s="195" t="s">
        <v>1394</v>
      </c>
      <c r="F113" s="196" t="s">
        <v>1447</v>
      </c>
      <c r="G113" s="197" t="s">
        <v>1065</v>
      </c>
      <c r="H113" s="198">
        <v>5</v>
      </c>
      <c r="I113" s="199"/>
      <c r="J113" s="200">
        <f>ROUND(I113*H113,2)</f>
        <v>0</v>
      </c>
      <c r="K113" s="196" t="s">
        <v>21</v>
      </c>
      <c r="L113" s="41"/>
      <c r="M113" s="201" t="s">
        <v>21</v>
      </c>
      <c r="N113" s="202" t="s">
        <v>44</v>
      </c>
      <c r="O113" s="66"/>
      <c r="P113" s="203">
        <f>O113*H113</f>
        <v>0</v>
      </c>
      <c r="Q113" s="203">
        <v>0</v>
      </c>
      <c r="R113" s="203">
        <f>Q113*H113</f>
        <v>0</v>
      </c>
      <c r="S113" s="203">
        <v>0</v>
      </c>
      <c r="T113" s="204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161</v>
      </c>
      <c r="AT113" s="205" t="s">
        <v>156</v>
      </c>
      <c r="AU113" s="205" t="s">
        <v>82</v>
      </c>
      <c r="AY113" s="19" t="s">
        <v>153</v>
      </c>
      <c r="BE113" s="206">
        <f>IF(N113="základní",J113,0)</f>
        <v>0</v>
      </c>
      <c r="BF113" s="206">
        <f>IF(N113="snížená",J113,0)</f>
        <v>0</v>
      </c>
      <c r="BG113" s="206">
        <f>IF(N113="zákl. přenesená",J113,0)</f>
        <v>0</v>
      </c>
      <c r="BH113" s="206">
        <f>IF(N113="sníž. přenesená",J113,0)</f>
        <v>0</v>
      </c>
      <c r="BI113" s="206">
        <f>IF(N113="nulová",J113,0)</f>
        <v>0</v>
      </c>
      <c r="BJ113" s="19" t="s">
        <v>80</v>
      </c>
      <c r="BK113" s="206">
        <f>ROUND(I113*H113,2)</f>
        <v>0</v>
      </c>
      <c r="BL113" s="19" t="s">
        <v>161</v>
      </c>
      <c r="BM113" s="205" t="s">
        <v>1448</v>
      </c>
    </row>
    <row r="114" spans="1:65" s="2" customFormat="1" ht="16.5" customHeight="1">
      <c r="A114" s="36"/>
      <c r="B114" s="37"/>
      <c r="C114" s="194" t="s">
        <v>315</v>
      </c>
      <c r="D114" s="194" t="s">
        <v>156</v>
      </c>
      <c r="E114" s="195" t="s">
        <v>1397</v>
      </c>
      <c r="F114" s="196" t="s">
        <v>1404</v>
      </c>
      <c r="G114" s="197" t="s">
        <v>1203</v>
      </c>
      <c r="H114" s="198">
        <v>8</v>
      </c>
      <c r="I114" s="199"/>
      <c r="J114" s="200">
        <f>ROUND(I114*H114,2)</f>
        <v>0</v>
      </c>
      <c r="K114" s="196" t="s">
        <v>21</v>
      </c>
      <c r="L114" s="41"/>
      <c r="M114" s="201" t="s">
        <v>21</v>
      </c>
      <c r="N114" s="202" t="s">
        <v>44</v>
      </c>
      <c r="O114" s="66"/>
      <c r="P114" s="203">
        <f>O114*H114</f>
        <v>0</v>
      </c>
      <c r="Q114" s="203">
        <v>0</v>
      </c>
      <c r="R114" s="203">
        <f>Q114*H114</f>
        <v>0</v>
      </c>
      <c r="S114" s="203">
        <v>0</v>
      </c>
      <c r="T114" s="204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161</v>
      </c>
      <c r="AT114" s="205" t="s">
        <v>156</v>
      </c>
      <c r="AU114" s="205" t="s">
        <v>82</v>
      </c>
      <c r="AY114" s="19" t="s">
        <v>153</v>
      </c>
      <c r="BE114" s="206">
        <f>IF(N114="základní",J114,0)</f>
        <v>0</v>
      </c>
      <c r="BF114" s="206">
        <f>IF(N114="snížená",J114,0)</f>
        <v>0</v>
      </c>
      <c r="BG114" s="206">
        <f>IF(N114="zákl. přenesená",J114,0)</f>
        <v>0</v>
      </c>
      <c r="BH114" s="206">
        <f>IF(N114="sníž. přenesená",J114,0)</f>
        <v>0</v>
      </c>
      <c r="BI114" s="206">
        <f>IF(N114="nulová",J114,0)</f>
        <v>0</v>
      </c>
      <c r="BJ114" s="19" t="s">
        <v>80</v>
      </c>
      <c r="BK114" s="206">
        <f>ROUND(I114*H114,2)</f>
        <v>0</v>
      </c>
      <c r="BL114" s="19" t="s">
        <v>161</v>
      </c>
      <c r="BM114" s="205" t="s">
        <v>1449</v>
      </c>
    </row>
    <row r="115" spans="1:65" s="2" customFormat="1" ht="16.5" customHeight="1">
      <c r="A115" s="36"/>
      <c r="B115" s="37"/>
      <c r="C115" s="194" t="s">
        <v>338</v>
      </c>
      <c r="D115" s="194" t="s">
        <v>156</v>
      </c>
      <c r="E115" s="195" t="s">
        <v>1400</v>
      </c>
      <c r="F115" s="196" t="s">
        <v>1450</v>
      </c>
      <c r="G115" s="197" t="s">
        <v>1065</v>
      </c>
      <c r="H115" s="198">
        <v>8</v>
      </c>
      <c r="I115" s="199"/>
      <c r="J115" s="200">
        <f>ROUND(I115*H115,2)</f>
        <v>0</v>
      </c>
      <c r="K115" s="196" t="s">
        <v>21</v>
      </c>
      <c r="L115" s="41"/>
      <c r="M115" s="264" t="s">
        <v>21</v>
      </c>
      <c r="N115" s="265" t="s">
        <v>44</v>
      </c>
      <c r="O115" s="266"/>
      <c r="P115" s="267">
        <f>O115*H115</f>
        <v>0</v>
      </c>
      <c r="Q115" s="267">
        <v>0</v>
      </c>
      <c r="R115" s="267">
        <f>Q115*H115</f>
        <v>0</v>
      </c>
      <c r="S115" s="267">
        <v>0</v>
      </c>
      <c r="T115" s="268">
        <f>S115*H115</f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161</v>
      </c>
      <c r="AT115" s="205" t="s">
        <v>156</v>
      </c>
      <c r="AU115" s="205" t="s">
        <v>82</v>
      </c>
      <c r="AY115" s="19" t="s">
        <v>153</v>
      </c>
      <c r="BE115" s="206">
        <f>IF(N115="základní",J115,0)</f>
        <v>0</v>
      </c>
      <c r="BF115" s="206">
        <f>IF(N115="snížená",J115,0)</f>
        <v>0</v>
      </c>
      <c r="BG115" s="206">
        <f>IF(N115="zákl. přenesená",J115,0)</f>
        <v>0</v>
      </c>
      <c r="BH115" s="206">
        <f>IF(N115="sníž. přenesená",J115,0)</f>
        <v>0</v>
      </c>
      <c r="BI115" s="206">
        <f>IF(N115="nulová",J115,0)</f>
        <v>0</v>
      </c>
      <c r="BJ115" s="19" t="s">
        <v>80</v>
      </c>
      <c r="BK115" s="206">
        <f>ROUND(I115*H115,2)</f>
        <v>0</v>
      </c>
      <c r="BL115" s="19" t="s">
        <v>161</v>
      </c>
      <c r="BM115" s="205" t="s">
        <v>1451</v>
      </c>
    </row>
    <row r="116" spans="1:31" s="2" customFormat="1" ht="6.95" customHeight="1">
      <c r="A116" s="36"/>
      <c r="B116" s="49"/>
      <c r="C116" s="50"/>
      <c r="D116" s="50"/>
      <c r="E116" s="50"/>
      <c r="F116" s="50"/>
      <c r="G116" s="50"/>
      <c r="H116" s="50"/>
      <c r="I116" s="144"/>
      <c r="J116" s="50"/>
      <c r="K116" s="50"/>
      <c r="L116" s="41"/>
      <c r="M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</sheetData>
  <sheetProtection password="A249" sheet="1" objects="1" scenarios="1"/>
  <autoFilter ref="C90:K115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19" t="s">
        <v>99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82</v>
      </c>
    </row>
    <row r="4" spans="2:46" s="1" customFormat="1" ht="24.95" customHeight="1">
      <c r="B4" s="22"/>
      <c r="D4" s="114" t="s">
        <v>103</v>
      </c>
      <c r="I4" s="110"/>
      <c r="L4" s="22"/>
      <c r="M4" s="115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95" t="str">
        <f>'Rekapitulace stavby'!K6</f>
        <v>ÚSTÍ NAD LABEM, PASTEUROVA č.p.1500  (VILA KAMPUS)</v>
      </c>
      <c r="F7" s="396"/>
      <c r="G7" s="396"/>
      <c r="H7" s="396"/>
      <c r="I7" s="110"/>
      <c r="L7" s="22"/>
    </row>
    <row r="8" spans="2:12" s="1" customFormat="1" ht="12" customHeight="1">
      <c r="B8" s="22"/>
      <c r="D8" s="116" t="s">
        <v>104</v>
      </c>
      <c r="I8" s="110"/>
      <c r="L8" s="22"/>
    </row>
    <row r="9" spans="1:31" s="2" customFormat="1" ht="16.5" customHeight="1">
      <c r="A9" s="36"/>
      <c r="B9" s="41"/>
      <c r="C9" s="36"/>
      <c r="D9" s="36"/>
      <c r="E9" s="395" t="s">
        <v>105</v>
      </c>
      <c r="F9" s="397"/>
      <c r="G9" s="397"/>
      <c r="H9" s="397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6" t="s">
        <v>106</v>
      </c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98" t="s">
        <v>1452</v>
      </c>
      <c r="F11" s="397"/>
      <c r="G11" s="397"/>
      <c r="H11" s="397"/>
      <c r="I11" s="117"/>
      <c r="J11" s="36"/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>
      <c r="A12" s="36"/>
      <c r="B12" s="41"/>
      <c r="C12" s="36"/>
      <c r="D12" s="36"/>
      <c r="E12" s="36"/>
      <c r="F12" s="36"/>
      <c r="G12" s="36"/>
      <c r="H12" s="36"/>
      <c r="I12" s="117"/>
      <c r="J12" s="36"/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6" t="s">
        <v>18</v>
      </c>
      <c r="E13" s="36"/>
      <c r="F13" s="105" t="s">
        <v>21</v>
      </c>
      <c r="G13" s="36"/>
      <c r="H13" s="36"/>
      <c r="I13" s="119" t="s">
        <v>20</v>
      </c>
      <c r="J13" s="105" t="s">
        <v>21</v>
      </c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22</v>
      </c>
      <c r="E14" s="36"/>
      <c r="F14" s="105" t="s">
        <v>23</v>
      </c>
      <c r="G14" s="36"/>
      <c r="H14" s="36"/>
      <c r="I14" s="119" t="s">
        <v>24</v>
      </c>
      <c r="J14" s="120" t="str">
        <f>'Rekapitulace stavby'!AN8</f>
        <v>25. 2. 2020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117"/>
      <c r="J15" s="36"/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6" t="s">
        <v>26</v>
      </c>
      <c r="E16" s="36"/>
      <c r="F16" s="36"/>
      <c r="G16" s="36"/>
      <c r="H16" s="36"/>
      <c r="I16" s="119" t="s">
        <v>27</v>
      </c>
      <c r="J16" s="105" t="s">
        <v>21</v>
      </c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5" t="s">
        <v>28</v>
      </c>
      <c r="F17" s="36"/>
      <c r="G17" s="36"/>
      <c r="H17" s="36"/>
      <c r="I17" s="119" t="s">
        <v>29</v>
      </c>
      <c r="J17" s="105" t="s">
        <v>21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117"/>
      <c r="J18" s="36"/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6" t="s">
        <v>30</v>
      </c>
      <c r="E19" s="36"/>
      <c r="F19" s="36"/>
      <c r="G19" s="36"/>
      <c r="H19" s="36"/>
      <c r="I19" s="119" t="s">
        <v>27</v>
      </c>
      <c r="J19" s="32" t="str">
        <f>'Rekapitulace stavby'!AN13</f>
        <v>Vyplň údaj</v>
      </c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9" t="str">
        <f>'Rekapitulace stavby'!E14</f>
        <v>Vyplň údaj</v>
      </c>
      <c r="F20" s="400"/>
      <c r="G20" s="400"/>
      <c r="H20" s="400"/>
      <c r="I20" s="119" t="s">
        <v>29</v>
      </c>
      <c r="J20" s="32" t="str">
        <f>'Rekapitulace stavby'!AN14</f>
        <v>Vyplň údaj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117"/>
      <c r="J21" s="36"/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6" t="s">
        <v>32</v>
      </c>
      <c r="E22" s="36"/>
      <c r="F22" s="36"/>
      <c r="G22" s="36"/>
      <c r="H22" s="36"/>
      <c r="I22" s="119" t="s">
        <v>27</v>
      </c>
      <c r="J22" s="105" t="s">
        <v>21</v>
      </c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5" t="s">
        <v>1453</v>
      </c>
      <c r="F23" s="36"/>
      <c r="G23" s="36"/>
      <c r="H23" s="36"/>
      <c r="I23" s="119" t="s">
        <v>29</v>
      </c>
      <c r="J23" s="105" t="s">
        <v>21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117"/>
      <c r="J24" s="36"/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6" t="s">
        <v>35</v>
      </c>
      <c r="E25" s="36"/>
      <c r="F25" s="36"/>
      <c r="G25" s="36"/>
      <c r="H25" s="36"/>
      <c r="I25" s="119" t="s">
        <v>27</v>
      </c>
      <c r="J25" s="105" t="s">
        <v>21</v>
      </c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5" t="s">
        <v>36</v>
      </c>
      <c r="F26" s="36"/>
      <c r="G26" s="36"/>
      <c r="H26" s="36"/>
      <c r="I26" s="119" t="s">
        <v>29</v>
      </c>
      <c r="J26" s="105" t="s">
        <v>21</v>
      </c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117"/>
      <c r="J27" s="36"/>
      <c r="K27" s="36"/>
      <c r="L27" s="118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6" t="s">
        <v>37</v>
      </c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35.25" customHeight="1">
      <c r="A29" s="121"/>
      <c r="B29" s="122"/>
      <c r="C29" s="121"/>
      <c r="D29" s="121"/>
      <c r="E29" s="401" t="s">
        <v>1177</v>
      </c>
      <c r="F29" s="401"/>
      <c r="G29" s="401"/>
      <c r="H29" s="401"/>
      <c r="I29" s="123"/>
      <c r="J29" s="121"/>
      <c r="K29" s="121"/>
      <c r="L29" s="124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117"/>
      <c r="J30" s="36"/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7" t="s">
        <v>39</v>
      </c>
      <c r="E32" s="36"/>
      <c r="F32" s="36"/>
      <c r="G32" s="36"/>
      <c r="H32" s="36"/>
      <c r="I32" s="117"/>
      <c r="J32" s="128">
        <f>ROUND(J92,2)</f>
        <v>0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5"/>
      <c r="E33" s="125"/>
      <c r="F33" s="125"/>
      <c r="G33" s="125"/>
      <c r="H33" s="125"/>
      <c r="I33" s="126"/>
      <c r="J33" s="125"/>
      <c r="K33" s="125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9" t="s">
        <v>41</v>
      </c>
      <c r="G34" s="36"/>
      <c r="H34" s="36"/>
      <c r="I34" s="130" t="s">
        <v>40</v>
      </c>
      <c r="J34" s="129" t="s">
        <v>42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31" t="s">
        <v>43</v>
      </c>
      <c r="E35" s="116" t="s">
        <v>44</v>
      </c>
      <c r="F35" s="132">
        <f>ROUND((SUM(BE92:BE177)),2)</f>
        <v>0</v>
      </c>
      <c r="G35" s="36"/>
      <c r="H35" s="36"/>
      <c r="I35" s="133">
        <v>0.21</v>
      </c>
      <c r="J35" s="132">
        <f>ROUND(((SUM(BE92:BE177))*I35),2)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6" t="s">
        <v>45</v>
      </c>
      <c r="F36" s="132">
        <f>ROUND((SUM(BF92:BF177)),2)</f>
        <v>0</v>
      </c>
      <c r="G36" s="36"/>
      <c r="H36" s="36"/>
      <c r="I36" s="133">
        <v>0.15</v>
      </c>
      <c r="J36" s="132">
        <f>ROUND(((SUM(BF92:BF177))*I36),2)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6" t="s">
        <v>46</v>
      </c>
      <c r="F37" s="132">
        <f>ROUND((SUM(BG92:BG177)),2)</f>
        <v>0</v>
      </c>
      <c r="G37" s="36"/>
      <c r="H37" s="36"/>
      <c r="I37" s="133">
        <v>0.21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 hidden="1">
      <c r="A38" s="36"/>
      <c r="B38" s="41"/>
      <c r="C38" s="36"/>
      <c r="D38" s="36"/>
      <c r="E38" s="116" t="s">
        <v>47</v>
      </c>
      <c r="F38" s="132">
        <f>ROUND((SUM(BH92:BH177)),2)</f>
        <v>0</v>
      </c>
      <c r="G38" s="36"/>
      <c r="H38" s="36"/>
      <c r="I38" s="133">
        <v>0.15</v>
      </c>
      <c r="J38" s="132">
        <f>0</f>
        <v>0</v>
      </c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6" t="s">
        <v>48</v>
      </c>
      <c r="F39" s="132">
        <f>ROUND((SUM(BI92:BI177)),2)</f>
        <v>0</v>
      </c>
      <c r="G39" s="36"/>
      <c r="H39" s="36"/>
      <c r="I39" s="133">
        <v>0</v>
      </c>
      <c r="J39" s="132">
        <f>0</f>
        <v>0</v>
      </c>
      <c r="K39" s="36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117"/>
      <c r="J40" s="36"/>
      <c r="K40" s="36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34"/>
      <c r="D41" s="135" t="s">
        <v>49</v>
      </c>
      <c r="E41" s="136"/>
      <c r="F41" s="136"/>
      <c r="G41" s="137" t="s">
        <v>50</v>
      </c>
      <c r="H41" s="138" t="s">
        <v>51</v>
      </c>
      <c r="I41" s="139"/>
      <c r="J41" s="140">
        <f>SUM(J32:J39)</f>
        <v>0</v>
      </c>
      <c r="K41" s="141"/>
      <c r="L41" s="118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42"/>
      <c r="C42" s="143"/>
      <c r="D42" s="143"/>
      <c r="E42" s="143"/>
      <c r="F42" s="143"/>
      <c r="G42" s="143"/>
      <c r="H42" s="143"/>
      <c r="I42" s="144"/>
      <c r="J42" s="143"/>
      <c r="K42" s="143"/>
      <c r="L42" s="118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45"/>
      <c r="C46" s="146"/>
      <c r="D46" s="146"/>
      <c r="E46" s="146"/>
      <c r="F46" s="146"/>
      <c r="G46" s="146"/>
      <c r="H46" s="146"/>
      <c r="I46" s="147"/>
      <c r="J46" s="146"/>
      <c r="K46" s="146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109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ÚSTÍ NAD LABEM, PASTEUROVA č.p.1500  (VILA KAMPUS)</v>
      </c>
      <c r="F50" s="394"/>
      <c r="G50" s="394"/>
      <c r="H50" s="394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104</v>
      </c>
      <c r="D51" s="24"/>
      <c r="E51" s="24"/>
      <c r="F51" s="24"/>
      <c r="G51" s="24"/>
      <c r="H51" s="24"/>
      <c r="I51" s="110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105</v>
      </c>
      <c r="F52" s="392"/>
      <c r="G52" s="392"/>
      <c r="H52" s="392"/>
      <c r="I52" s="117"/>
      <c r="J52" s="38"/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106</v>
      </c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72" t="str">
        <f>E11</f>
        <v>D.1.4.4 - ELEKTROINSTALACE</v>
      </c>
      <c r="F54" s="392"/>
      <c r="G54" s="392"/>
      <c r="H54" s="392"/>
      <c r="I54" s="117"/>
      <c r="J54" s="38"/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117"/>
      <c r="J55" s="38"/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ÚSTÍ NAD LABEM</v>
      </c>
      <c r="G56" s="38"/>
      <c r="H56" s="38"/>
      <c r="I56" s="119" t="s">
        <v>24</v>
      </c>
      <c r="J56" s="61" t="str">
        <f>IF(J14="","",J14)</f>
        <v>25. 2. 2020</v>
      </c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117"/>
      <c r="J57" s="38"/>
      <c r="K57" s="38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5.2" customHeight="1">
      <c r="A58" s="36"/>
      <c r="B58" s="37"/>
      <c r="C58" s="31" t="s">
        <v>26</v>
      </c>
      <c r="D58" s="38"/>
      <c r="E58" s="38"/>
      <c r="F58" s="29" t="str">
        <f>E17</f>
        <v>UJEP V ÚSTÍ NAD LABEM</v>
      </c>
      <c r="G58" s="38"/>
      <c r="H58" s="38"/>
      <c r="I58" s="119" t="s">
        <v>32</v>
      </c>
      <c r="J58" s="34" t="str">
        <f>E23</f>
        <v>IDP spol. s r.o.</v>
      </c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30</v>
      </c>
      <c r="D59" s="38"/>
      <c r="E59" s="38"/>
      <c r="F59" s="29" t="str">
        <f>IF(E20="","",E20)</f>
        <v>Vyplň údaj</v>
      </c>
      <c r="G59" s="38"/>
      <c r="H59" s="38"/>
      <c r="I59" s="119" t="s">
        <v>35</v>
      </c>
      <c r="J59" s="34" t="str">
        <f>E26</f>
        <v>V.RENČOVÁ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117"/>
      <c r="J60" s="38"/>
      <c r="K60" s="38"/>
      <c r="L60" s="118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48" t="s">
        <v>110</v>
      </c>
      <c r="D61" s="149"/>
      <c r="E61" s="149"/>
      <c r="F61" s="149"/>
      <c r="G61" s="149"/>
      <c r="H61" s="149"/>
      <c r="I61" s="150"/>
      <c r="J61" s="151" t="s">
        <v>111</v>
      </c>
      <c r="K61" s="149"/>
      <c r="L61" s="118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117"/>
      <c r="J62" s="38"/>
      <c r="K62" s="38"/>
      <c r="L62" s="118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52" t="s">
        <v>71</v>
      </c>
      <c r="D63" s="38"/>
      <c r="E63" s="38"/>
      <c r="F63" s="38"/>
      <c r="G63" s="38"/>
      <c r="H63" s="38"/>
      <c r="I63" s="117"/>
      <c r="J63" s="79">
        <f>J92</f>
        <v>0</v>
      </c>
      <c r="K63" s="38"/>
      <c r="L63" s="118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112</v>
      </c>
    </row>
    <row r="64" spans="2:12" s="9" customFormat="1" ht="24.95" customHeight="1">
      <c r="B64" s="153"/>
      <c r="C64" s="154"/>
      <c r="D64" s="155" t="s">
        <v>1454</v>
      </c>
      <c r="E64" s="156"/>
      <c r="F64" s="156"/>
      <c r="G64" s="156"/>
      <c r="H64" s="156"/>
      <c r="I64" s="157"/>
      <c r="J64" s="158">
        <f>J93</f>
        <v>0</v>
      </c>
      <c r="K64" s="154"/>
      <c r="L64" s="159"/>
    </row>
    <row r="65" spans="2:12" s="10" customFormat="1" ht="19.9" customHeight="1">
      <c r="B65" s="160"/>
      <c r="C65" s="99"/>
      <c r="D65" s="161" t="s">
        <v>1455</v>
      </c>
      <c r="E65" s="162"/>
      <c r="F65" s="162"/>
      <c r="G65" s="162"/>
      <c r="H65" s="162"/>
      <c r="I65" s="163"/>
      <c r="J65" s="164">
        <f>J94</f>
        <v>0</v>
      </c>
      <c r="K65" s="99"/>
      <c r="L65" s="165"/>
    </row>
    <row r="66" spans="2:12" s="10" customFormat="1" ht="14.85" customHeight="1">
      <c r="B66" s="160"/>
      <c r="C66" s="99"/>
      <c r="D66" s="161" t="s">
        <v>1456</v>
      </c>
      <c r="E66" s="162"/>
      <c r="F66" s="162"/>
      <c r="G66" s="162"/>
      <c r="H66" s="162"/>
      <c r="I66" s="163"/>
      <c r="J66" s="164">
        <f>J98</f>
        <v>0</v>
      </c>
      <c r="K66" s="99"/>
      <c r="L66" s="165"/>
    </row>
    <row r="67" spans="2:12" s="10" customFormat="1" ht="19.9" customHeight="1">
      <c r="B67" s="160"/>
      <c r="C67" s="99"/>
      <c r="D67" s="161" t="s">
        <v>1457</v>
      </c>
      <c r="E67" s="162"/>
      <c r="F67" s="162"/>
      <c r="G67" s="162"/>
      <c r="H67" s="162"/>
      <c r="I67" s="163"/>
      <c r="J67" s="164">
        <f>J106</f>
        <v>0</v>
      </c>
      <c r="K67" s="99"/>
      <c r="L67" s="165"/>
    </row>
    <row r="68" spans="2:12" s="10" customFormat="1" ht="19.9" customHeight="1">
      <c r="B68" s="160"/>
      <c r="C68" s="99"/>
      <c r="D68" s="161" t="s">
        <v>1458</v>
      </c>
      <c r="E68" s="162"/>
      <c r="F68" s="162"/>
      <c r="G68" s="162"/>
      <c r="H68" s="162"/>
      <c r="I68" s="163"/>
      <c r="J68" s="164">
        <f>J141</f>
        <v>0</v>
      </c>
      <c r="K68" s="99"/>
      <c r="L68" s="165"/>
    </row>
    <row r="69" spans="2:12" s="10" customFormat="1" ht="19.9" customHeight="1">
      <c r="B69" s="160"/>
      <c r="C69" s="99"/>
      <c r="D69" s="161" t="s">
        <v>1459</v>
      </c>
      <c r="E69" s="162"/>
      <c r="F69" s="162"/>
      <c r="G69" s="162"/>
      <c r="H69" s="162"/>
      <c r="I69" s="163"/>
      <c r="J69" s="164">
        <f>J172</f>
        <v>0</v>
      </c>
      <c r="K69" s="99"/>
      <c r="L69" s="165"/>
    </row>
    <row r="70" spans="2:12" s="10" customFormat="1" ht="19.9" customHeight="1">
      <c r="B70" s="160"/>
      <c r="C70" s="99"/>
      <c r="D70" s="161" t="s">
        <v>1460</v>
      </c>
      <c r="E70" s="162"/>
      <c r="F70" s="162"/>
      <c r="G70" s="162"/>
      <c r="H70" s="162"/>
      <c r="I70" s="163"/>
      <c r="J70" s="164">
        <f>J174</f>
        <v>0</v>
      </c>
      <c r="K70" s="99"/>
      <c r="L70" s="165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144"/>
      <c r="J72" s="50"/>
      <c r="K72" s="50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147"/>
      <c r="J76" s="52"/>
      <c r="K76" s="52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138</v>
      </c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117"/>
      <c r="J78" s="38"/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93" t="str">
        <f>E7</f>
        <v>ÚSTÍ NAD LABEM, PASTEUROVA č.p.1500  (VILA KAMPUS)</v>
      </c>
      <c r="F80" s="394"/>
      <c r="G80" s="394"/>
      <c r="H80" s="394"/>
      <c r="I80" s="117"/>
      <c r="J80" s="38"/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2:12" s="1" customFormat="1" ht="12" customHeight="1">
      <c r="B81" s="23"/>
      <c r="C81" s="31" t="s">
        <v>104</v>
      </c>
      <c r="D81" s="24"/>
      <c r="E81" s="24"/>
      <c r="F81" s="24"/>
      <c r="G81" s="24"/>
      <c r="H81" s="24"/>
      <c r="I81" s="110"/>
      <c r="J81" s="24"/>
      <c r="K81" s="24"/>
      <c r="L81" s="22"/>
    </row>
    <row r="82" spans="1:31" s="2" customFormat="1" ht="16.5" customHeight="1">
      <c r="A82" s="36"/>
      <c r="B82" s="37"/>
      <c r="C82" s="38"/>
      <c r="D82" s="38"/>
      <c r="E82" s="393" t="s">
        <v>105</v>
      </c>
      <c r="F82" s="392"/>
      <c r="G82" s="392"/>
      <c r="H82" s="392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106</v>
      </c>
      <c r="D83" s="38"/>
      <c r="E83" s="38"/>
      <c r="F83" s="38"/>
      <c r="G83" s="38"/>
      <c r="H83" s="38"/>
      <c r="I83" s="117"/>
      <c r="J83" s="38"/>
      <c r="K83" s="38"/>
      <c r="L83" s="11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72" t="str">
        <f>E11</f>
        <v>D.1.4.4 - ELEKTROINSTALACE</v>
      </c>
      <c r="F84" s="392"/>
      <c r="G84" s="392"/>
      <c r="H84" s="392"/>
      <c r="I84" s="117"/>
      <c r="J84" s="38"/>
      <c r="K84" s="38"/>
      <c r="L84" s="11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117"/>
      <c r="J85" s="38"/>
      <c r="K85" s="38"/>
      <c r="L85" s="11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1" t="s">
        <v>22</v>
      </c>
      <c r="D86" s="38"/>
      <c r="E86" s="38"/>
      <c r="F86" s="29" t="str">
        <f>F14</f>
        <v>ÚSTÍ NAD LABEM</v>
      </c>
      <c r="G86" s="38"/>
      <c r="H86" s="38"/>
      <c r="I86" s="119" t="s">
        <v>24</v>
      </c>
      <c r="J86" s="61" t="str">
        <f>IF(J14="","",J14)</f>
        <v>25. 2. 2020</v>
      </c>
      <c r="K86" s="38"/>
      <c r="L86" s="11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117"/>
      <c r="J87" s="38"/>
      <c r="K87" s="38"/>
      <c r="L87" s="11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26</v>
      </c>
      <c r="D88" s="38"/>
      <c r="E88" s="38"/>
      <c r="F88" s="29" t="str">
        <f>E17</f>
        <v>UJEP V ÚSTÍ NAD LABEM</v>
      </c>
      <c r="G88" s="38"/>
      <c r="H88" s="38"/>
      <c r="I88" s="119" t="s">
        <v>32</v>
      </c>
      <c r="J88" s="34" t="str">
        <f>E23</f>
        <v>IDP spol. s r.o.</v>
      </c>
      <c r="K88" s="38"/>
      <c r="L88" s="11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5.2" customHeight="1">
      <c r="A89" s="36"/>
      <c r="B89" s="37"/>
      <c r="C89" s="31" t="s">
        <v>30</v>
      </c>
      <c r="D89" s="38"/>
      <c r="E89" s="38"/>
      <c r="F89" s="29" t="str">
        <f>IF(E20="","",E20)</f>
        <v>Vyplň údaj</v>
      </c>
      <c r="G89" s="38"/>
      <c r="H89" s="38"/>
      <c r="I89" s="119" t="s">
        <v>35</v>
      </c>
      <c r="J89" s="34" t="str">
        <f>E26</f>
        <v>V.RENČOVÁ</v>
      </c>
      <c r="K89" s="38"/>
      <c r="L89" s="11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0.35" customHeight="1">
      <c r="A90" s="36"/>
      <c r="B90" s="37"/>
      <c r="C90" s="38"/>
      <c r="D90" s="38"/>
      <c r="E90" s="38"/>
      <c r="F90" s="38"/>
      <c r="G90" s="38"/>
      <c r="H90" s="38"/>
      <c r="I90" s="117"/>
      <c r="J90" s="38"/>
      <c r="K90" s="38"/>
      <c r="L90" s="11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11" customFormat="1" ht="29.25" customHeight="1">
      <c r="A91" s="166"/>
      <c r="B91" s="167"/>
      <c r="C91" s="168" t="s">
        <v>139</v>
      </c>
      <c r="D91" s="169" t="s">
        <v>58</v>
      </c>
      <c r="E91" s="169" t="s">
        <v>54</v>
      </c>
      <c r="F91" s="169" t="s">
        <v>55</v>
      </c>
      <c r="G91" s="169" t="s">
        <v>140</v>
      </c>
      <c r="H91" s="169" t="s">
        <v>141</v>
      </c>
      <c r="I91" s="170" t="s">
        <v>142</v>
      </c>
      <c r="J91" s="169" t="s">
        <v>111</v>
      </c>
      <c r="K91" s="171" t="s">
        <v>143</v>
      </c>
      <c r="L91" s="172"/>
      <c r="M91" s="70" t="s">
        <v>21</v>
      </c>
      <c r="N91" s="71" t="s">
        <v>43</v>
      </c>
      <c r="O91" s="71" t="s">
        <v>144</v>
      </c>
      <c r="P91" s="71" t="s">
        <v>145</v>
      </c>
      <c r="Q91" s="71" t="s">
        <v>146</v>
      </c>
      <c r="R91" s="71" t="s">
        <v>147</v>
      </c>
      <c r="S91" s="71" t="s">
        <v>148</v>
      </c>
      <c r="T91" s="72" t="s">
        <v>149</v>
      </c>
      <c r="U91" s="166"/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</row>
    <row r="92" spans="1:63" s="2" customFormat="1" ht="22.9" customHeight="1">
      <c r="A92" s="36"/>
      <c r="B92" s="37"/>
      <c r="C92" s="77" t="s">
        <v>150</v>
      </c>
      <c r="D92" s="38"/>
      <c r="E92" s="38"/>
      <c r="F92" s="38"/>
      <c r="G92" s="38"/>
      <c r="H92" s="38"/>
      <c r="I92" s="117"/>
      <c r="J92" s="173">
        <f>BK92</f>
        <v>0</v>
      </c>
      <c r="K92" s="38"/>
      <c r="L92" s="41"/>
      <c r="M92" s="73"/>
      <c r="N92" s="174"/>
      <c r="O92" s="74"/>
      <c r="P92" s="175">
        <f>P93</f>
        <v>0</v>
      </c>
      <c r="Q92" s="74"/>
      <c r="R92" s="175">
        <f>R93</f>
        <v>0</v>
      </c>
      <c r="S92" s="74"/>
      <c r="T92" s="176">
        <f>T93</f>
        <v>0</v>
      </c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72</v>
      </c>
      <c r="AU92" s="19" t="s">
        <v>112</v>
      </c>
      <c r="BK92" s="177">
        <f>BK93</f>
        <v>0</v>
      </c>
    </row>
    <row r="93" spans="2:63" s="12" customFormat="1" ht="25.9" customHeight="1">
      <c r="B93" s="178"/>
      <c r="C93" s="179"/>
      <c r="D93" s="180" t="s">
        <v>72</v>
      </c>
      <c r="E93" s="181" t="s">
        <v>1461</v>
      </c>
      <c r="F93" s="181" t="s">
        <v>1462</v>
      </c>
      <c r="G93" s="179"/>
      <c r="H93" s="179"/>
      <c r="I93" s="182"/>
      <c r="J93" s="183">
        <f>BK93</f>
        <v>0</v>
      </c>
      <c r="K93" s="179"/>
      <c r="L93" s="184"/>
      <c r="M93" s="185"/>
      <c r="N93" s="186"/>
      <c r="O93" s="186"/>
      <c r="P93" s="187">
        <f>P94+P106+P141+P172+P174</f>
        <v>0</v>
      </c>
      <c r="Q93" s="186"/>
      <c r="R93" s="187">
        <f>R94+R106+R141+R172+R174</f>
        <v>0</v>
      </c>
      <c r="S93" s="186"/>
      <c r="T93" s="188">
        <f>T94+T106+T141+T172+T174</f>
        <v>0</v>
      </c>
      <c r="AR93" s="189" t="s">
        <v>154</v>
      </c>
      <c r="AT93" s="190" t="s">
        <v>72</v>
      </c>
      <c r="AU93" s="190" t="s">
        <v>73</v>
      </c>
      <c r="AY93" s="189" t="s">
        <v>153</v>
      </c>
      <c r="BK93" s="191">
        <f>BK94+BK106+BK141+BK172+BK174</f>
        <v>0</v>
      </c>
    </row>
    <row r="94" spans="2:63" s="12" customFormat="1" ht="22.9" customHeight="1">
      <c r="B94" s="178"/>
      <c r="C94" s="179"/>
      <c r="D94" s="180" t="s">
        <v>72</v>
      </c>
      <c r="E94" s="192" t="s">
        <v>1183</v>
      </c>
      <c r="F94" s="192" t="s">
        <v>1463</v>
      </c>
      <c r="G94" s="179"/>
      <c r="H94" s="179"/>
      <c r="I94" s="182"/>
      <c r="J94" s="193">
        <f>BK94</f>
        <v>0</v>
      </c>
      <c r="K94" s="179"/>
      <c r="L94" s="184"/>
      <c r="M94" s="185"/>
      <c r="N94" s="186"/>
      <c r="O94" s="186"/>
      <c r="P94" s="187">
        <f>P95+SUM(P96:P98)</f>
        <v>0</v>
      </c>
      <c r="Q94" s="186"/>
      <c r="R94" s="187">
        <f>R95+SUM(R96:R98)</f>
        <v>0</v>
      </c>
      <c r="S94" s="186"/>
      <c r="T94" s="188">
        <f>T95+SUM(T96:T98)</f>
        <v>0</v>
      </c>
      <c r="AR94" s="189" t="s">
        <v>80</v>
      </c>
      <c r="AT94" s="190" t="s">
        <v>72</v>
      </c>
      <c r="AU94" s="190" t="s">
        <v>80</v>
      </c>
      <c r="AY94" s="189" t="s">
        <v>153</v>
      </c>
      <c r="BK94" s="191">
        <f>BK95+SUM(BK96:BK98)</f>
        <v>0</v>
      </c>
    </row>
    <row r="95" spans="1:65" s="2" customFormat="1" ht="16.5" customHeight="1">
      <c r="A95" s="36"/>
      <c r="B95" s="37"/>
      <c r="C95" s="194" t="s">
        <v>80</v>
      </c>
      <c r="D95" s="194" t="s">
        <v>156</v>
      </c>
      <c r="E95" s="195" t="s">
        <v>1464</v>
      </c>
      <c r="F95" s="196" t="s">
        <v>1465</v>
      </c>
      <c r="G95" s="197" t="s">
        <v>1466</v>
      </c>
      <c r="H95" s="269"/>
      <c r="I95" s="199"/>
      <c r="J95" s="200">
        <f>ROUND(I95*H95,2)</f>
        <v>0</v>
      </c>
      <c r="K95" s="196" t="s">
        <v>21</v>
      </c>
      <c r="L95" s="41"/>
      <c r="M95" s="201" t="s">
        <v>21</v>
      </c>
      <c r="N95" s="202" t="s">
        <v>44</v>
      </c>
      <c r="O95" s="66"/>
      <c r="P95" s="203">
        <f>O95*H95</f>
        <v>0</v>
      </c>
      <c r="Q95" s="203">
        <v>0</v>
      </c>
      <c r="R95" s="203">
        <f>Q95*H95</f>
        <v>0</v>
      </c>
      <c r="S95" s="203">
        <v>0</v>
      </c>
      <c r="T95" s="204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205" t="s">
        <v>161</v>
      </c>
      <c r="AT95" s="205" t="s">
        <v>156</v>
      </c>
      <c r="AU95" s="205" t="s">
        <v>82</v>
      </c>
      <c r="AY95" s="19" t="s">
        <v>153</v>
      </c>
      <c r="BE95" s="206">
        <f>IF(N95="základní",J95,0)</f>
        <v>0</v>
      </c>
      <c r="BF95" s="206">
        <f>IF(N95="snížená",J95,0)</f>
        <v>0</v>
      </c>
      <c r="BG95" s="206">
        <f>IF(N95="zákl. přenesená",J95,0)</f>
        <v>0</v>
      </c>
      <c r="BH95" s="206">
        <f>IF(N95="sníž. přenesená",J95,0)</f>
        <v>0</v>
      </c>
      <c r="BI95" s="206">
        <f>IF(N95="nulová",J95,0)</f>
        <v>0</v>
      </c>
      <c r="BJ95" s="19" t="s">
        <v>80</v>
      </c>
      <c r="BK95" s="206">
        <f>ROUND(I95*H95,2)</f>
        <v>0</v>
      </c>
      <c r="BL95" s="19" t="s">
        <v>161</v>
      </c>
      <c r="BM95" s="205" t="s">
        <v>1467</v>
      </c>
    </row>
    <row r="96" spans="1:65" s="2" customFormat="1" ht="16.5" customHeight="1">
      <c r="A96" s="36"/>
      <c r="B96" s="37"/>
      <c r="C96" s="194" t="s">
        <v>82</v>
      </c>
      <c r="D96" s="194" t="s">
        <v>156</v>
      </c>
      <c r="E96" s="195" t="s">
        <v>1468</v>
      </c>
      <c r="F96" s="196" t="s">
        <v>1469</v>
      </c>
      <c r="G96" s="197" t="s">
        <v>1466</v>
      </c>
      <c r="H96" s="269"/>
      <c r="I96" s="199"/>
      <c r="J96" s="200">
        <f>ROUND(I96*H96,2)</f>
        <v>0</v>
      </c>
      <c r="K96" s="196" t="s">
        <v>21</v>
      </c>
      <c r="L96" s="41"/>
      <c r="M96" s="201" t="s">
        <v>21</v>
      </c>
      <c r="N96" s="202" t="s">
        <v>44</v>
      </c>
      <c r="O96" s="66"/>
      <c r="P96" s="203">
        <f>O96*H96</f>
        <v>0</v>
      </c>
      <c r="Q96" s="203">
        <v>0</v>
      </c>
      <c r="R96" s="203">
        <f>Q96*H96</f>
        <v>0</v>
      </c>
      <c r="S96" s="203">
        <v>0</v>
      </c>
      <c r="T96" s="204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161</v>
      </c>
      <c r="AT96" s="205" t="s">
        <v>156</v>
      </c>
      <c r="AU96" s="205" t="s">
        <v>82</v>
      </c>
      <c r="AY96" s="19" t="s">
        <v>153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9" t="s">
        <v>80</v>
      </c>
      <c r="BK96" s="206">
        <f>ROUND(I96*H96,2)</f>
        <v>0</v>
      </c>
      <c r="BL96" s="19" t="s">
        <v>161</v>
      </c>
      <c r="BM96" s="205" t="s">
        <v>1470</v>
      </c>
    </row>
    <row r="97" spans="1:65" s="2" customFormat="1" ht="44.25" customHeight="1">
      <c r="A97" s="36"/>
      <c r="B97" s="37"/>
      <c r="C97" s="194" t="s">
        <v>154</v>
      </c>
      <c r="D97" s="194" t="s">
        <v>156</v>
      </c>
      <c r="E97" s="195" t="s">
        <v>1471</v>
      </c>
      <c r="F97" s="196" t="s">
        <v>1472</v>
      </c>
      <c r="G97" s="197" t="s">
        <v>1203</v>
      </c>
      <c r="H97" s="198">
        <v>2</v>
      </c>
      <c r="I97" s="199"/>
      <c r="J97" s="200">
        <f>ROUND(I97*H97,2)</f>
        <v>0</v>
      </c>
      <c r="K97" s="196" t="s">
        <v>21</v>
      </c>
      <c r="L97" s="41"/>
      <c r="M97" s="201" t="s">
        <v>21</v>
      </c>
      <c r="N97" s="202" t="s">
        <v>44</v>
      </c>
      <c r="O97" s="66"/>
      <c r="P97" s="203">
        <f>O97*H97</f>
        <v>0</v>
      </c>
      <c r="Q97" s="203">
        <v>0</v>
      </c>
      <c r="R97" s="203">
        <f>Q97*H97</f>
        <v>0</v>
      </c>
      <c r="S97" s="203">
        <v>0</v>
      </c>
      <c r="T97" s="204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205" t="s">
        <v>161</v>
      </c>
      <c r="AT97" s="205" t="s">
        <v>156</v>
      </c>
      <c r="AU97" s="205" t="s">
        <v>82</v>
      </c>
      <c r="AY97" s="19" t="s">
        <v>153</v>
      </c>
      <c r="BE97" s="206">
        <f>IF(N97="základní",J97,0)</f>
        <v>0</v>
      </c>
      <c r="BF97" s="206">
        <f>IF(N97="snížená",J97,0)</f>
        <v>0</v>
      </c>
      <c r="BG97" s="206">
        <f>IF(N97="zákl. přenesená",J97,0)</f>
        <v>0</v>
      </c>
      <c r="BH97" s="206">
        <f>IF(N97="sníž. přenesená",J97,0)</f>
        <v>0</v>
      </c>
      <c r="BI97" s="206">
        <f>IF(N97="nulová",J97,0)</f>
        <v>0</v>
      </c>
      <c r="BJ97" s="19" t="s">
        <v>80</v>
      </c>
      <c r="BK97" s="206">
        <f>ROUND(I97*H97,2)</f>
        <v>0</v>
      </c>
      <c r="BL97" s="19" t="s">
        <v>161</v>
      </c>
      <c r="BM97" s="205" t="s">
        <v>1473</v>
      </c>
    </row>
    <row r="98" spans="2:63" s="12" customFormat="1" ht="20.85" customHeight="1">
      <c r="B98" s="178"/>
      <c r="C98" s="179"/>
      <c r="D98" s="180" t="s">
        <v>72</v>
      </c>
      <c r="E98" s="192" t="s">
        <v>1474</v>
      </c>
      <c r="F98" s="192" t="s">
        <v>1475</v>
      </c>
      <c r="G98" s="179"/>
      <c r="H98" s="179"/>
      <c r="I98" s="182"/>
      <c r="J98" s="193">
        <f>BK98</f>
        <v>0</v>
      </c>
      <c r="K98" s="179"/>
      <c r="L98" s="184"/>
      <c r="M98" s="185"/>
      <c r="N98" s="186"/>
      <c r="O98" s="186"/>
      <c r="P98" s="187">
        <f>SUM(P99:P105)</f>
        <v>0</v>
      </c>
      <c r="Q98" s="186"/>
      <c r="R98" s="187">
        <f>SUM(R99:R105)</f>
        <v>0</v>
      </c>
      <c r="S98" s="186"/>
      <c r="T98" s="188">
        <f>SUM(T99:T105)</f>
        <v>0</v>
      </c>
      <c r="AR98" s="189" t="s">
        <v>80</v>
      </c>
      <c r="AT98" s="190" t="s">
        <v>72</v>
      </c>
      <c r="AU98" s="190" t="s">
        <v>82</v>
      </c>
      <c r="AY98" s="189" t="s">
        <v>153</v>
      </c>
      <c r="BK98" s="191">
        <f>SUM(BK99:BK105)</f>
        <v>0</v>
      </c>
    </row>
    <row r="99" spans="1:65" s="2" customFormat="1" ht="16.5" customHeight="1">
      <c r="A99" s="36"/>
      <c r="B99" s="37"/>
      <c r="C99" s="194" t="s">
        <v>161</v>
      </c>
      <c r="D99" s="194" t="s">
        <v>156</v>
      </c>
      <c r="E99" s="195" t="s">
        <v>1476</v>
      </c>
      <c r="F99" s="196" t="s">
        <v>1477</v>
      </c>
      <c r="G99" s="197" t="s">
        <v>1203</v>
      </c>
      <c r="H99" s="198">
        <v>4</v>
      </c>
      <c r="I99" s="199"/>
      <c r="J99" s="200">
        <f aca="true" t="shared" si="0" ref="J99:J105">ROUND(I99*H99,2)</f>
        <v>0</v>
      </c>
      <c r="K99" s="196" t="s">
        <v>21</v>
      </c>
      <c r="L99" s="41"/>
      <c r="M99" s="201" t="s">
        <v>21</v>
      </c>
      <c r="N99" s="202" t="s">
        <v>44</v>
      </c>
      <c r="O99" s="66"/>
      <c r="P99" s="203">
        <f aca="true" t="shared" si="1" ref="P99:P105">O99*H99</f>
        <v>0</v>
      </c>
      <c r="Q99" s="203">
        <v>0</v>
      </c>
      <c r="R99" s="203">
        <f aca="true" t="shared" si="2" ref="R99:R105">Q99*H99</f>
        <v>0</v>
      </c>
      <c r="S99" s="203">
        <v>0</v>
      </c>
      <c r="T99" s="204">
        <f aca="true" t="shared" si="3" ref="T99:T105">S99*H99</f>
        <v>0</v>
      </c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R99" s="205" t="s">
        <v>161</v>
      </c>
      <c r="AT99" s="205" t="s">
        <v>156</v>
      </c>
      <c r="AU99" s="205" t="s">
        <v>154</v>
      </c>
      <c r="AY99" s="19" t="s">
        <v>153</v>
      </c>
      <c r="BE99" s="206">
        <f aca="true" t="shared" si="4" ref="BE99:BE105">IF(N99="základní",J99,0)</f>
        <v>0</v>
      </c>
      <c r="BF99" s="206">
        <f aca="true" t="shared" si="5" ref="BF99:BF105">IF(N99="snížená",J99,0)</f>
        <v>0</v>
      </c>
      <c r="BG99" s="206">
        <f aca="true" t="shared" si="6" ref="BG99:BG105">IF(N99="zákl. přenesená",J99,0)</f>
        <v>0</v>
      </c>
      <c r="BH99" s="206">
        <f aca="true" t="shared" si="7" ref="BH99:BH105">IF(N99="sníž. přenesená",J99,0)</f>
        <v>0</v>
      </c>
      <c r="BI99" s="206">
        <f aca="true" t="shared" si="8" ref="BI99:BI105">IF(N99="nulová",J99,0)</f>
        <v>0</v>
      </c>
      <c r="BJ99" s="19" t="s">
        <v>80</v>
      </c>
      <c r="BK99" s="206">
        <f aca="true" t="shared" si="9" ref="BK99:BK105">ROUND(I99*H99,2)</f>
        <v>0</v>
      </c>
      <c r="BL99" s="19" t="s">
        <v>161</v>
      </c>
      <c r="BM99" s="205" t="s">
        <v>1478</v>
      </c>
    </row>
    <row r="100" spans="1:65" s="2" customFormat="1" ht="16.5" customHeight="1">
      <c r="A100" s="36"/>
      <c r="B100" s="37"/>
      <c r="C100" s="194" t="s">
        <v>192</v>
      </c>
      <c r="D100" s="194" t="s">
        <v>156</v>
      </c>
      <c r="E100" s="195" t="s">
        <v>1479</v>
      </c>
      <c r="F100" s="196" t="s">
        <v>1480</v>
      </c>
      <c r="G100" s="197" t="s">
        <v>1203</v>
      </c>
      <c r="H100" s="198">
        <v>7</v>
      </c>
      <c r="I100" s="199"/>
      <c r="J100" s="200">
        <f t="shared" si="0"/>
        <v>0</v>
      </c>
      <c r="K100" s="196" t="s">
        <v>21</v>
      </c>
      <c r="L100" s="41"/>
      <c r="M100" s="201" t="s">
        <v>21</v>
      </c>
      <c r="N100" s="202" t="s">
        <v>44</v>
      </c>
      <c r="O100" s="66"/>
      <c r="P100" s="203">
        <f t="shared" si="1"/>
        <v>0</v>
      </c>
      <c r="Q100" s="203">
        <v>0</v>
      </c>
      <c r="R100" s="203">
        <f t="shared" si="2"/>
        <v>0</v>
      </c>
      <c r="S100" s="203">
        <v>0</v>
      </c>
      <c r="T100" s="204">
        <f t="shared" si="3"/>
        <v>0</v>
      </c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R100" s="205" t="s">
        <v>161</v>
      </c>
      <c r="AT100" s="205" t="s">
        <v>156</v>
      </c>
      <c r="AU100" s="205" t="s">
        <v>154</v>
      </c>
      <c r="AY100" s="19" t="s">
        <v>153</v>
      </c>
      <c r="BE100" s="206">
        <f t="shared" si="4"/>
        <v>0</v>
      </c>
      <c r="BF100" s="206">
        <f t="shared" si="5"/>
        <v>0</v>
      </c>
      <c r="BG100" s="206">
        <f t="shared" si="6"/>
        <v>0</v>
      </c>
      <c r="BH100" s="206">
        <f t="shared" si="7"/>
        <v>0</v>
      </c>
      <c r="BI100" s="206">
        <f t="shared" si="8"/>
        <v>0</v>
      </c>
      <c r="BJ100" s="19" t="s">
        <v>80</v>
      </c>
      <c r="BK100" s="206">
        <f t="shared" si="9"/>
        <v>0</v>
      </c>
      <c r="BL100" s="19" t="s">
        <v>161</v>
      </c>
      <c r="BM100" s="205" t="s">
        <v>1481</v>
      </c>
    </row>
    <row r="101" spans="1:65" s="2" customFormat="1" ht="16.5" customHeight="1">
      <c r="A101" s="36"/>
      <c r="B101" s="37"/>
      <c r="C101" s="194" t="s">
        <v>167</v>
      </c>
      <c r="D101" s="194" t="s">
        <v>156</v>
      </c>
      <c r="E101" s="195" t="s">
        <v>1482</v>
      </c>
      <c r="F101" s="196" t="s">
        <v>1483</v>
      </c>
      <c r="G101" s="197" t="s">
        <v>1203</v>
      </c>
      <c r="H101" s="198">
        <v>1</v>
      </c>
      <c r="I101" s="199"/>
      <c r="J101" s="200">
        <f t="shared" si="0"/>
        <v>0</v>
      </c>
      <c r="K101" s="196" t="s">
        <v>21</v>
      </c>
      <c r="L101" s="41"/>
      <c r="M101" s="201" t="s">
        <v>21</v>
      </c>
      <c r="N101" s="202" t="s">
        <v>44</v>
      </c>
      <c r="O101" s="66"/>
      <c r="P101" s="203">
        <f t="shared" si="1"/>
        <v>0</v>
      </c>
      <c r="Q101" s="203">
        <v>0</v>
      </c>
      <c r="R101" s="203">
        <f t="shared" si="2"/>
        <v>0</v>
      </c>
      <c r="S101" s="203">
        <v>0</v>
      </c>
      <c r="T101" s="204">
        <f t="shared" si="3"/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205" t="s">
        <v>161</v>
      </c>
      <c r="AT101" s="205" t="s">
        <v>156</v>
      </c>
      <c r="AU101" s="205" t="s">
        <v>154</v>
      </c>
      <c r="AY101" s="19" t="s">
        <v>153</v>
      </c>
      <c r="BE101" s="206">
        <f t="shared" si="4"/>
        <v>0</v>
      </c>
      <c r="BF101" s="206">
        <f t="shared" si="5"/>
        <v>0</v>
      </c>
      <c r="BG101" s="206">
        <f t="shared" si="6"/>
        <v>0</v>
      </c>
      <c r="BH101" s="206">
        <f t="shared" si="7"/>
        <v>0</v>
      </c>
      <c r="BI101" s="206">
        <f t="shared" si="8"/>
        <v>0</v>
      </c>
      <c r="BJ101" s="19" t="s">
        <v>80</v>
      </c>
      <c r="BK101" s="206">
        <f t="shared" si="9"/>
        <v>0</v>
      </c>
      <c r="BL101" s="19" t="s">
        <v>161</v>
      </c>
      <c r="BM101" s="205" t="s">
        <v>1484</v>
      </c>
    </row>
    <row r="102" spans="1:65" s="2" customFormat="1" ht="16.5" customHeight="1">
      <c r="A102" s="36"/>
      <c r="B102" s="37"/>
      <c r="C102" s="194" t="s">
        <v>203</v>
      </c>
      <c r="D102" s="194" t="s">
        <v>156</v>
      </c>
      <c r="E102" s="195" t="s">
        <v>1485</v>
      </c>
      <c r="F102" s="196" t="s">
        <v>1486</v>
      </c>
      <c r="G102" s="197" t="s">
        <v>1203</v>
      </c>
      <c r="H102" s="198">
        <v>1</v>
      </c>
      <c r="I102" s="199"/>
      <c r="J102" s="200">
        <f t="shared" si="0"/>
        <v>0</v>
      </c>
      <c r="K102" s="196" t="s">
        <v>21</v>
      </c>
      <c r="L102" s="41"/>
      <c r="M102" s="201" t="s">
        <v>21</v>
      </c>
      <c r="N102" s="202" t="s">
        <v>44</v>
      </c>
      <c r="O102" s="66"/>
      <c r="P102" s="203">
        <f t="shared" si="1"/>
        <v>0</v>
      </c>
      <c r="Q102" s="203">
        <v>0</v>
      </c>
      <c r="R102" s="203">
        <f t="shared" si="2"/>
        <v>0</v>
      </c>
      <c r="S102" s="203">
        <v>0</v>
      </c>
      <c r="T102" s="204">
        <f t="shared" si="3"/>
        <v>0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R102" s="205" t="s">
        <v>161</v>
      </c>
      <c r="AT102" s="205" t="s">
        <v>156</v>
      </c>
      <c r="AU102" s="205" t="s">
        <v>154</v>
      </c>
      <c r="AY102" s="19" t="s">
        <v>153</v>
      </c>
      <c r="BE102" s="206">
        <f t="shared" si="4"/>
        <v>0</v>
      </c>
      <c r="BF102" s="206">
        <f t="shared" si="5"/>
        <v>0</v>
      </c>
      <c r="BG102" s="206">
        <f t="shared" si="6"/>
        <v>0</v>
      </c>
      <c r="BH102" s="206">
        <f t="shared" si="7"/>
        <v>0</v>
      </c>
      <c r="BI102" s="206">
        <f t="shared" si="8"/>
        <v>0</v>
      </c>
      <c r="BJ102" s="19" t="s">
        <v>80</v>
      </c>
      <c r="BK102" s="206">
        <f t="shared" si="9"/>
        <v>0</v>
      </c>
      <c r="BL102" s="19" t="s">
        <v>161</v>
      </c>
      <c r="BM102" s="205" t="s">
        <v>1487</v>
      </c>
    </row>
    <row r="103" spans="1:65" s="2" customFormat="1" ht="16.5" customHeight="1">
      <c r="A103" s="36"/>
      <c r="B103" s="37"/>
      <c r="C103" s="194" t="s">
        <v>214</v>
      </c>
      <c r="D103" s="194" t="s">
        <v>156</v>
      </c>
      <c r="E103" s="195" t="s">
        <v>1488</v>
      </c>
      <c r="F103" s="196" t="s">
        <v>1489</v>
      </c>
      <c r="G103" s="197" t="s">
        <v>1203</v>
      </c>
      <c r="H103" s="198">
        <v>1</v>
      </c>
      <c r="I103" s="199"/>
      <c r="J103" s="200">
        <f t="shared" si="0"/>
        <v>0</v>
      </c>
      <c r="K103" s="196" t="s">
        <v>21</v>
      </c>
      <c r="L103" s="41"/>
      <c r="M103" s="201" t="s">
        <v>21</v>
      </c>
      <c r="N103" s="202" t="s">
        <v>44</v>
      </c>
      <c r="O103" s="66"/>
      <c r="P103" s="203">
        <f t="shared" si="1"/>
        <v>0</v>
      </c>
      <c r="Q103" s="203">
        <v>0</v>
      </c>
      <c r="R103" s="203">
        <f t="shared" si="2"/>
        <v>0</v>
      </c>
      <c r="S103" s="203">
        <v>0</v>
      </c>
      <c r="T103" s="204">
        <f t="shared" si="3"/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205" t="s">
        <v>161</v>
      </c>
      <c r="AT103" s="205" t="s">
        <v>156</v>
      </c>
      <c r="AU103" s="205" t="s">
        <v>154</v>
      </c>
      <c r="AY103" s="19" t="s">
        <v>153</v>
      </c>
      <c r="BE103" s="206">
        <f t="shared" si="4"/>
        <v>0</v>
      </c>
      <c r="BF103" s="206">
        <f t="shared" si="5"/>
        <v>0</v>
      </c>
      <c r="BG103" s="206">
        <f t="shared" si="6"/>
        <v>0</v>
      </c>
      <c r="BH103" s="206">
        <f t="shared" si="7"/>
        <v>0</v>
      </c>
      <c r="BI103" s="206">
        <f t="shared" si="8"/>
        <v>0</v>
      </c>
      <c r="BJ103" s="19" t="s">
        <v>80</v>
      </c>
      <c r="BK103" s="206">
        <f t="shared" si="9"/>
        <v>0</v>
      </c>
      <c r="BL103" s="19" t="s">
        <v>161</v>
      </c>
      <c r="BM103" s="205" t="s">
        <v>1490</v>
      </c>
    </row>
    <row r="104" spans="1:65" s="2" customFormat="1" ht="16.5" customHeight="1">
      <c r="A104" s="36"/>
      <c r="B104" s="37"/>
      <c r="C104" s="194" t="s">
        <v>219</v>
      </c>
      <c r="D104" s="194" t="s">
        <v>156</v>
      </c>
      <c r="E104" s="195" t="s">
        <v>1491</v>
      </c>
      <c r="F104" s="196" t="s">
        <v>1492</v>
      </c>
      <c r="G104" s="197" t="s">
        <v>1203</v>
      </c>
      <c r="H104" s="198">
        <v>1</v>
      </c>
      <c r="I104" s="199"/>
      <c r="J104" s="200">
        <f t="shared" si="0"/>
        <v>0</v>
      </c>
      <c r="K104" s="196" t="s">
        <v>21</v>
      </c>
      <c r="L104" s="41"/>
      <c r="M104" s="201" t="s">
        <v>21</v>
      </c>
      <c r="N104" s="202" t="s">
        <v>44</v>
      </c>
      <c r="O104" s="66"/>
      <c r="P104" s="203">
        <f t="shared" si="1"/>
        <v>0</v>
      </c>
      <c r="Q104" s="203">
        <v>0</v>
      </c>
      <c r="R104" s="203">
        <f t="shared" si="2"/>
        <v>0</v>
      </c>
      <c r="S104" s="203">
        <v>0</v>
      </c>
      <c r="T104" s="204">
        <f t="shared" si="3"/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205" t="s">
        <v>161</v>
      </c>
      <c r="AT104" s="205" t="s">
        <v>156</v>
      </c>
      <c r="AU104" s="205" t="s">
        <v>154</v>
      </c>
      <c r="AY104" s="19" t="s">
        <v>153</v>
      </c>
      <c r="BE104" s="206">
        <f t="shared" si="4"/>
        <v>0</v>
      </c>
      <c r="BF104" s="206">
        <f t="shared" si="5"/>
        <v>0</v>
      </c>
      <c r="BG104" s="206">
        <f t="shared" si="6"/>
        <v>0</v>
      </c>
      <c r="BH104" s="206">
        <f t="shared" si="7"/>
        <v>0</v>
      </c>
      <c r="BI104" s="206">
        <f t="shared" si="8"/>
        <v>0</v>
      </c>
      <c r="BJ104" s="19" t="s">
        <v>80</v>
      </c>
      <c r="BK104" s="206">
        <f t="shared" si="9"/>
        <v>0</v>
      </c>
      <c r="BL104" s="19" t="s">
        <v>161</v>
      </c>
      <c r="BM104" s="205" t="s">
        <v>1493</v>
      </c>
    </row>
    <row r="105" spans="1:65" s="2" customFormat="1" ht="16.5" customHeight="1">
      <c r="A105" s="36"/>
      <c r="B105" s="37"/>
      <c r="C105" s="194" t="s">
        <v>226</v>
      </c>
      <c r="D105" s="194" t="s">
        <v>156</v>
      </c>
      <c r="E105" s="195" t="s">
        <v>1494</v>
      </c>
      <c r="F105" s="196" t="s">
        <v>1495</v>
      </c>
      <c r="G105" s="197" t="s">
        <v>1203</v>
      </c>
      <c r="H105" s="198">
        <v>1</v>
      </c>
      <c r="I105" s="199"/>
      <c r="J105" s="200">
        <f t="shared" si="0"/>
        <v>0</v>
      </c>
      <c r="K105" s="196" t="s">
        <v>21</v>
      </c>
      <c r="L105" s="41"/>
      <c r="M105" s="201" t="s">
        <v>21</v>
      </c>
      <c r="N105" s="202" t="s">
        <v>44</v>
      </c>
      <c r="O105" s="66"/>
      <c r="P105" s="203">
        <f t="shared" si="1"/>
        <v>0</v>
      </c>
      <c r="Q105" s="203">
        <v>0</v>
      </c>
      <c r="R105" s="203">
        <f t="shared" si="2"/>
        <v>0</v>
      </c>
      <c r="S105" s="203">
        <v>0</v>
      </c>
      <c r="T105" s="204">
        <f t="shared" si="3"/>
        <v>0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205" t="s">
        <v>161</v>
      </c>
      <c r="AT105" s="205" t="s">
        <v>156</v>
      </c>
      <c r="AU105" s="205" t="s">
        <v>154</v>
      </c>
      <c r="AY105" s="19" t="s">
        <v>153</v>
      </c>
      <c r="BE105" s="206">
        <f t="shared" si="4"/>
        <v>0</v>
      </c>
      <c r="BF105" s="206">
        <f t="shared" si="5"/>
        <v>0</v>
      </c>
      <c r="BG105" s="206">
        <f t="shared" si="6"/>
        <v>0</v>
      </c>
      <c r="BH105" s="206">
        <f t="shared" si="7"/>
        <v>0</v>
      </c>
      <c r="BI105" s="206">
        <f t="shared" si="8"/>
        <v>0</v>
      </c>
      <c r="BJ105" s="19" t="s">
        <v>80</v>
      </c>
      <c r="BK105" s="206">
        <f t="shared" si="9"/>
        <v>0</v>
      </c>
      <c r="BL105" s="19" t="s">
        <v>161</v>
      </c>
      <c r="BM105" s="205" t="s">
        <v>1496</v>
      </c>
    </row>
    <row r="106" spans="2:63" s="12" customFormat="1" ht="22.9" customHeight="1">
      <c r="B106" s="178"/>
      <c r="C106" s="179"/>
      <c r="D106" s="180" t="s">
        <v>72</v>
      </c>
      <c r="E106" s="192" t="s">
        <v>1497</v>
      </c>
      <c r="F106" s="192" t="s">
        <v>1498</v>
      </c>
      <c r="G106" s="179"/>
      <c r="H106" s="179"/>
      <c r="I106" s="182"/>
      <c r="J106" s="193">
        <f>BK106</f>
        <v>0</v>
      </c>
      <c r="K106" s="179"/>
      <c r="L106" s="184"/>
      <c r="M106" s="185"/>
      <c r="N106" s="186"/>
      <c r="O106" s="186"/>
      <c r="P106" s="187">
        <f>SUM(P107:P140)</f>
        <v>0</v>
      </c>
      <c r="Q106" s="186"/>
      <c r="R106" s="187">
        <f>SUM(R107:R140)</f>
        <v>0</v>
      </c>
      <c r="S106" s="186"/>
      <c r="T106" s="188">
        <f>SUM(T107:T140)</f>
        <v>0</v>
      </c>
      <c r="AR106" s="189" t="s">
        <v>80</v>
      </c>
      <c r="AT106" s="190" t="s">
        <v>72</v>
      </c>
      <c r="AU106" s="190" t="s">
        <v>80</v>
      </c>
      <c r="AY106" s="189" t="s">
        <v>153</v>
      </c>
      <c r="BK106" s="191">
        <f>SUM(BK107:BK140)</f>
        <v>0</v>
      </c>
    </row>
    <row r="107" spans="1:65" s="2" customFormat="1" ht="16.5" customHeight="1">
      <c r="A107" s="36"/>
      <c r="B107" s="37"/>
      <c r="C107" s="194" t="s">
        <v>236</v>
      </c>
      <c r="D107" s="194" t="s">
        <v>156</v>
      </c>
      <c r="E107" s="195" t="s">
        <v>1499</v>
      </c>
      <c r="F107" s="196" t="s">
        <v>1500</v>
      </c>
      <c r="G107" s="197" t="s">
        <v>519</v>
      </c>
      <c r="H107" s="198">
        <v>30</v>
      </c>
      <c r="I107" s="199"/>
      <c r="J107" s="200">
        <f aca="true" t="shared" si="10" ref="J107:J140">ROUND(I107*H107,2)</f>
        <v>0</v>
      </c>
      <c r="K107" s="196" t="s">
        <v>21</v>
      </c>
      <c r="L107" s="41"/>
      <c r="M107" s="201" t="s">
        <v>21</v>
      </c>
      <c r="N107" s="202" t="s">
        <v>44</v>
      </c>
      <c r="O107" s="66"/>
      <c r="P107" s="203">
        <f aca="true" t="shared" si="11" ref="P107:P140">O107*H107</f>
        <v>0</v>
      </c>
      <c r="Q107" s="203">
        <v>0</v>
      </c>
      <c r="R107" s="203">
        <f aca="true" t="shared" si="12" ref="R107:R140">Q107*H107</f>
        <v>0</v>
      </c>
      <c r="S107" s="203">
        <v>0</v>
      </c>
      <c r="T107" s="204">
        <f aca="true" t="shared" si="13" ref="T107:T140"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205" t="s">
        <v>161</v>
      </c>
      <c r="AT107" s="205" t="s">
        <v>156</v>
      </c>
      <c r="AU107" s="205" t="s">
        <v>82</v>
      </c>
      <c r="AY107" s="19" t="s">
        <v>153</v>
      </c>
      <c r="BE107" s="206">
        <f aca="true" t="shared" si="14" ref="BE107:BE140">IF(N107="základní",J107,0)</f>
        <v>0</v>
      </c>
      <c r="BF107" s="206">
        <f aca="true" t="shared" si="15" ref="BF107:BF140">IF(N107="snížená",J107,0)</f>
        <v>0</v>
      </c>
      <c r="BG107" s="206">
        <f aca="true" t="shared" si="16" ref="BG107:BG140">IF(N107="zákl. přenesená",J107,0)</f>
        <v>0</v>
      </c>
      <c r="BH107" s="206">
        <f aca="true" t="shared" si="17" ref="BH107:BH140">IF(N107="sníž. přenesená",J107,0)</f>
        <v>0</v>
      </c>
      <c r="BI107" s="206">
        <f aca="true" t="shared" si="18" ref="BI107:BI140">IF(N107="nulová",J107,0)</f>
        <v>0</v>
      </c>
      <c r="BJ107" s="19" t="s">
        <v>80</v>
      </c>
      <c r="BK107" s="206">
        <f aca="true" t="shared" si="19" ref="BK107:BK140">ROUND(I107*H107,2)</f>
        <v>0</v>
      </c>
      <c r="BL107" s="19" t="s">
        <v>161</v>
      </c>
      <c r="BM107" s="205" t="s">
        <v>1501</v>
      </c>
    </row>
    <row r="108" spans="1:65" s="2" customFormat="1" ht="16.5" customHeight="1">
      <c r="A108" s="36"/>
      <c r="B108" s="37"/>
      <c r="C108" s="194" t="s">
        <v>244</v>
      </c>
      <c r="D108" s="194" t="s">
        <v>156</v>
      </c>
      <c r="E108" s="195" t="s">
        <v>1502</v>
      </c>
      <c r="F108" s="196" t="s">
        <v>1503</v>
      </c>
      <c r="G108" s="197" t="s">
        <v>519</v>
      </c>
      <c r="H108" s="198">
        <v>20</v>
      </c>
      <c r="I108" s="199"/>
      <c r="J108" s="200">
        <f t="shared" si="10"/>
        <v>0</v>
      </c>
      <c r="K108" s="196" t="s">
        <v>21</v>
      </c>
      <c r="L108" s="41"/>
      <c r="M108" s="201" t="s">
        <v>21</v>
      </c>
      <c r="N108" s="202" t="s">
        <v>44</v>
      </c>
      <c r="O108" s="66"/>
      <c r="P108" s="203">
        <f t="shared" si="11"/>
        <v>0</v>
      </c>
      <c r="Q108" s="203">
        <v>0</v>
      </c>
      <c r="R108" s="203">
        <f t="shared" si="12"/>
        <v>0</v>
      </c>
      <c r="S108" s="203">
        <v>0</v>
      </c>
      <c r="T108" s="204">
        <f t="shared" si="13"/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205" t="s">
        <v>161</v>
      </c>
      <c r="AT108" s="205" t="s">
        <v>156</v>
      </c>
      <c r="AU108" s="205" t="s">
        <v>82</v>
      </c>
      <c r="AY108" s="19" t="s">
        <v>153</v>
      </c>
      <c r="BE108" s="206">
        <f t="shared" si="14"/>
        <v>0</v>
      </c>
      <c r="BF108" s="206">
        <f t="shared" si="15"/>
        <v>0</v>
      </c>
      <c r="BG108" s="206">
        <f t="shared" si="16"/>
        <v>0</v>
      </c>
      <c r="BH108" s="206">
        <f t="shared" si="17"/>
        <v>0</v>
      </c>
      <c r="BI108" s="206">
        <f t="shared" si="18"/>
        <v>0</v>
      </c>
      <c r="BJ108" s="19" t="s">
        <v>80</v>
      </c>
      <c r="BK108" s="206">
        <f t="shared" si="19"/>
        <v>0</v>
      </c>
      <c r="BL108" s="19" t="s">
        <v>161</v>
      </c>
      <c r="BM108" s="205" t="s">
        <v>1504</v>
      </c>
    </row>
    <row r="109" spans="1:65" s="2" customFormat="1" ht="16.5" customHeight="1">
      <c r="A109" s="36"/>
      <c r="B109" s="37"/>
      <c r="C109" s="194" t="s">
        <v>255</v>
      </c>
      <c r="D109" s="194" t="s">
        <v>156</v>
      </c>
      <c r="E109" s="195" t="s">
        <v>1505</v>
      </c>
      <c r="F109" s="196" t="s">
        <v>1506</v>
      </c>
      <c r="G109" s="197" t="s">
        <v>519</v>
      </c>
      <c r="H109" s="198">
        <v>200</v>
      </c>
      <c r="I109" s="199"/>
      <c r="J109" s="200">
        <f t="shared" si="10"/>
        <v>0</v>
      </c>
      <c r="K109" s="196" t="s">
        <v>21</v>
      </c>
      <c r="L109" s="41"/>
      <c r="M109" s="201" t="s">
        <v>21</v>
      </c>
      <c r="N109" s="202" t="s">
        <v>44</v>
      </c>
      <c r="O109" s="66"/>
      <c r="P109" s="203">
        <f t="shared" si="11"/>
        <v>0</v>
      </c>
      <c r="Q109" s="203">
        <v>0</v>
      </c>
      <c r="R109" s="203">
        <f t="shared" si="12"/>
        <v>0</v>
      </c>
      <c r="S109" s="203">
        <v>0</v>
      </c>
      <c r="T109" s="204">
        <f t="shared" si="13"/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205" t="s">
        <v>161</v>
      </c>
      <c r="AT109" s="205" t="s">
        <v>156</v>
      </c>
      <c r="AU109" s="205" t="s">
        <v>82</v>
      </c>
      <c r="AY109" s="19" t="s">
        <v>153</v>
      </c>
      <c r="BE109" s="206">
        <f t="shared" si="14"/>
        <v>0</v>
      </c>
      <c r="BF109" s="206">
        <f t="shared" si="15"/>
        <v>0</v>
      </c>
      <c r="BG109" s="206">
        <f t="shared" si="16"/>
        <v>0</v>
      </c>
      <c r="BH109" s="206">
        <f t="shared" si="17"/>
        <v>0</v>
      </c>
      <c r="BI109" s="206">
        <f t="shared" si="18"/>
        <v>0</v>
      </c>
      <c r="BJ109" s="19" t="s">
        <v>80</v>
      </c>
      <c r="BK109" s="206">
        <f t="shared" si="19"/>
        <v>0</v>
      </c>
      <c r="BL109" s="19" t="s">
        <v>161</v>
      </c>
      <c r="BM109" s="205" t="s">
        <v>1507</v>
      </c>
    </row>
    <row r="110" spans="1:65" s="2" customFormat="1" ht="16.5" customHeight="1">
      <c r="A110" s="36"/>
      <c r="B110" s="37"/>
      <c r="C110" s="194" t="s">
        <v>265</v>
      </c>
      <c r="D110" s="194" t="s">
        <v>156</v>
      </c>
      <c r="E110" s="195" t="s">
        <v>1508</v>
      </c>
      <c r="F110" s="196" t="s">
        <v>1509</v>
      </c>
      <c r="G110" s="197" t="s">
        <v>519</v>
      </c>
      <c r="H110" s="198">
        <v>330</v>
      </c>
      <c r="I110" s="199"/>
      <c r="J110" s="200">
        <f t="shared" si="10"/>
        <v>0</v>
      </c>
      <c r="K110" s="196" t="s">
        <v>21</v>
      </c>
      <c r="L110" s="41"/>
      <c r="M110" s="201" t="s">
        <v>21</v>
      </c>
      <c r="N110" s="202" t="s">
        <v>44</v>
      </c>
      <c r="O110" s="66"/>
      <c r="P110" s="203">
        <f t="shared" si="11"/>
        <v>0</v>
      </c>
      <c r="Q110" s="203">
        <v>0</v>
      </c>
      <c r="R110" s="203">
        <f t="shared" si="12"/>
        <v>0</v>
      </c>
      <c r="S110" s="203">
        <v>0</v>
      </c>
      <c r="T110" s="204">
        <f t="shared" si="13"/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205" t="s">
        <v>161</v>
      </c>
      <c r="AT110" s="205" t="s">
        <v>156</v>
      </c>
      <c r="AU110" s="205" t="s">
        <v>82</v>
      </c>
      <c r="AY110" s="19" t="s">
        <v>153</v>
      </c>
      <c r="BE110" s="206">
        <f t="shared" si="14"/>
        <v>0</v>
      </c>
      <c r="BF110" s="206">
        <f t="shared" si="15"/>
        <v>0</v>
      </c>
      <c r="BG110" s="206">
        <f t="shared" si="16"/>
        <v>0</v>
      </c>
      <c r="BH110" s="206">
        <f t="shared" si="17"/>
        <v>0</v>
      </c>
      <c r="BI110" s="206">
        <f t="shared" si="18"/>
        <v>0</v>
      </c>
      <c r="BJ110" s="19" t="s">
        <v>80</v>
      </c>
      <c r="BK110" s="206">
        <f t="shared" si="19"/>
        <v>0</v>
      </c>
      <c r="BL110" s="19" t="s">
        <v>161</v>
      </c>
      <c r="BM110" s="205" t="s">
        <v>1510</v>
      </c>
    </row>
    <row r="111" spans="1:65" s="2" customFormat="1" ht="16.5" customHeight="1">
      <c r="A111" s="36"/>
      <c r="B111" s="37"/>
      <c r="C111" s="194" t="s">
        <v>8</v>
      </c>
      <c r="D111" s="194" t="s">
        <v>156</v>
      </c>
      <c r="E111" s="195" t="s">
        <v>1511</v>
      </c>
      <c r="F111" s="196" t="s">
        <v>1512</v>
      </c>
      <c r="G111" s="197" t="s">
        <v>519</v>
      </c>
      <c r="H111" s="198">
        <v>55</v>
      </c>
      <c r="I111" s="199"/>
      <c r="J111" s="200">
        <f t="shared" si="10"/>
        <v>0</v>
      </c>
      <c r="K111" s="196" t="s">
        <v>21</v>
      </c>
      <c r="L111" s="41"/>
      <c r="M111" s="201" t="s">
        <v>21</v>
      </c>
      <c r="N111" s="202" t="s">
        <v>44</v>
      </c>
      <c r="O111" s="66"/>
      <c r="P111" s="203">
        <f t="shared" si="11"/>
        <v>0</v>
      </c>
      <c r="Q111" s="203">
        <v>0</v>
      </c>
      <c r="R111" s="203">
        <f t="shared" si="12"/>
        <v>0</v>
      </c>
      <c r="S111" s="203">
        <v>0</v>
      </c>
      <c r="T111" s="204">
        <f t="shared" si="13"/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205" t="s">
        <v>161</v>
      </c>
      <c r="AT111" s="205" t="s">
        <v>156</v>
      </c>
      <c r="AU111" s="205" t="s">
        <v>82</v>
      </c>
      <c r="AY111" s="19" t="s">
        <v>153</v>
      </c>
      <c r="BE111" s="206">
        <f t="shared" si="14"/>
        <v>0</v>
      </c>
      <c r="BF111" s="206">
        <f t="shared" si="15"/>
        <v>0</v>
      </c>
      <c r="BG111" s="206">
        <f t="shared" si="16"/>
        <v>0</v>
      </c>
      <c r="BH111" s="206">
        <f t="shared" si="17"/>
        <v>0</v>
      </c>
      <c r="BI111" s="206">
        <f t="shared" si="18"/>
        <v>0</v>
      </c>
      <c r="BJ111" s="19" t="s">
        <v>80</v>
      </c>
      <c r="BK111" s="206">
        <f t="shared" si="19"/>
        <v>0</v>
      </c>
      <c r="BL111" s="19" t="s">
        <v>161</v>
      </c>
      <c r="BM111" s="205" t="s">
        <v>1513</v>
      </c>
    </row>
    <row r="112" spans="1:65" s="2" customFormat="1" ht="16.5" customHeight="1">
      <c r="A112" s="36"/>
      <c r="B112" s="37"/>
      <c r="C112" s="194" t="s">
        <v>300</v>
      </c>
      <c r="D112" s="194" t="s">
        <v>156</v>
      </c>
      <c r="E112" s="195" t="s">
        <v>1514</v>
      </c>
      <c r="F112" s="196" t="s">
        <v>1515</v>
      </c>
      <c r="G112" s="197" t="s">
        <v>1203</v>
      </c>
      <c r="H112" s="198">
        <v>20</v>
      </c>
      <c r="I112" s="199"/>
      <c r="J112" s="200">
        <f t="shared" si="10"/>
        <v>0</v>
      </c>
      <c r="K112" s="196" t="s">
        <v>21</v>
      </c>
      <c r="L112" s="41"/>
      <c r="M112" s="201" t="s">
        <v>21</v>
      </c>
      <c r="N112" s="202" t="s">
        <v>44</v>
      </c>
      <c r="O112" s="66"/>
      <c r="P112" s="203">
        <f t="shared" si="11"/>
        <v>0</v>
      </c>
      <c r="Q112" s="203">
        <v>0</v>
      </c>
      <c r="R112" s="203">
        <f t="shared" si="12"/>
        <v>0</v>
      </c>
      <c r="S112" s="203">
        <v>0</v>
      </c>
      <c r="T112" s="204">
        <f t="shared" si="13"/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205" t="s">
        <v>161</v>
      </c>
      <c r="AT112" s="205" t="s">
        <v>156</v>
      </c>
      <c r="AU112" s="205" t="s">
        <v>82</v>
      </c>
      <c r="AY112" s="19" t="s">
        <v>153</v>
      </c>
      <c r="BE112" s="206">
        <f t="shared" si="14"/>
        <v>0</v>
      </c>
      <c r="BF112" s="206">
        <f t="shared" si="15"/>
        <v>0</v>
      </c>
      <c r="BG112" s="206">
        <f t="shared" si="16"/>
        <v>0</v>
      </c>
      <c r="BH112" s="206">
        <f t="shared" si="17"/>
        <v>0</v>
      </c>
      <c r="BI112" s="206">
        <f t="shared" si="18"/>
        <v>0</v>
      </c>
      <c r="BJ112" s="19" t="s">
        <v>80</v>
      </c>
      <c r="BK112" s="206">
        <f t="shared" si="19"/>
        <v>0</v>
      </c>
      <c r="BL112" s="19" t="s">
        <v>161</v>
      </c>
      <c r="BM112" s="205" t="s">
        <v>1516</v>
      </c>
    </row>
    <row r="113" spans="1:65" s="2" customFormat="1" ht="16.5" customHeight="1">
      <c r="A113" s="36"/>
      <c r="B113" s="37"/>
      <c r="C113" s="194" t="s">
        <v>315</v>
      </c>
      <c r="D113" s="194" t="s">
        <v>156</v>
      </c>
      <c r="E113" s="195" t="s">
        <v>1517</v>
      </c>
      <c r="F113" s="196" t="s">
        <v>1518</v>
      </c>
      <c r="G113" s="197" t="s">
        <v>1203</v>
      </c>
      <c r="H113" s="198">
        <v>30</v>
      </c>
      <c r="I113" s="199"/>
      <c r="J113" s="200">
        <f t="shared" si="10"/>
        <v>0</v>
      </c>
      <c r="K113" s="196" t="s">
        <v>21</v>
      </c>
      <c r="L113" s="41"/>
      <c r="M113" s="201" t="s">
        <v>21</v>
      </c>
      <c r="N113" s="202" t="s">
        <v>44</v>
      </c>
      <c r="O113" s="66"/>
      <c r="P113" s="203">
        <f t="shared" si="11"/>
        <v>0</v>
      </c>
      <c r="Q113" s="203">
        <v>0</v>
      </c>
      <c r="R113" s="203">
        <f t="shared" si="12"/>
        <v>0</v>
      </c>
      <c r="S113" s="203">
        <v>0</v>
      </c>
      <c r="T113" s="204">
        <f t="shared" si="13"/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205" t="s">
        <v>161</v>
      </c>
      <c r="AT113" s="205" t="s">
        <v>156</v>
      </c>
      <c r="AU113" s="205" t="s">
        <v>82</v>
      </c>
      <c r="AY113" s="19" t="s">
        <v>153</v>
      </c>
      <c r="BE113" s="206">
        <f t="shared" si="14"/>
        <v>0</v>
      </c>
      <c r="BF113" s="206">
        <f t="shared" si="15"/>
        <v>0</v>
      </c>
      <c r="BG113" s="206">
        <f t="shared" si="16"/>
        <v>0</v>
      </c>
      <c r="BH113" s="206">
        <f t="shared" si="17"/>
        <v>0</v>
      </c>
      <c r="BI113" s="206">
        <f t="shared" si="18"/>
        <v>0</v>
      </c>
      <c r="BJ113" s="19" t="s">
        <v>80</v>
      </c>
      <c r="BK113" s="206">
        <f t="shared" si="19"/>
        <v>0</v>
      </c>
      <c r="BL113" s="19" t="s">
        <v>161</v>
      </c>
      <c r="BM113" s="205" t="s">
        <v>1519</v>
      </c>
    </row>
    <row r="114" spans="1:65" s="2" customFormat="1" ht="16.5" customHeight="1">
      <c r="A114" s="36"/>
      <c r="B114" s="37"/>
      <c r="C114" s="194" t="s">
        <v>338</v>
      </c>
      <c r="D114" s="194" t="s">
        <v>156</v>
      </c>
      <c r="E114" s="195" t="s">
        <v>1520</v>
      </c>
      <c r="F114" s="196" t="s">
        <v>1521</v>
      </c>
      <c r="G114" s="197" t="s">
        <v>1203</v>
      </c>
      <c r="H114" s="198">
        <v>30</v>
      </c>
      <c r="I114" s="199"/>
      <c r="J114" s="200">
        <f t="shared" si="10"/>
        <v>0</v>
      </c>
      <c r="K114" s="196" t="s">
        <v>21</v>
      </c>
      <c r="L114" s="41"/>
      <c r="M114" s="201" t="s">
        <v>21</v>
      </c>
      <c r="N114" s="202" t="s">
        <v>44</v>
      </c>
      <c r="O114" s="66"/>
      <c r="P114" s="203">
        <f t="shared" si="11"/>
        <v>0</v>
      </c>
      <c r="Q114" s="203">
        <v>0</v>
      </c>
      <c r="R114" s="203">
        <f t="shared" si="12"/>
        <v>0</v>
      </c>
      <c r="S114" s="203">
        <v>0</v>
      </c>
      <c r="T114" s="204">
        <f t="shared" si="13"/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205" t="s">
        <v>161</v>
      </c>
      <c r="AT114" s="205" t="s">
        <v>156</v>
      </c>
      <c r="AU114" s="205" t="s">
        <v>82</v>
      </c>
      <c r="AY114" s="19" t="s">
        <v>153</v>
      </c>
      <c r="BE114" s="206">
        <f t="shared" si="14"/>
        <v>0</v>
      </c>
      <c r="BF114" s="206">
        <f t="shared" si="15"/>
        <v>0</v>
      </c>
      <c r="BG114" s="206">
        <f t="shared" si="16"/>
        <v>0</v>
      </c>
      <c r="BH114" s="206">
        <f t="shared" si="17"/>
        <v>0</v>
      </c>
      <c r="BI114" s="206">
        <f t="shared" si="18"/>
        <v>0</v>
      </c>
      <c r="BJ114" s="19" t="s">
        <v>80</v>
      </c>
      <c r="BK114" s="206">
        <f t="shared" si="19"/>
        <v>0</v>
      </c>
      <c r="BL114" s="19" t="s">
        <v>161</v>
      </c>
      <c r="BM114" s="205" t="s">
        <v>1522</v>
      </c>
    </row>
    <row r="115" spans="1:65" s="2" customFormat="1" ht="16.5" customHeight="1">
      <c r="A115" s="36"/>
      <c r="B115" s="37"/>
      <c r="C115" s="194" t="s">
        <v>343</v>
      </c>
      <c r="D115" s="194" t="s">
        <v>156</v>
      </c>
      <c r="E115" s="195" t="s">
        <v>1523</v>
      </c>
      <c r="F115" s="196" t="s">
        <v>1524</v>
      </c>
      <c r="G115" s="197" t="s">
        <v>1203</v>
      </c>
      <c r="H115" s="198">
        <v>20</v>
      </c>
      <c r="I115" s="199"/>
      <c r="J115" s="200">
        <f t="shared" si="10"/>
        <v>0</v>
      </c>
      <c r="K115" s="196" t="s">
        <v>21</v>
      </c>
      <c r="L115" s="41"/>
      <c r="M115" s="201" t="s">
        <v>21</v>
      </c>
      <c r="N115" s="202" t="s">
        <v>44</v>
      </c>
      <c r="O115" s="66"/>
      <c r="P115" s="203">
        <f t="shared" si="11"/>
        <v>0</v>
      </c>
      <c r="Q115" s="203">
        <v>0</v>
      </c>
      <c r="R115" s="203">
        <f t="shared" si="12"/>
        <v>0</v>
      </c>
      <c r="S115" s="203">
        <v>0</v>
      </c>
      <c r="T115" s="204">
        <f t="shared" si="13"/>
        <v>0</v>
      </c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R115" s="205" t="s">
        <v>161</v>
      </c>
      <c r="AT115" s="205" t="s">
        <v>156</v>
      </c>
      <c r="AU115" s="205" t="s">
        <v>82</v>
      </c>
      <c r="AY115" s="19" t="s">
        <v>153</v>
      </c>
      <c r="BE115" s="206">
        <f t="shared" si="14"/>
        <v>0</v>
      </c>
      <c r="BF115" s="206">
        <f t="shared" si="15"/>
        <v>0</v>
      </c>
      <c r="BG115" s="206">
        <f t="shared" si="16"/>
        <v>0</v>
      </c>
      <c r="BH115" s="206">
        <f t="shared" si="17"/>
        <v>0</v>
      </c>
      <c r="BI115" s="206">
        <f t="shared" si="18"/>
        <v>0</v>
      </c>
      <c r="BJ115" s="19" t="s">
        <v>80</v>
      </c>
      <c r="BK115" s="206">
        <f t="shared" si="19"/>
        <v>0</v>
      </c>
      <c r="BL115" s="19" t="s">
        <v>161</v>
      </c>
      <c r="BM115" s="205" t="s">
        <v>1525</v>
      </c>
    </row>
    <row r="116" spans="1:65" s="2" customFormat="1" ht="16.5" customHeight="1">
      <c r="A116" s="36"/>
      <c r="B116" s="37"/>
      <c r="C116" s="194" t="s">
        <v>348</v>
      </c>
      <c r="D116" s="194" t="s">
        <v>156</v>
      </c>
      <c r="E116" s="195" t="s">
        <v>1526</v>
      </c>
      <c r="F116" s="196" t="s">
        <v>1527</v>
      </c>
      <c r="G116" s="197" t="s">
        <v>1203</v>
      </c>
      <c r="H116" s="198">
        <v>13</v>
      </c>
      <c r="I116" s="199"/>
      <c r="J116" s="200">
        <f t="shared" si="10"/>
        <v>0</v>
      </c>
      <c r="K116" s="196" t="s">
        <v>21</v>
      </c>
      <c r="L116" s="41"/>
      <c r="M116" s="201" t="s">
        <v>21</v>
      </c>
      <c r="N116" s="202" t="s">
        <v>44</v>
      </c>
      <c r="O116" s="66"/>
      <c r="P116" s="203">
        <f t="shared" si="11"/>
        <v>0</v>
      </c>
      <c r="Q116" s="203">
        <v>0</v>
      </c>
      <c r="R116" s="203">
        <f t="shared" si="12"/>
        <v>0</v>
      </c>
      <c r="S116" s="203">
        <v>0</v>
      </c>
      <c r="T116" s="204">
        <f t="shared" si="13"/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205" t="s">
        <v>161</v>
      </c>
      <c r="AT116" s="205" t="s">
        <v>156</v>
      </c>
      <c r="AU116" s="205" t="s">
        <v>82</v>
      </c>
      <c r="AY116" s="19" t="s">
        <v>153</v>
      </c>
      <c r="BE116" s="206">
        <f t="shared" si="14"/>
        <v>0</v>
      </c>
      <c r="BF116" s="206">
        <f t="shared" si="15"/>
        <v>0</v>
      </c>
      <c r="BG116" s="206">
        <f t="shared" si="16"/>
        <v>0</v>
      </c>
      <c r="BH116" s="206">
        <f t="shared" si="17"/>
        <v>0</v>
      </c>
      <c r="BI116" s="206">
        <f t="shared" si="18"/>
        <v>0</v>
      </c>
      <c r="BJ116" s="19" t="s">
        <v>80</v>
      </c>
      <c r="BK116" s="206">
        <f t="shared" si="19"/>
        <v>0</v>
      </c>
      <c r="BL116" s="19" t="s">
        <v>161</v>
      </c>
      <c r="BM116" s="205" t="s">
        <v>1528</v>
      </c>
    </row>
    <row r="117" spans="1:65" s="2" customFormat="1" ht="16.5" customHeight="1">
      <c r="A117" s="36"/>
      <c r="B117" s="37"/>
      <c r="C117" s="194" t="s">
        <v>7</v>
      </c>
      <c r="D117" s="194" t="s">
        <v>156</v>
      </c>
      <c r="E117" s="195" t="s">
        <v>1529</v>
      </c>
      <c r="F117" s="196" t="s">
        <v>1530</v>
      </c>
      <c r="G117" s="197" t="s">
        <v>1203</v>
      </c>
      <c r="H117" s="198">
        <v>4</v>
      </c>
      <c r="I117" s="199"/>
      <c r="J117" s="200">
        <f t="shared" si="10"/>
        <v>0</v>
      </c>
      <c r="K117" s="196" t="s">
        <v>21</v>
      </c>
      <c r="L117" s="41"/>
      <c r="M117" s="201" t="s">
        <v>21</v>
      </c>
      <c r="N117" s="202" t="s">
        <v>44</v>
      </c>
      <c r="O117" s="66"/>
      <c r="P117" s="203">
        <f t="shared" si="11"/>
        <v>0</v>
      </c>
      <c r="Q117" s="203">
        <v>0</v>
      </c>
      <c r="R117" s="203">
        <f t="shared" si="12"/>
        <v>0</v>
      </c>
      <c r="S117" s="203">
        <v>0</v>
      </c>
      <c r="T117" s="204">
        <f t="shared" si="13"/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205" t="s">
        <v>161</v>
      </c>
      <c r="AT117" s="205" t="s">
        <v>156</v>
      </c>
      <c r="AU117" s="205" t="s">
        <v>82</v>
      </c>
      <c r="AY117" s="19" t="s">
        <v>153</v>
      </c>
      <c r="BE117" s="206">
        <f t="shared" si="14"/>
        <v>0</v>
      </c>
      <c r="BF117" s="206">
        <f t="shared" si="15"/>
        <v>0</v>
      </c>
      <c r="BG117" s="206">
        <f t="shared" si="16"/>
        <v>0</v>
      </c>
      <c r="BH117" s="206">
        <f t="shared" si="17"/>
        <v>0</v>
      </c>
      <c r="BI117" s="206">
        <f t="shared" si="18"/>
        <v>0</v>
      </c>
      <c r="BJ117" s="19" t="s">
        <v>80</v>
      </c>
      <c r="BK117" s="206">
        <f t="shared" si="19"/>
        <v>0</v>
      </c>
      <c r="BL117" s="19" t="s">
        <v>161</v>
      </c>
      <c r="BM117" s="205" t="s">
        <v>1531</v>
      </c>
    </row>
    <row r="118" spans="1:65" s="2" customFormat="1" ht="16.5" customHeight="1">
      <c r="A118" s="36"/>
      <c r="B118" s="37"/>
      <c r="C118" s="194" t="s">
        <v>367</v>
      </c>
      <c r="D118" s="194" t="s">
        <v>156</v>
      </c>
      <c r="E118" s="195" t="s">
        <v>1532</v>
      </c>
      <c r="F118" s="196" t="s">
        <v>1533</v>
      </c>
      <c r="G118" s="197" t="s">
        <v>1203</v>
      </c>
      <c r="H118" s="198">
        <v>8</v>
      </c>
      <c r="I118" s="199"/>
      <c r="J118" s="200">
        <f t="shared" si="10"/>
        <v>0</v>
      </c>
      <c r="K118" s="196" t="s">
        <v>21</v>
      </c>
      <c r="L118" s="41"/>
      <c r="M118" s="201" t="s">
        <v>21</v>
      </c>
      <c r="N118" s="202" t="s">
        <v>44</v>
      </c>
      <c r="O118" s="66"/>
      <c r="P118" s="203">
        <f t="shared" si="11"/>
        <v>0</v>
      </c>
      <c r="Q118" s="203">
        <v>0</v>
      </c>
      <c r="R118" s="203">
        <f t="shared" si="12"/>
        <v>0</v>
      </c>
      <c r="S118" s="203">
        <v>0</v>
      </c>
      <c r="T118" s="204">
        <f t="shared" si="13"/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205" t="s">
        <v>161</v>
      </c>
      <c r="AT118" s="205" t="s">
        <v>156</v>
      </c>
      <c r="AU118" s="205" t="s">
        <v>82</v>
      </c>
      <c r="AY118" s="19" t="s">
        <v>153</v>
      </c>
      <c r="BE118" s="206">
        <f t="shared" si="14"/>
        <v>0</v>
      </c>
      <c r="BF118" s="206">
        <f t="shared" si="15"/>
        <v>0</v>
      </c>
      <c r="BG118" s="206">
        <f t="shared" si="16"/>
        <v>0</v>
      </c>
      <c r="BH118" s="206">
        <f t="shared" si="17"/>
        <v>0</v>
      </c>
      <c r="BI118" s="206">
        <f t="shared" si="18"/>
        <v>0</v>
      </c>
      <c r="BJ118" s="19" t="s">
        <v>80</v>
      </c>
      <c r="BK118" s="206">
        <f t="shared" si="19"/>
        <v>0</v>
      </c>
      <c r="BL118" s="19" t="s">
        <v>161</v>
      </c>
      <c r="BM118" s="205" t="s">
        <v>1534</v>
      </c>
    </row>
    <row r="119" spans="1:65" s="2" customFormat="1" ht="16.5" customHeight="1">
      <c r="A119" s="36"/>
      <c r="B119" s="37"/>
      <c r="C119" s="194" t="s">
        <v>373</v>
      </c>
      <c r="D119" s="194" t="s">
        <v>156</v>
      </c>
      <c r="E119" s="195" t="s">
        <v>1535</v>
      </c>
      <c r="F119" s="196" t="s">
        <v>1536</v>
      </c>
      <c r="G119" s="197" t="s">
        <v>1203</v>
      </c>
      <c r="H119" s="198">
        <v>42</v>
      </c>
      <c r="I119" s="199"/>
      <c r="J119" s="200">
        <f t="shared" si="10"/>
        <v>0</v>
      </c>
      <c r="K119" s="196" t="s">
        <v>21</v>
      </c>
      <c r="L119" s="41"/>
      <c r="M119" s="201" t="s">
        <v>21</v>
      </c>
      <c r="N119" s="202" t="s">
        <v>44</v>
      </c>
      <c r="O119" s="66"/>
      <c r="P119" s="203">
        <f t="shared" si="11"/>
        <v>0</v>
      </c>
      <c r="Q119" s="203">
        <v>0</v>
      </c>
      <c r="R119" s="203">
        <f t="shared" si="12"/>
        <v>0</v>
      </c>
      <c r="S119" s="203">
        <v>0</v>
      </c>
      <c r="T119" s="204">
        <f t="shared" si="13"/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205" t="s">
        <v>161</v>
      </c>
      <c r="AT119" s="205" t="s">
        <v>156</v>
      </c>
      <c r="AU119" s="205" t="s">
        <v>82</v>
      </c>
      <c r="AY119" s="19" t="s">
        <v>153</v>
      </c>
      <c r="BE119" s="206">
        <f t="shared" si="14"/>
        <v>0</v>
      </c>
      <c r="BF119" s="206">
        <f t="shared" si="15"/>
        <v>0</v>
      </c>
      <c r="BG119" s="206">
        <f t="shared" si="16"/>
        <v>0</v>
      </c>
      <c r="BH119" s="206">
        <f t="shared" si="17"/>
        <v>0</v>
      </c>
      <c r="BI119" s="206">
        <f t="shared" si="18"/>
        <v>0</v>
      </c>
      <c r="BJ119" s="19" t="s">
        <v>80</v>
      </c>
      <c r="BK119" s="206">
        <f t="shared" si="19"/>
        <v>0</v>
      </c>
      <c r="BL119" s="19" t="s">
        <v>161</v>
      </c>
      <c r="BM119" s="205" t="s">
        <v>1537</v>
      </c>
    </row>
    <row r="120" spans="1:65" s="2" customFormat="1" ht="16.5" customHeight="1">
      <c r="A120" s="36"/>
      <c r="B120" s="37"/>
      <c r="C120" s="194" t="s">
        <v>380</v>
      </c>
      <c r="D120" s="194" t="s">
        <v>156</v>
      </c>
      <c r="E120" s="195" t="s">
        <v>1538</v>
      </c>
      <c r="F120" s="196" t="s">
        <v>1539</v>
      </c>
      <c r="G120" s="197" t="s">
        <v>1203</v>
      </c>
      <c r="H120" s="198">
        <v>67</v>
      </c>
      <c r="I120" s="199"/>
      <c r="J120" s="200">
        <f t="shared" si="10"/>
        <v>0</v>
      </c>
      <c r="K120" s="196" t="s">
        <v>21</v>
      </c>
      <c r="L120" s="41"/>
      <c r="M120" s="201" t="s">
        <v>21</v>
      </c>
      <c r="N120" s="202" t="s">
        <v>44</v>
      </c>
      <c r="O120" s="66"/>
      <c r="P120" s="203">
        <f t="shared" si="11"/>
        <v>0</v>
      </c>
      <c r="Q120" s="203">
        <v>0</v>
      </c>
      <c r="R120" s="203">
        <f t="shared" si="12"/>
        <v>0</v>
      </c>
      <c r="S120" s="203">
        <v>0</v>
      </c>
      <c r="T120" s="204">
        <f t="shared" si="13"/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205" t="s">
        <v>161</v>
      </c>
      <c r="AT120" s="205" t="s">
        <v>156</v>
      </c>
      <c r="AU120" s="205" t="s">
        <v>82</v>
      </c>
      <c r="AY120" s="19" t="s">
        <v>153</v>
      </c>
      <c r="BE120" s="206">
        <f t="shared" si="14"/>
        <v>0</v>
      </c>
      <c r="BF120" s="206">
        <f t="shared" si="15"/>
        <v>0</v>
      </c>
      <c r="BG120" s="206">
        <f t="shared" si="16"/>
        <v>0</v>
      </c>
      <c r="BH120" s="206">
        <f t="shared" si="17"/>
        <v>0</v>
      </c>
      <c r="BI120" s="206">
        <f t="shared" si="18"/>
        <v>0</v>
      </c>
      <c r="BJ120" s="19" t="s">
        <v>80</v>
      </c>
      <c r="BK120" s="206">
        <f t="shared" si="19"/>
        <v>0</v>
      </c>
      <c r="BL120" s="19" t="s">
        <v>161</v>
      </c>
      <c r="BM120" s="205" t="s">
        <v>1540</v>
      </c>
    </row>
    <row r="121" spans="1:65" s="2" customFormat="1" ht="16.5" customHeight="1">
      <c r="A121" s="36"/>
      <c r="B121" s="37"/>
      <c r="C121" s="194" t="s">
        <v>386</v>
      </c>
      <c r="D121" s="194" t="s">
        <v>156</v>
      </c>
      <c r="E121" s="195" t="s">
        <v>1541</v>
      </c>
      <c r="F121" s="196" t="s">
        <v>1542</v>
      </c>
      <c r="G121" s="197" t="s">
        <v>1203</v>
      </c>
      <c r="H121" s="198">
        <v>73</v>
      </c>
      <c r="I121" s="199"/>
      <c r="J121" s="200">
        <f t="shared" si="10"/>
        <v>0</v>
      </c>
      <c r="K121" s="196" t="s">
        <v>21</v>
      </c>
      <c r="L121" s="41"/>
      <c r="M121" s="201" t="s">
        <v>21</v>
      </c>
      <c r="N121" s="202" t="s">
        <v>44</v>
      </c>
      <c r="O121" s="66"/>
      <c r="P121" s="203">
        <f t="shared" si="11"/>
        <v>0</v>
      </c>
      <c r="Q121" s="203">
        <v>0</v>
      </c>
      <c r="R121" s="203">
        <f t="shared" si="12"/>
        <v>0</v>
      </c>
      <c r="S121" s="203">
        <v>0</v>
      </c>
      <c r="T121" s="204">
        <f t="shared" si="13"/>
        <v>0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05" t="s">
        <v>161</v>
      </c>
      <c r="AT121" s="205" t="s">
        <v>156</v>
      </c>
      <c r="AU121" s="205" t="s">
        <v>82</v>
      </c>
      <c r="AY121" s="19" t="s">
        <v>153</v>
      </c>
      <c r="BE121" s="206">
        <f t="shared" si="14"/>
        <v>0</v>
      </c>
      <c r="BF121" s="206">
        <f t="shared" si="15"/>
        <v>0</v>
      </c>
      <c r="BG121" s="206">
        <f t="shared" si="16"/>
        <v>0</v>
      </c>
      <c r="BH121" s="206">
        <f t="shared" si="17"/>
        <v>0</v>
      </c>
      <c r="BI121" s="206">
        <f t="shared" si="18"/>
        <v>0</v>
      </c>
      <c r="BJ121" s="19" t="s">
        <v>80</v>
      </c>
      <c r="BK121" s="206">
        <f t="shared" si="19"/>
        <v>0</v>
      </c>
      <c r="BL121" s="19" t="s">
        <v>161</v>
      </c>
      <c r="BM121" s="205" t="s">
        <v>1543</v>
      </c>
    </row>
    <row r="122" spans="1:65" s="2" customFormat="1" ht="16.5" customHeight="1">
      <c r="A122" s="36"/>
      <c r="B122" s="37"/>
      <c r="C122" s="194" t="s">
        <v>390</v>
      </c>
      <c r="D122" s="194" t="s">
        <v>156</v>
      </c>
      <c r="E122" s="195" t="s">
        <v>1544</v>
      </c>
      <c r="F122" s="196" t="s">
        <v>1545</v>
      </c>
      <c r="G122" s="197" t="s">
        <v>519</v>
      </c>
      <c r="H122" s="198">
        <v>315</v>
      </c>
      <c r="I122" s="199"/>
      <c r="J122" s="200">
        <f t="shared" si="10"/>
        <v>0</v>
      </c>
      <c r="K122" s="196" t="s">
        <v>21</v>
      </c>
      <c r="L122" s="41"/>
      <c r="M122" s="201" t="s">
        <v>21</v>
      </c>
      <c r="N122" s="202" t="s">
        <v>44</v>
      </c>
      <c r="O122" s="66"/>
      <c r="P122" s="203">
        <f t="shared" si="11"/>
        <v>0</v>
      </c>
      <c r="Q122" s="203">
        <v>0</v>
      </c>
      <c r="R122" s="203">
        <f t="shared" si="12"/>
        <v>0</v>
      </c>
      <c r="S122" s="203">
        <v>0</v>
      </c>
      <c r="T122" s="204">
        <f t="shared" si="13"/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05" t="s">
        <v>161</v>
      </c>
      <c r="AT122" s="205" t="s">
        <v>156</v>
      </c>
      <c r="AU122" s="205" t="s">
        <v>82</v>
      </c>
      <c r="AY122" s="19" t="s">
        <v>153</v>
      </c>
      <c r="BE122" s="206">
        <f t="shared" si="14"/>
        <v>0</v>
      </c>
      <c r="BF122" s="206">
        <f t="shared" si="15"/>
        <v>0</v>
      </c>
      <c r="BG122" s="206">
        <f t="shared" si="16"/>
        <v>0</v>
      </c>
      <c r="BH122" s="206">
        <f t="shared" si="17"/>
        <v>0</v>
      </c>
      <c r="BI122" s="206">
        <f t="shared" si="18"/>
        <v>0</v>
      </c>
      <c r="BJ122" s="19" t="s">
        <v>80</v>
      </c>
      <c r="BK122" s="206">
        <f t="shared" si="19"/>
        <v>0</v>
      </c>
      <c r="BL122" s="19" t="s">
        <v>161</v>
      </c>
      <c r="BM122" s="205" t="s">
        <v>1546</v>
      </c>
    </row>
    <row r="123" spans="1:65" s="2" customFormat="1" ht="16.5" customHeight="1">
      <c r="A123" s="36"/>
      <c r="B123" s="37"/>
      <c r="C123" s="194" t="s">
        <v>395</v>
      </c>
      <c r="D123" s="194" t="s">
        <v>156</v>
      </c>
      <c r="E123" s="195" t="s">
        <v>1547</v>
      </c>
      <c r="F123" s="196" t="s">
        <v>1548</v>
      </c>
      <c r="G123" s="197" t="s">
        <v>1203</v>
      </c>
      <c r="H123" s="198">
        <v>1</v>
      </c>
      <c r="I123" s="199"/>
      <c r="J123" s="200">
        <f t="shared" si="10"/>
        <v>0</v>
      </c>
      <c r="K123" s="196" t="s">
        <v>21</v>
      </c>
      <c r="L123" s="41"/>
      <c r="M123" s="201" t="s">
        <v>21</v>
      </c>
      <c r="N123" s="202" t="s">
        <v>44</v>
      </c>
      <c r="O123" s="66"/>
      <c r="P123" s="203">
        <f t="shared" si="11"/>
        <v>0</v>
      </c>
      <c r="Q123" s="203">
        <v>0</v>
      </c>
      <c r="R123" s="203">
        <f t="shared" si="12"/>
        <v>0</v>
      </c>
      <c r="S123" s="203">
        <v>0</v>
      </c>
      <c r="T123" s="204">
        <f t="shared" si="13"/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05" t="s">
        <v>161</v>
      </c>
      <c r="AT123" s="205" t="s">
        <v>156</v>
      </c>
      <c r="AU123" s="205" t="s">
        <v>82</v>
      </c>
      <c r="AY123" s="19" t="s">
        <v>153</v>
      </c>
      <c r="BE123" s="206">
        <f t="shared" si="14"/>
        <v>0</v>
      </c>
      <c r="BF123" s="206">
        <f t="shared" si="15"/>
        <v>0</v>
      </c>
      <c r="BG123" s="206">
        <f t="shared" si="16"/>
        <v>0</v>
      </c>
      <c r="BH123" s="206">
        <f t="shared" si="17"/>
        <v>0</v>
      </c>
      <c r="BI123" s="206">
        <f t="shared" si="18"/>
        <v>0</v>
      </c>
      <c r="BJ123" s="19" t="s">
        <v>80</v>
      </c>
      <c r="BK123" s="206">
        <f t="shared" si="19"/>
        <v>0</v>
      </c>
      <c r="BL123" s="19" t="s">
        <v>161</v>
      </c>
      <c r="BM123" s="205" t="s">
        <v>1549</v>
      </c>
    </row>
    <row r="124" spans="1:65" s="2" customFormat="1" ht="16.5" customHeight="1">
      <c r="A124" s="36"/>
      <c r="B124" s="37"/>
      <c r="C124" s="194" t="s">
        <v>404</v>
      </c>
      <c r="D124" s="194" t="s">
        <v>156</v>
      </c>
      <c r="E124" s="195" t="s">
        <v>1550</v>
      </c>
      <c r="F124" s="196" t="s">
        <v>1551</v>
      </c>
      <c r="G124" s="197" t="s">
        <v>1203</v>
      </c>
      <c r="H124" s="198">
        <v>8</v>
      </c>
      <c r="I124" s="199"/>
      <c r="J124" s="200">
        <f t="shared" si="10"/>
        <v>0</v>
      </c>
      <c r="K124" s="196" t="s">
        <v>21</v>
      </c>
      <c r="L124" s="41"/>
      <c r="M124" s="201" t="s">
        <v>21</v>
      </c>
      <c r="N124" s="202" t="s">
        <v>44</v>
      </c>
      <c r="O124" s="66"/>
      <c r="P124" s="203">
        <f t="shared" si="11"/>
        <v>0</v>
      </c>
      <c r="Q124" s="203">
        <v>0</v>
      </c>
      <c r="R124" s="203">
        <f t="shared" si="12"/>
        <v>0</v>
      </c>
      <c r="S124" s="203">
        <v>0</v>
      </c>
      <c r="T124" s="204">
        <f t="shared" si="13"/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05" t="s">
        <v>161</v>
      </c>
      <c r="AT124" s="205" t="s">
        <v>156</v>
      </c>
      <c r="AU124" s="205" t="s">
        <v>82</v>
      </c>
      <c r="AY124" s="19" t="s">
        <v>153</v>
      </c>
      <c r="BE124" s="206">
        <f t="shared" si="14"/>
        <v>0</v>
      </c>
      <c r="BF124" s="206">
        <f t="shared" si="15"/>
        <v>0</v>
      </c>
      <c r="BG124" s="206">
        <f t="shared" si="16"/>
        <v>0</v>
      </c>
      <c r="BH124" s="206">
        <f t="shared" si="17"/>
        <v>0</v>
      </c>
      <c r="BI124" s="206">
        <f t="shared" si="18"/>
        <v>0</v>
      </c>
      <c r="BJ124" s="19" t="s">
        <v>80</v>
      </c>
      <c r="BK124" s="206">
        <f t="shared" si="19"/>
        <v>0</v>
      </c>
      <c r="BL124" s="19" t="s">
        <v>161</v>
      </c>
      <c r="BM124" s="205" t="s">
        <v>1552</v>
      </c>
    </row>
    <row r="125" spans="1:65" s="2" customFormat="1" ht="16.5" customHeight="1">
      <c r="A125" s="36"/>
      <c r="B125" s="37"/>
      <c r="C125" s="194" t="s">
        <v>409</v>
      </c>
      <c r="D125" s="194" t="s">
        <v>156</v>
      </c>
      <c r="E125" s="195" t="s">
        <v>1553</v>
      </c>
      <c r="F125" s="196" t="s">
        <v>1554</v>
      </c>
      <c r="G125" s="197" t="s">
        <v>1203</v>
      </c>
      <c r="H125" s="198">
        <v>4</v>
      </c>
      <c r="I125" s="199"/>
      <c r="J125" s="200">
        <f t="shared" si="10"/>
        <v>0</v>
      </c>
      <c r="K125" s="196" t="s">
        <v>21</v>
      </c>
      <c r="L125" s="41"/>
      <c r="M125" s="201" t="s">
        <v>21</v>
      </c>
      <c r="N125" s="202" t="s">
        <v>44</v>
      </c>
      <c r="O125" s="66"/>
      <c r="P125" s="203">
        <f t="shared" si="11"/>
        <v>0</v>
      </c>
      <c r="Q125" s="203">
        <v>0</v>
      </c>
      <c r="R125" s="203">
        <f t="shared" si="12"/>
        <v>0</v>
      </c>
      <c r="S125" s="203">
        <v>0</v>
      </c>
      <c r="T125" s="204">
        <f t="shared" si="13"/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05" t="s">
        <v>161</v>
      </c>
      <c r="AT125" s="205" t="s">
        <v>156</v>
      </c>
      <c r="AU125" s="205" t="s">
        <v>82</v>
      </c>
      <c r="AY125" s="19" t="s">
        <v>153</v>
      </c>
      <c r="BE125" s="206">
        <f t="shared" si="14"/>
        <v>0</v>
      </c>
      <c r="BF125" s="206">
        <f t="shared" si="15"/>
        <v>0</v>
      </c>
      <c r="BG125" s="206">
        <f t="shared" si="16"/>
        <v>0</v>
      </c>
      <c r="BH125" s="206">
        <f t="shared" si="17"/>
        <v>0</v>
      </c>
      <c r="BI125" s="206">
        <f t="shared" si="18"/>
        <v>0</v>
      </c>
      <c r="BJ125" s="19" t="s">
        <v>80</v>
      </c>
      <c r="BK125" s="206">
        <f t="shared" si="19"/>
        <v>0</v>
      </c>
      <c r="BL125" s="19" t="s">
        <v>161</v>
      </c>
      <c r="BM125" s="205" t="s">
        <v>1555</v>
      </c>
    </row>
    <row r="126" spans="1:65" s="2" customFormat="1" ht="16.5" customHeight="1">
      <c r="A126" s="36"/>
      <c r="B126" s="37"/>
      <c r="C126" s="194" t="s">
        <v>416</v>
      </c>
      <c r="D126" s="194" t="s">
        <v>156</v>
      </c>
      <c r="E126" s="195" t="s">
        <v>1556</v>
      </c>
      <c r="F126" s="196" t="s">
        <v>1557</v>
      </c>
      <c r="G126" s="197" t="s">
        <v>1203</v>
      </c>
      <c r="H126" s="198">
        <v>4</v>
      </c>
      <c r="I126" s="199"/>
      <c r="J126" s="200">
        <f t="shared" si="10"/>
        <v>0</v>
      </c>
      <c r="K126" s="196" t="s">
        <v>21</v>
      </c>
      <c r="L126" s="41"/>
      <c r="M126" s="201" t="s">
        <v>21</v>
      </c>
      <c r="N126" s="202" t="s">
        <v>44</v>
      </c>
      <c r="O126" s="66"/>
      <c r="P126" s="203">
        <f t="shared" si="11"/>
        <v>0</v>
      </c>
      <c r="Q126" s="203">
        <v>0</v>
      </c>
      <c r="R126" s="203">
        <f t="shared" si="12"/>
        <v>0</v>
      </c>
      <c r="S126" s="203">
        <v>0</v>
      </c>
      <c r="T126" s="204">
        <f t="shared" si="13"/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05" t="s">
        <v>161</v>
      </c>
      <c r="AT126" s="205" t="s">
        <v>156</v>
      </c>
      <c r="AU126" s="205" t="s">
        <v>82</v>
      </c>
      <c r="AY126" s="19" t="s">
        <v>153</v>
      </c>
      <c r="BE126" s="206">
        <f t="shared" si="14"/>
        <v>0</v>
      </c>
      <c r="BF126" s="206">
        <f t="shared" si="15"/>
        <v>0</v>
      </c>
      <c r="BG126" s="206">
        <f t="shared" si="16"/>
        <v>0</v>
      </c>
      <c r="BH126" s="206">
        <f t="shared" si="17"/>
        <v>0</v>
      </c>
      <c r="BI126" s="206">
        <f t="shared" si="18"/>
        <v>0</v>
      </c>
      <c r="BJ126" s="19" t="s">
        <v>80</v>
      </c>
      <c r="BK126" s="206">
        <f t="shared" si="19"/>
        <v>0</v>
      </c>
      <c r="BL126" s="19" t="s">
        <v>161</v>
      </c>
      <c r="BM126" s="205" t="s">
        <v>1558</v>
      </c>
    </row>
    <row r="127" spans="1:65" s="2" customFormat="1" ht="16.5" customHeight="1">
      <c r="A127" s="36"/>
      <c r="B127" s="37"/>
      <c r="C127" s="194" t="s">
        <v>425</v>
      </c>
      <c r="D127" s="194" t="s">
        <v>156</v>
      </c>
      <c r="E127" s="195" t="s">
        <v>1559</v>
      </c>
      <c r="F127" s="196" t="s">
        <v>1560</v>
      </c>
      <c r="G127" s="197" t="s">
        <v>1203</v>
      </c>
      <c r="H127" s="198">
        <v>4</v>
      </c>
      <c r="I127" s="199"/>
      <c r="J127" s="200">
        <f t="shared" si="10"/>
        <v>0</v>
      </c>
      <c r="K127" s="196" t="s">
        <v>21</v>
      </c>
      <c r="L127" s="41"/>
      <c r="M127" s="201" t="s">
        <v>21</v>
      </c>
      <c r="N127" s="202" t="s">
        <v>44</v>
      </c>
      <c r="O127" s="66"/>
      <c r="P127" s="203">
        <f t="shared" si="11"/>
        <v>0</v>
      </c>
      <c r="Q127" s="203">
        <v>0</v>
      </c>
      <c r="R127" s="203">
        <f t="shared" si="12"/>
        <v>0</v>
      </c>
      <c r="S127" s="203">
        <v>0</v>
      </c>
      <c r="T127" s="204">
        <f t="shared" si="13"/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05" t="s">
        <v>161</v>
      </c>
      <c r="AT127" s="205" t="s">
        <v>156</v>
      </c>
      <c r="AU127" s="205" t="s">
        <v>82</v>
      </c>
      <c r="AY127" s="19" t="s">
        <v>153</v>
      </c>
      <c r="BE127" s="206">
        <f t="shared" si="14"/>
        <v>0</v>
      </c>
      <c r="BF127" s="206">
        <f t="shared" si="15"/>
        <v>0</v>
      </c>
      <c r="BG127" s="206">
        <f t="shared" si="16"/>
        <v>0</v>
      </c>
      <c r="BH127" s="206">
        <f t="shared" si="17"/>
        <v>0</v>
      </c>
      <c r="BI127" s="206">
        <f t="shared" si="18"/>
        <v>0</v>
      </c>
      <c r="BJ127" s="19" t="s">
        <v>80</v>
      </c>
      <c r="BK127" s="206">
        <f t="shared" si="19"/>
        <v>0</v>
      </c>
      <c r="BL127" s="19" t="s">
        <v>161</v>
      </c>
      <c r="BM127" s="205" t="s">
        <v>1561</v>
      </c>
    </row>
    <row r="128" spans="1:65" s="2" customFormat="1" ht="16.5" customHeight="1">
      <c r="A128" s="36"/>
      <c r="B128" s="37"/>
      <c r="C128" s="194" t="s">
        <v>431</v>
      </c>
      <c r="D128" s="194" t="s">
        <v>156</v>
      </c>
      <c r="E128" s="195" t="s">
        <v>1562</v>
      </c>
      <c r="F128" s="196" t="s">
        <v>1563</v>
      </c>
      <c r="G128" s="197" t="s">
        <v>519</v>
      </c>
      <c r="H128" s="198">
        <v>110</v>
      </c>
      <c r="I128" s="199"/>
      <c r="J128" s="200">
        <f t="shared" si="10"/>
        <v>0</v>
      </c>
      <c r="K128" s="196" t="s">
        <v>21</v>
      </c>
      <c r="L128" s="41"/>
      <c r="M128" s="201" t="s">
        <v>21</v>
      </c>
      <c r="N128" s="202" t="s">
        <v>44</v>
      </c>
      <c r="O128" s="66"/>
      <c r="P128" s="203">
        <f t="shared" si="11"/>
        <v>0</v>
      </c>
      <c r="Q128" s="203">
        <v>0</v>
      </c>
      <c r="R128" s="203">
        <f t="shared" si="12"/>
        <v>0</v>
      </c>
      <c r="S128" s="203">
        <v>0</v>
      </c>
      <c r="T128" s="204">
        <f t="shared" si="13"/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05" t="s">
        <v>161</v>
      </c>
      <c r="AT128" s="205" t="s">
        <v>156</v>
      </c>
      <c r="AU128" s="205" t="s">
        <v>82</v>
      </c>
      <c r="AY128" s="19" t="s">
        <v>153</v>
      </c>
      <c r="BE128" s="206">
        <f t="shared" si="14"/>
        <v>0</v>
      </c>
      <c r="BF128" s="206">
        <f t="shared" si="15"/>
        <v>0</v>
      </c>
      <c r="BG128" s="206">
        <f t="shared" si="16"/>
        <v>0</v>
      </c>
      <c r="BH128" s="206">
        <f t="shared" si="17"/>
        <v>0</v>
      </c>
      <c r="BI128" s="206">
        <f t="shared" si="18"/>
        <v>0</v>
      </c>
      <c r="BJ128" s="19" t="s">
        <v>80</v>
      </c>
      <c r="BK128" s="206">
        <f t="shared" si="19"/>
        <v>0</v>
      </c>
      <c r="BL128" s="19" t="s">
        <v>161</v>
      </c>
      <c r="BM128" s="205" t="s">
        <v>1564</v>
      </c>
    </row>
    <row r="129" spans="1:65" s="2" customFormat="1" ht="16.5" customHeight="1">
      <c r="A129" s="36"/>
      <c r="B129" s="37"/>
      <c r="C129" s="194" t="s">
        <v>438</v>
      </c>
      <c r="D129" s="194" t="s">
        <v>156</v>
      </c>
      <c r="E129" s="195" t="s">
        <v>1565</v>
      </c>
      <c r="F129" s="196" t="s">
        <v>1566</v>
      </c>
      <c r="G129" s="197" t="s">
        <v>1203</v>
      </c>
      <c r="H129" s="198">
        <v>2</v>
      </c>
      <c r="I129" s="199"/>
      <c r="J129" s="200">
        <f t="shared" si="10"/>
        <v>0</v>
      </c>
      <c r="K129" s="196" t="s">
        <v>21</v>
      </c>
      <c r="L129" s="41"/>
      <c r="M129" s="201" t="s">
        <v>21</v>
      </c>
      <c r="N129" s="202" t="s">
        <v>44</v>
      </c>
      <c r="O129" s="66"/>
      <c r="P129" s="203">
        <f t="shared" si="11"/>
        <v>0</v>
      </c>
      <c r="Q129" s="203">
        <v>0</v>
      </c>
      <c r="R129" s="203">
        <f t="shared" si="12"/>
        <v>0</v>
      </c>
      <c r="S129" s="203">
        <v>0</v>
      </c>
      <c r="T129" s="204">
        <f t="shared" si="13"/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05" t="s">
        <v>161</v>
      </c>
      <c r="AT129" s="205" t="s">
        <v>156</v>
      </c>
      <c r="AU129" s="205" t="s">
        <v>82</v>
      </c>
      <c r="AY129" s="19" t="s">
        <v>153</v>
      </c>
      <c r="BE129" s="206">
        <f t="shared" si="14"/>
        <v>0</v>
      </c>
      <c r="BF129" s="206">
        <f t="shared" si="15"/>
        <v>0</v>
      </c>
      <c r="BG129" s="206">
        <f t="shared" si="16"/>
        <v>0</v>
      </c>
      <c r="BH129" s="206">
        <f t="shared" si="17"/>
        <v>0</v>
      </c>
      <c r="BI129" s="206">
        <f t="shared" si="18"/>
        <v>0</v>
      </c>
      <c r="BJ129" s="19" t="s">
        <v>80</v>
      </c>
      <c r="BK129" s="206">
        <f t="shared" si="19"/>
        <v>0</v>
      </c>
      <c r="BL129" s="19" t="s">
        <v>161</v>
      </c>
      <c r="BM129" s="205" t="s">
        <v>1567</v>
      </c>
    </row>
    <row r="130" spans="1:65" s="2" customFormat="1" ht="16.5" customHeight="1">
      <c r="A130" s="36"/>
      <c r="B130" s="37"/>
      <c r="C130" s="194" t="s">
        <v>445</v>
      </c>
      <c r="D130" s="194" t="s">
        <v>156</v>
      </c>
      <c r="E130" s="195" t="s">
        <v>1568</v>
      </c>
      <c r="F130" s="196" t="s">
        <v>1569</v>
      </c>
      <c r="G130" s="197" t="s">
        <v>1203</v>
      </c>
      <c r="H130" s="198">
        <v>2</v>
      </c>
      <c r="I130" s="199"/>
      <c r="J130" s="200">
        <f t="shared" si="10"/>
        <v>0</v>
      </c>
      <c r="K130" s="196" t="s">
        <v>21</v>
      </c>
      <c r="L130" s="41"/>
      <c r="M130" s="201" t="s">
        <v>21</v>
      </c>
      <c r="N130" s="202" t="s">
        <v>44</v>
      </c>
      <c r="O130" s="66"/>
      <c r="P130" s="203">
        <f t="shared" si="11"/>
        <v>0</v>
      </c>
      <c r="Q130" s="203">
        <v>0</v>
      </c>
      <c r="R130" s="203">
        <f t="shared" si="12"/>
        <v>0</v>
      </c>
      <c r="S130" s="203">
        <v>0</v>
      </c>
      <c r="T130" s="204">
        <f t="shared" si="13"/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05" t="s">
        <v>161</v>
      </c>
      <c r="AT130" s="205" t="s">
        <v>156</v>
      </c>
      <c r="AU130" s="205" t="s">
        <v>82</v>
      </c>
      <c r="AY130" s="19" t="s">
        <v>153</v>
      </c>
      <c r="BE130" s="206">
        <f t="shared" si="14"/>
        <v>0</v>
      </c>
      <c r="BF130" s="206">
        <f t="shared" si="15"/>
        <v>0</v>
      </c>
      <c r="BG130" s="206">
        <f t="shared" si="16"/>
        <v>0</v>
      </c>
      <c r="BH130" s="206">
        <f t="shared" si="17"/>
        <v>0</v>
      </c>
      <c r="BI130" s="206">
        <f t="shared" si="18"/>
        <v>0</v>
      </c>
      <c r="BJ130" s="19" t="s">
        <v>80</v>
      </c>
      <c r="BK130" s="206">
        <f t="shared" si="19"/>
        <v>0</v>
      </c>
      <c r="BL130" s="19" t="s">
        <v>161</v>
      </c>
      <c r="BM130" s="205" t="s">
        <v>1570</v>
      </c>
    </row>
    <row r="131" spans="1:65" s="2" customFormat="1" ht="16.5" customHeight="1">
      <c r="A131" s="36"/>
      <c r="B131" s="37"/>
      <c r="C131" s="194" t="s">
        <v>451</v>
      </c>
      <c r="D131" s="194" t="s">
        <v>156</v>
      </c>
      <c r="E131" s="195" t="s">
        <v>1571</v>
      </c>
      <c r="F131" s="196" t="s">
        <v>1572</v>
      </c>
      <c r="G131" s="197" t="s">
        <v>1203</v>
      </c>
      <c r="H131" s="198">
        <v>2</v>
      </c>
      <c r="I131" s="199"/>
      <c r="J131" s="200">
        <f t="shared" si="10"/>
        <v>0</v>
      </c>
      <c r="K131" s="196" t="s">
        <v>21</v>
      </c>
      <c r="L131" s="41"/>
      <c r="M131" s="201" t="s">
        <v>21</v>
      </c>
      <c r="N131" s="202" t="s">
        <v>44</v>
      </c>
      <c r="O131" s="66"/>
      <c r="P131" s="203">
        <f t="shared" si="11"/>
        <v>0</v>
      </c>
      <c r="Q131" s="203">
        <v>0</v>
      </c>
      <c r="R131" s="203">
        <f t="shared" si="12"/>
        <v>0</v>
      </c>
      <c r="S131" s="203">
        <v>0</v>
      </c>
      <c r="T131" s="204">
        <f t="shared" si="13"/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205" t="s">
        <v>161</v>
      </c>
      <c r="AT131" s="205" t="s">
        <v>156</v>
      </c>
      <c r="AU131" s="205" t="s">
        <v>82</v>
      </c>
      <c r="AY131" s="19" t="s">
        <v>153</v>
      </c>
      <c r="BE131" s="206">
        <f t="shared" si="14"/>
        <v>0</v>
      </c>
      <c r="BF131" s="206">
        <f t="shared" si="15"/>
        <v>0</v>
      </c>
      <c r="BG131" s="206">
        <f t="shared" si="16"/>
        <v>0</v>
      </c>
      <c r="BH131" s="206">
        <f t="shared" si="17"/>
        <v>0</v>
      </c>
      <c r="BI131" s="206">
        <f t="shared" si="18"/>
        <v>0</v>
      </c>
      <c r="BJ131" s="19" t="s">
        <v>80</v>
      </c>
      <c r="BK131" s="206">
        <f t="shared" si="19"/>
        <v>0</v>
      </c>
      <c r="BL131" s="19" t="s">
        <v>161</v>
      </c>
      <c r="BM131" s="205" t="s">
        <v>1573</v>
      </c>
    </row>
    <row r="132" spans="1:65" s="2" customFormat="1" ht="16.5" customHeight="1">
      <c r="A132" s="36"/>
      <c r="B132" s="37"/>
      <c r="C132" s="194" t="s">
        <v>456</v>
      </c>
      <c r="D132" s="194" t="s">
        <v>156</v>
      </c>
      <c r="E132" s="195" t="s">
        <v>1574</v>
      </c>
      <c r="F132" s="196" t="s">
        <v>1575</v>
      </c>
      <c r="G132" s="197" t="s">
        <v>1203</v>
      </c>
      <c r="H132" s="198">
        <v>2</v>
      </c>
      <c r="I132" s="199"/>
      <c r="J132" s="200">
        <f t="shared" si="10"/>
        <v>0</v>
      </c>
      <c r="K132" s="196" t="s">
        <v>21</v>
      </c>
      <c r="L132" s="41"/>
      <c r="M132" s="201" t="s">
        <v>21</v>
      </c>
      <c r="N132" s="202" t="s">
        <v>44</v>
      </c>
      <c r="O132" s="66"/>
      <c r="P132" s="203">
        <f t="shared" si="11"/>
        <v>0</v>
      </c>
      <c r="Q132" s="203">
        <v>0</v>
      </c>
      <c r="R132" s="203">
        <f t="shared" si="12"/>
        <v>0</v>
      </c>
      <c r="S132" s="203">
        <v>0</v>
      </c>
      <c r="T132" s="204">
        <f t="shared" si="13"/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05" t="s">
        <v>161</v>
      </c>
      <c r="AT132" s="205" t="s">
        <v>156</v>
      </c>
      <c r="AU132" s="205" t="s">
        <v>82</v>
      </c>
      <c r="AY132" s="19" t="s">
        <v>153</v>
      </c>
      <c r="BE132" s="206">
        <f t="shared" si="14"/>
        <v>0</v>
      </c>
      <c r="BF132" s="206">
        <f t="shared" si="15"/>
        <v>0</v>
      </c>
      <c r="BG132" s="206">
        <f t="shared" si="16"/>
        <v>0</v>
      </c>
      <c r="BH132" s="206">
        <f t="shared" si="17"/>
        <v>0</v>
      </c>
      <c r="BI132" s="206">
        <f t="shared" si="18"/>
        <v>0</v>
      </c>
      <c r="BJ132" s="19" t="s">
        <v>80</v>
      </c>
      <c r="BK132" s="206">
        <f t="shared" si="19"/>
        <v>0</v>
      </c>
      <c r="BL132" s="19" t="s">
        <v>161</v>
      </c>
      <c r="BM132" s="205" t="s">
        <v>1576</v>
      </c>
    </row>
    <row r="133" spans="1:65" s="2" customFormat="1" ht="16.5" customHeight="1">
      <c r="A133" s="36"/>
      <c r="B133" s="37"/>
      <c r="C133" s="194" t="s">
        <v>461</v>
      </c>
      <c r="D133" s="194" t="s">
        <v>156</v>
      </c>
      <c r="E133" s="195" t="s">
        <v>1577</v>
      </c>
      <c r="F133" s="196" t="s">
        <v>1578</v>
      </c>
      <c r="G133" s="197" t="s">
        <v>1203</v>
      </c>
      <c r="H133" s="198">
        <v>2</v>
      </c>
      <c r="I133" s="199"/>
      <c r="J133" s="200">
        <f t="shared" si="10"/>
        <v>0</v>
      </c>
      <c r="K133" s="196" t="s">
        <v>21</v>
      </c>
      <c r="L133" s="41"/>
      <c r="M133" s="201" t="s">
        <v>21</v>
      </c>
      <c r="N133" s="202" t="s">
        <v>44</v>
      </c>
      <c r="O133" s="66"/>
      <c r="P133" s="203">
        <f t="shared" si="11"/>
        <v>0</v>
      </c>
      <c r="Q133" s="203">
        <v>0</v>
      </c>
      <c r="R133" s="203">
        <f t="shared" si="12"/>
        <v>0</v>
      </c>
      <c r="S133" s="203">
        <v>0</v>
      </c>
      <c r="T133" s="204">
        <f t="shared" si="13"/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205" t="s">
        <v>161</v>
      </c>
      <c r="AT133" s="205" t="s">
        <v>156</v>
      </c>
      <c r="AU133" s="205" t="s">
        <v>82</v>
      </c>
      <c r="AY133" s="19" t="s">
        <v>153</v>
      </c>
      <c r="BE133" s="206">
        <f t="shared" si="14"/>
        <v>0</v>
      </c>
      <c r="BF133" s="206">
        <f t="shared" si="15"/>
        <v>0</v>
      </c>
      <c r="BG133" s="206">
        <f t="shared" si="16"/>
        <v>0</v>
      </c>
      <c r="BH133" s="206">
        <f t="shared" si="17"/>
        <v>0</v>
      </c>
      <c r="BI133" s="206">
        <f t="shared" si="18"/>
        <v>0</v>
      </c>
      <c r="BJ133" s="19" t="s">
        <v>80</v>
      </c>
      <c r="BK133" s="206">
        <f t="shared" si="19"/>
        <v>0</v>
      </c>
      <c r="BL133" s="19" t="s">
        <v>161</v>
      </c>
      <c r="BM133" s="205" t="s">
        <v>1579</v>
      </c>
    </row>
    <row r="134" spans="1:65" s="2" customFormat="1" ht="16.5" customHeight="1">
      <c r="A134" s="36"/>
      <c r="B134" s="37"/>
      <c r="C134" s="194" t="s">
        <v>467</v>
      </c>
      <c r="D134" s="194" t="s">
        <v>156</v>
      </c>
      <c r="E134" s="195" t="s">
        <v>1580</v>
      </c>
      <c r="F134" s="196" t="s">
        <v>1581</v>
      </c>
      <c r="G134" s="197" t="s">
        <v>1203</v>
      </c>
      <c r="H134" s="198">
        <v>4</v>
      </c>
      <c r="I134" s="199"/>
      <c r="J134" s="200">
        <f t="shared" si="10"/>
        <v>0</v>
      </c>
      <c r="K134" s="196" t="s">
        <v>21</v>
      </c>
      <c r="L134" s="41"/>
      <c r="M134" s="201" t="s">
        <v>21</v>
      </c>
      <c r="N134" s="202" t="s">
        <v>44</v>
      </c>
      <c r="O134" s="66"/>
      <c r="P134" s="203">
        <f t="shared" si="11"/>
        <v>0</v>
      </c>
      <c r="Q134" s="203">
        <v>0</v>
      </c>
      <c r="R134" s="203">
        <f t="shared" si="12"/>
        <v>0</v>
      </c>
      <c r="S134" s="203">
        <v>0</v>
      </c>
      <c r="T134" s="204">
        <f t="shared" si="13"/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05" t="s">
        <v>161</v>
      </c>
      <c r="AT134" s="205" t="s">
        <v>156</v>
      </c>
      <c r="AU134" s="205" t="s">
        <v>82</v>
      </c>
      <c r="AY134" s="19" t="s">
        <v>153</v>
      </c>
      <c r="BE134" s="206">
        <f t="shared" si="14"/>
        <v>0</v>
      </c>
      <c r="BF134" s="206">
        <f t="shared" si="15"/>
        <v>0</v>
      </c>
      <c r="BG134" s="206">
        <f t="shared" si="16"/>
        <v>0</v>
      </c>
      <c r="BH134" s="206">
        <f t="shared" si="17"/>
        <v>0</v>
      </c>
      <c r="BI134" s="206">
        <f t="shared" si="18"/>
        <v>0</v>
      </c>
      <c r="BJ134" s="19" t="s">
        <v>80</v>
      </c>
      <c r="BK134" s="206">
        <f t="shared" si="19"/>
        <v>0</v>
      </c>
      <c r="BL134" s="19" t="s">
        <v>161</v>
      </c>
      <c r="BM134" s="205" t="s">
        <v>1582</v>
      </c>
    </row>
    <row r="135" spans="1:65" s="2" customFormat="1" ht="16.5" customHeight="1">
      <c r="A135" s="36"/>
      <c r="B135" s="37"/>
      <c r="C135" s="194" t="s">
        <v>477</v>
      </c>
      <c r="D135" s="194" t="s">
        <v>156</v>
      </c>
      <c r="E135" s="195" t="s">
        <v>1583</v>
      </c>
      <c r="F135" s="196" t="s">
        <v>1584</v>
      </c>
      <c r="G135" s="197" t="s">
        <v>519</v>
      </c>
      <c r="H135" s="198">
        <v>300</v>
      </c>
      <c r="I135" s="199"/>
      <c r="J135" s="200">
        <f t="shared" si="10"/>
        <v>0</v>
      </c>
      <c r="K135" s="196" t="s">
        <v>21</v>
      </c>
      <c r="L135" s="41"/>
      <c r="M135" s="201" t="s">
        <v>21</v>
      </c>
      <c r="N135" s="202" t="s">
        <v>44</v>
      </c>
      <c r="O135" s="66"/>
      <c r="P135" s="203">
        <f t="shared" si="11"/>
        <v>0</v>
      </c>
      <c r="Q135" s="203">
        <v>0</v>
      </c>
      <c r="R135" s="203">
        <f t="shared" si="12"/>
        <v>0</v>
      </c>
      <c r="S135" s="203">
        <v>0</v>
      </c>
      <c r="T135" s="204">
        <f t="shared" si="13"/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05" t="s">
        <v>161</v>
      </c>
      <c r="AT135" s="205" t="s">
        <v>156</v>
      </c>
      <c r="AU135" s="205" t="s">
        <v>82</v>
      </c>
      <c r="AY135" s="19" t="s">
        <v>153</v>
      </c>
      <c r="BE135" s="206">
        <f t="shared" si="14"/>
        <v>0</v>
      </c>
      <c r="BF135" s="206">
        <f t="shared" si="15"/>
        <v>0</v>
      </c>
      <c r="BG135" s="206">
        <f t="shared" si="16"/>
        <v>0</v>
      </c>
      <c r="BH135" s="206">
        <f t="shared" si="17"/>
        <v>0</v>
      </c>
      <c r="BI135" s="206">
        <f t="shared" si="18"/>
        <v>0</v>
      </c>
      <c r="BJ135" s="19" t="s">
        <v>80</v>
      </c>
      <c r="BK135" s="206">
        <f t="shared" si="19"/>
        <v>0</v>
      </c>
      <c r="BL135" s="19" t="s">
        <v>161</v>
      </c>
      <c r="BM135" s="205" t="s">
        <v>1585</v>
      </c>
    </row>
    <row r="136" spans="1:65" s="2" customFormat="1" ht="16.5" customHeight="1">
      <c r="A136" s="36"/>
      <c r="B136" s="37"/>
      <c r="C136" s="194" t="s">
        <v>485</v>
      </c>
      <c r="D136" s="194" t="s">
        <v>156</v>
      </c>
      <c r="E136" s="195" t="s">
        <v>1586</v>
      </c>
      <c r="F136" s="196" t="s">
        <v>1587</v>
      </c>
      <c r="G136" s="197" t="s">
        <v>519</v>
      </c>
      <c r="H136" s="198">
        <v>10</v>
      </c>
      <c r="I136" s="199"/>
      <c r="J136" s="200">
        <f t="shared" si="10"/>
        <v>0</v>
      </c>
      <c r="K136" s="196" t="s">
        <v>21</v>
      </c>
      <c r="L136" s="41"/>
      <c r="M136" s="201" t="s">
        <v>21</v>
      </c>
      <c r="N136" s="202" t="s">
        <v>44</v>
      </c>
      <c r="O136" s="66"/>
      <c r="P136" s="203">
        <f t="shared" si="11"/>
        <v>0</v>
      </c>
      <c r="Q136" s="203">
        <v>0</v>
      </c>
      <c r="R136" s="203">
        <f t="shared" si="12"/>
        <v>0</v>
      </c>
      <c r="S136" s="203">
        <v>0</v>
      </c>
      <c r="T136" s="204">
        <f t="shared" si="13"/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05" t="s">
        <v>161</v>
      </c>
      <c r="AT136" s="205" t="s">
        <v>156</v>
      </c>
      <c r="AU136" s="205" t="s">
        <v>82</v>
      </c>
      <c r="AY136" s="19" t="s">
        <v>153</v>
      </c>
      <c r="BE136" s="206">
        <f t="shared" si="14"/>
        <v>0</v>
      </c>
      <c r="BF136" s="206">
        <f t="shared" si="15"/>
        <v>0</v>
      </c>
      <c r="BG136" s="206">
        <f t="shared" si="16"/>
        <v>0</v>
      </c>
      <c r="BH136" s="206">
        <f t="shared" si="17"/>
        <v>0</v>
      </c>
      <c r="BI136" s="206">
        <f t="shared" si="18"/>
        <v>0</v>
      </c>
      <c r="BJ136" s="19" t="s">
        <v>80</v>
      </c>
      <c r="BK136" s="206">
        <f t="shared" si="19"/>
        <v>0</v>
      </c>
      <c r="BL136" s="19" t="s">
        <v>161</v>
      </c>
      <c r="BM136" s="205" t="s">
        <v>1588</v>
      </c>
    </row>
    <row r="137" spans="1:65" s="2" customFormat="1" ht="16.5" customHeight="1">
      <c r="A137" s="36"/>
      <c r="B137" s="37"/>
      <c r="C137" s="194" t="s">
        <v>493</v>
      </c>
      <c r="D137" s="194" t="s">
        <v>156</v>
      </c>
      <c r="E137" s="195" t="s">
        <v>1589</v>
      </c>
      <c r="F137" s="196" t="s">
        <v>1590</v>
      </c>
      <c r="G137" s="197" t="s">
        <v>1203</v>
      </c>
      <c r="H137" s="198">
        <v>5</v>
      </c>
      <c r="I137" s="199"/>
      <c r="J137" s="200">
        <f t="shared" si="10"/>
        <v>0</v>
      </c>
      <c r="K137" s="196" t="s">
        <v>21</v>
      </c>
      <c r="L137" s="41"/>
      <c r="M137" s="201" t="s">
        <v>21</v>
      </c>
      <c r="N137" s="202" t="s">
        <v>44</v>
      </c>
      <c r="O137" s="66"/>
      <c r="P137" s="203">
        <f t="shared" si="11"/>
        <v>0</v>
      </c>
      <c r="Q137" s="203">
        <v>0</v>
      </c>
      <c r="R137" s="203">
        <f t="shared" si="12"/>
        <v>0</v>
      </c>
      <c r="S137" s="203">
        <v>0</v>
      </c>
      <c r="T137" s="204">
        <f t="shared" si="13"/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05" t="s">
        <v>161</v>
      </c>
      <c r="AT137" s="205" t="s">
        <v>156</v>
      </c>
      <c r="AU137" s="205" t="s">
        <v>82</v>
      </c>
      <c r="AY137" s="19" t="s">
        <v>153</v>
      </c>
      <c r="BE137" s="206">
        <f t="shared" si="14"/>
        <v>0</v>
      </c>
      <c r="BF137" s="206">
        <f t="shared" si="15"/>
        <v>0</v>
      </c>
      <c r="BG137" s="206">
        <f t="shared" si="16"/>
        <v>0</v>
      </c>
      <c r="BH137" s="206">
        <f t="shared" si="17"/>
        <v>0</v>
      </c>
      <c r="BI137" s="206">
        <f t="shared" si="18"/>
        <v>0</v>
      </c>
      <c r="BJ137" s="19" t="s">
        <v>80</v>
      </c>
      <c r="BK137" s="206">
        <f t="shared" si="19"/>
        <v>0</v>
      </c>
      <c r="BL137" s="19" t="s">
        <v>161</v>
      </c>
      <c r="BM137" s="205" t="s">
        <v>1591</v>
      </c>
    </row>
    <row r="138" spans="1:65" s="2" customFormat="1" ht="16.5" customHeight="1">
      <c r="A138" s="36"/>
      <c r="B138" s="37"/>
      <c r="C138" s="194" t="s">
        <v>499</v>
      </c>
      <c r="D138" s="194" t="s">
        <v>156</v>
      </c>
      <c r="E138" s="195" t="s">
        <v>1592</v>
      </c>
      <c r="F138" s="196" t="s">
        <v>1593</v>
      </c>
      <c r="G138" s="197" t="s">
        <v>1203</v>
      </c>
      <c r="H138" s="198">
        <v>4</v>
      </c>
      <c r="I138" s="199"/>
      <c r="J138" s="200">
        <f t="shared" si="10"/>
        <v>0</v>
      </c>
      <c r="K138" s="196" t="s">
        <v>21</v>
      </c>
      <c r="L138" s="41"/>
      <c r="M138" s="201" t="s">
        <v>21</v>
      </c>
      <c r="N138" s="202" t="s">
        <v>44</v>
      </c>
      <c r="O138" s="66"/>
      <c r="P138" s="203">
        <f t="shared" si="11"/>
        <v>0</v>
      </c>
      <c r="Q138" s="203">
        <v>0</v>
      </c>
      <c r="R138" s="203">
        <f t="shared" si="12"/>
        <v>0</v>
      </c>
      <c r="S138" s="203">
        <v>0</v>
      </c>
      <c r="T138" s="204">
        <f t="shared" si="13"/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05" t="s">
        <v>161</v>
      </c>
      <c r="AT138" s="205" t="s">
        <v>156</v>
      </c>
      <c r="AU138" s="205" t="s">
        <v>82</v>
      </c>
      <c r="AY138" s="19" t="s">
        <v>153</v>
      </c>
      <c r="BE138" s="206">
        <f t="shared" si="14"/>
        <v>0</v>
      </c>
      <c r="BF138" s="206">
        <f t="shared" si="15"/>
        <v>0</v>
      </c>
      <c r="BG138" s="206">
        <f t="shared" si="16"/>
        <v>0</v>
      </c>
      <c r="BH138" s="206">
        <f t="shared" si="17"/>
        <v>0</v>
      </c>
      <c r="BI138" s="206">
        <f t="shared" si="18"/>
        <v>0</v>
      </c>
      <c r="BJ138" s="19" t="s">
        <v>80</v>
      </c>
      <c r="BK138" s="206">
        <f t="shared" si="19"/>
        <v>0</v>
      </c>
      <c r="BL138" s="19" t="s">
        <v>161</v>
      </c>
      <c r="BM138" s="205" t="s">
        <v>1594</v>
      </c>
    </row>
    <row r="139" spans="1:65" s="2" customFormat="1" ht="16.5" customHeight="1">
      <c r="A139" s="36"/>
      <c r="B139" s="37"/>
      <c r="C139" s="194" t="s">
        <v>234</v>
      </c>
      <c r="D139" s="194" t="s">
        <v>156</v>
      </c>
      <c r="E139" s="195" t="s">
        <v>1595</v>
      </c>
      <c r="F139" s="196" t="s">
        <v>1596</v>
      </c>
      <c r="G139" s="197" t="s">
        <v>1466</v>
      </c>
      <c r="H139" s="269"/>
      <c r="I139" s="199"/>
      <c r="J139" s="200">
        <f t="shared" si="10"/>
        <v>0</v>
      </c>
      <c r="K139" s="196" t="s">
        <v>21</v>
      </c>
      <c r="L139" s="41"/>
      <c r="M139" s="201" t="s">
        <v>21</v>
      </c>
      <c r="N139" s="202" t="s">
        <v>44</v>
      </c>
      <c r="O139" s="66"/>
      <c r="P139" s="203">
        <f t="shared" si="11"/>
        <v>0</v>
      </c>
      <c r="Q139" s="203">
        <v>0</v>
      </c>
      <c r="R139" s="203">
        <f t="shared" si="12"/>
        <v>0</v>
      </c>
      <c r="S139" s="203">
        <v>0</v>
      </c>
      <c r="T139" s="204">
        <f t="shared" si="13"/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205" t="s">
        <v>161</v>
      </c>
      <c r="AT139" s="205" t="s">
        <v>156</v>
      </c>
      <c r="AU139" s="205" t="s">
        <v>82</v>
      </c>
      <c r="AY139" s="19" t="s">
        <v>153</v>
      </c>
      <c r="BE139" s="206">
        <f t="shared" si="14"/>
        <v>0</v>
      </c>
      <c r="BF139" s="206">
        <f t="shared" si="15"/>
        <v>0</v>
      </c>
      <c r="BG139" s="206">
        <f t="shared" si="16"/>
        <v>0</v>
      </c>
      <c r="BH139" s="206">
        <f t="shared" si="17"/>
        <v>0</v>
      </c>
      <c r="BI139" s="206">
        <f t="shared" si="18"/>
        <v>0</v>
      </c>
      <c r="BJ139" s="19" t="s">
        <v>80</v>
      </c>
      <c r="BK139" s="206">
        <f t="shared" si="19"/>
        <v>0</v>
      </c>
      <c r="BL139" s="19" t="s">
        <v>161</v>
      </c>
      <c r="BM139" s="205" t="s">
        <v>1597</v>
      </c>
    </row>
    <row r="140" spans="1:65" s="2" customFormat="1" ht="16.5" customHeight="1">
      <c r="A140" s="36"/>
      <c r="B140" s="37"/>
      <c r="C140" s="194" t="s">
        <v>510</v>
      </c>
      <c r="D140" s="194" t="s">
        <v>156</v>
      </c>
      <c r="E140" s="195" t="s">
        <v>1598</v>
      </c>
      <c r="F140" s="196" t="s">
        <v>1599</v>
      </c>
      <c r="G140" s="197" t="s">
        <v>1466</v>
      </c>
      <c r="H140" s="269"/>
      <c r="I140" s="199"/>
      <c r="J140" s="200">
        <f t="shared" si="10"/>
        <v>0</v>
      </c>
      <c r="K140" s="196" t="s">
        <v>21</v>
      </c>
      <c r="L140" s="41"/>
      <c r="M140" s="201" t="s">
        <v>21</v>
      </c>
      <c r="N140" s="202" t="s">
        <v>44</v>
      </c>
      <c r="O140" s="66"/>
      <c r="P140" s="203">
        <f t="shared" si="11"/>
        <v>0</v>
      </c>
      <c r="Q140" s="203">
        <v>0</v>
      </c>
      <c r="R140" s="203">
        <f t="shared" si="12"/>
        <v>0</v>
      </c>
      <c r="S140" s="203">
        <v>0</v>
      </c>
      <c r="T140" s="204">
        <f t="shared" si="13"/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05" t="s">
        <v>161</v>
      </c>
      <c r="AT140" s="205" t="s">
        <v>156</v>
      </c>
      <c r="AU140" s="205" t="s">
        <v>82</v>
      </c>
      <c r="AY140" s="19" t="s">
        <v>153</v>
      </c>
      <c r="BE140" s="206">
        <f t="shared" si="14"/>
        <v>0</v>
      </c>
      <c r="BF140" s="206">
        <f t="shared" si="15"/>
        <v>0</v>
      </c>
      <c r="BG140" s="206">
        <f t="shared" si="16"/>
        <v>0</v>
      </c>
      <c r="BH140" s="206">
        <f t="shared" si="17"/>
        <v>0</v>
      </c>
      <c r="BI140" s="206">
        <f t="shared" si="18"/>
        <v>0</v>
      </c>
      <c r="BJ140" s="19" t="s">
        <v>80</v>
      </c>
      <c r="BK140" s="206">
        <f t="shared" si="19"/>
        <v>0</v>
      </c>
      <c r="BL140" s="19" t="s">
        <v>161</v>
      </c>
      <c r="BM140" s="205" t="s">
        <v>1600</v>
      </c>
    </row>
    <row r="141" spans="2:63" s="12" customFormat="1" ht="22.9" customHeight="1">
      <c r="B141" s="178"/>
      <c r="C141" s="179"/>
      <c r="D141" s="180" t="s">
        <v>72</v>
      </c>
      <c r="E141" s="192" t="s">
        <v>1601</v>
      </c>
      <c r="F141" s="192" t="s">
        <v>1462</v>
      </c>
      <c r="G141" s="179"/>
      <c r="H141" s="179"/>
      <c r="I141" s="182"/>
      <c r="J141" s="193">
        <f>BK141</f>
        <v>0</v>
      </c>
      <c r="K141" s="179"/>
      <c r="L141" s="184"/>
      <c r="M141" s="185"/>
      <c r="N141" s="186"/>
      <c r="O141" s="186"/>
      <c r="P141" s="187">
        <f>SUM(P142:P171)</f>
        <v>0</v>
      </c>
      <c r="Q141" s="186"/>
      <c r="R141" s="187">
        <f>SUM(R142:R171)</f>
        <v>0</v>
      </c>
      <c r="S141" s="186"/>
      <c r="T141" s="188">
        <f>SUM(T142:T171)</f>
        <v>0</v>
      </c>
      <c r="AR141" s="189" t="s">
        <v>80</v>
      </c>
      <c r="AT141" s="190" t="s">
        <v>72</v>
      </c>
      <c r="AU141" s="190" t="s">
        <v>80</v>
      </c>
      <c r="AY141" s="189" t="s">
        <v>153</v>
      </c>
      <c r="BK141" s="191">
        <f>SUM(BK142:BK171)</f>
        <v>0</v>
      </c>
    </row>
    <row r="142" spans="1:65" s="2" customFormat="1" ht="16.5" customHeight="1">
      <c r="A142" s="36"/>
      <c r="B142" s="37"/>
      <c r="C142" s="194" t="s">
        <v>516</v>
      </c>
      <c r="D142" s="194" t="s">
        <v>156</v>
      </c>
      <c r="E142" s="195" t="s">
        <v>1602</v>
      </c>
      <c r="F142" s="196" t="s">
        <v>1603</v>
      </c>
      <c r="G142" s="197" t="s">
        <v>519</v>
      </c>
      <c r="H142" s="198">
        <v>30</v>
      </c>
      <c r="I142" s="199"/>
      <c r="J142" s="200">
        <f aca="true" t="shared" si="20" ref="J142:J171">ROUND(I142*H142,2)</f>
        <v>0</v>
      </c>
      <c r="K142" s="196" t="s">
        <v>21</v>
      </c>
      <c r="L142" s="41"/>
      <c r="M142" s="201" t="s">
        <v>21</v>
      </c>
      <c r="N142" s="202" t="s">
        <v>44</v>
      </c>
      <c r="O142" s="66"/>
      <c r="P142" s="203">
        <f aca="true" t="shared" si="21" ref="P142:P171">O142*H142</f>
        <v>0</v>
      </c>
      <c r="Q142" s="203">
        <v>0</v>
      </c>
      <c r="R142" s="203">
        <f aca="true" t="shared" si="22" ref="R142:R171">Q142*H142</f>
        <v>0</v>
      </c>
      <c r="S142" s="203">
        <v>0</v>
      </c>
      <c r="T142" s="204">
        <f aca="true" t="shared" si="23" ref="T142:T171"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205" t="s">
        <v>161</v>
      </c>
      <c r="AT142" s="205" t="s">
        <v>156</v>
      </c>
      <c r="AU142" s="205" t="s">
        <v>82</v>
      </c>
      <c r="AY142" s="19" t="s">
        <v>153</v>
      </c>
      <c r="BE142" s="206">
        <f aca="true" t="shared" si="24" ref="BE142:BE171">IF(N142="základní",J142,0)</f>
        <v>0</v>
      </c>
      <c r="BF142" s="206">
        <f aca="true" t="shared" si="25" ref="BF142:BF171">IF(N142="snížená",J142,0)</f>
        <v>0</v>
      </c>
      <c r="BG142" s="206">
        <f aca="true" t="shared" si="26" ref="BG142:BG171">IF(N142="zákl. přenesená",J142,0)</f>
        <v>0</v>
      </c>
      <c r="BH142" s="206">
        <f aca="true" t="shared" si="27" ref="BH142:BH171">IF(N142="sníž. přenesená",J142,0)</f>
        <v>0</v>
      </c>
      <c r="BI142" s="206">
        <f aca="true" t="shared" si="28" ref="BI142:BI171">IF(N142="nulová",J142,0)</f>
        <v>0</v>
      </c>
      <c r="BJ142" s="19" t="s">
        <v>80</v>
      </c>
      <c r="BK142" s="206">
        <f aca="true" t="shared" si="29" ref="BK142:BK171">ROUND(I142*H142,2)</f>
        <v>0</v>
      </c>
      <c r="BL142" s="19" t="s">
        <v>161</v>
      </c>
      <c r="BM142" s="205" t="s">
        <v>1604</v>
      </c>
    </row>
    <row r="143" spans="1:65" s="2" customFormat="1" ht="16.5" customHeight="1">
      <c r="A143" s="36"/>
      <c r="B143" s="37"/>
      <c r="C143" s="194" t="s">
        <v>522</v>
      </c>
      <c r="D143" s="194" t="s">
        <v>156</v>
      </c>
      <c r="E143" s="195" t="s">
        <v>1602</v>
      </c>
      <c r="F143" s="196" t="s">
        <v>1603</v>
      </c>
      <c r="G143" s="197" t="s">
        <v>519</v>
      </c>
      <c r="H143" s="198">
        <v>20</v>
      </c>
      <c r="I143" s="199"/>
      <c r="J143" s="200">
        <f t="shared" si="20"/>
        <v>0</v>
      </c>
      <c r="K143" s="196" t="s">
        <v>21</v>
      </c>
      <c r="L143" s="41"/>
      <c r="M143" s="201" t="s">
        <v>21</v>
      </c>
      <c r="N143" s="202" t="s">
        <v>44</v>
      </c>
      <c r="O143" s="66"/>
      <c r="P143" s="203">
        <f t="shared" si="21"/>
        <v>0</v>
      </c>
      <c r="Q143" s="203">
        <v>0</v>
      </c>
      <c r="R143" s="203">
        <f t="shared" si="22"/>
        <v>0</v>
      </c>
      <c r="S143" s="203">
        <v>0</v>
      </c>
      <c r="T143" s="204">
        <f t="shared" si="23"/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05" t="s">
        <v>161</v>
      </c>
      <c r="AT143" s="205" t="s">
        <v>156</v>
      </c>
      <c r="AU143" s="205" t="s">
        <v>82</v>
      </c>
      <c r="AY143" s="19" t="s">
        <v>153</v>
      </c>
      <c r="BE143" s="206">
        <f t="shared" si="24"/>
        <v>0</v>
      </c>
      <c r="BF143" s="206">
        <f t="shared" si="25"/>
        <v>0</v>
      </c>
      <c r="BG143" s="206">
        <f t="shared" si="26"/>
        <v>0</v>
      </c>
      <c r="BH143" s="206">
        <f t="shared" si="27"/>
        <v>0</v>
      </c>
      <c r="BI143" s="206">
        <f t="shared" si="28"/>
        <v>0</v>
      </c>
      <c r="BJ143" s="19" t="s">
        <v>80</v>
      </c>
      <c r="BK143" s="206">
        <f t="shared" si="29"/>
        <v>0</v>
      </c>
      <c r="BL143" s="19" t="s">
        <v>161</v>
      </c>
      <c r="BM143" s="205" t="s">
        <v>1605</v>
      </c>
    </row>
    <row r="144" spans="1:65" s="2" customFormat="1" ht="16.5" customHeight="1">
      <c r="A144" s="36"/>
      <c r="B144" s="37"/>
      <c r="C144" s="194" t="s">
        <v>527</v>
      </c>
      <c r="D144" s="194" t="s">
        <v>156</v>
      </c>
      <c r="E144" s="195" t="s">
        <v>1606</v>
      </c>
      <c r="F144" s="196" t="s">
        <v>1607</v>
      </c>
      <c r="G144" s="197" t="s">
        <v>519</v>
      </c>
      <c r="H144" s="198">
        <v>200</v>
      </c>
      <c r="I144" s="199"/>
      <c r="J144" s="200">
        <f t="shared" si="20"/>
        <v>0</v>
      </c>
      <c r="K144" s="196" t="s">
        <v>21</v>
      </c>
      <c r="L144" s="41"/>
      <c r="M144" s="201" t="s">
        <v>21</v>
      </c>
      <c r="N144" s="202" t="s">
        <v>44</v>
      </c>
      <c r="O144" s="66"/>
      <c r="P144" s="203">
        <f t="shared" si="21"/>
        <v>0</v>
      </c>
      <c r="Q144" s="203">
        <v>0</v>
      </c>
      <c r="R144" s="203">
        <f t="shared" si="22"/>
        <v>0</v>
      </c>
      <c r="S144" s="203">
        <v>0</v>
      </c>
      <c r="T144" s="204">
        <f t="shared" si="23"/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205" t="s">
        <v>161</v>
      </c>
      <c r="AT144" s="205" t="s">
        <v>156</v>
      </c>
      <c r="AU144" s="205" t="s">
        <v>82</v>
      </c>
      <c r="AY144" s="19" t="s">
        <v>153</v>
      </c>
      <c r="BE144" s="206">
        <f t="shared" si="24"/>
        <v>0</v>
      </c>
      <c r="BF144" s="206">
        <f t="shared" si="25"/>
        <v>0</v>
      </c>
      <c r="BG144" s="206">
        <f t="shared" si="26"/>
        <v>0</v>
      </c>
      <c r="BH144" s="206">
        <f t="shared" si="27"/>
        <v>0</v>
      </c>
      <c r="BI144" s="206">
        <f t="shared" si="28"/>
        <v>0</v>
      </c>
      <c r="BJ144" s="19" t="s">
        <v>80</v>
      </c>
      <c r="BK144" s="206">
        <f t="shared" si="29"/>
        <v>0</v>
      </c>
      <c r="BL144" s="19" t="s">
        <v>161</v>
      </c>
      <c r="BM144" s="205" t="s">
        <v>1608</v>
      </c>
    </row>
    <row r="145" spans="1:65" s="2" customFormat="1" ht="16.5" customHeight="1">
      <c r="A145" s="36"/>
      <c r="B145" s="37"/>
      <c r="C145" s="194" t="s">
        <v>533</v>
      </c>
      <c r="D145" s="194" t="s">
        <v>156</v>
      </c>
      <c r="E145" s="195" t="s">
        <v>1606</v>
      </c>
      <c r="F145" s="196" t="s">
        <v>1607</v>
      </c>
      <c r="G145" s="197" t="s">
        <v>519</v>
      </c>
      <c r="H145" s="198">
        <v>330</v>
      </c>
      <c r="I145" s="199"/>
      <c r="J145" s="200">
        <f t="shared" si="20"/>
        <v>0</v>
      </c>
      <c r="K145" s="196" t="s">
        <v>21</v>
      </c>
      <c r="L145" s="41"/>
      <c r="M145" s="201" t="s">
        <v>21</v>
      </c>
      <c r="N145" s="202" t="s">
        <v>44</v>
      </c>
      <c r="O145" s="66"/>
      <c r="P145" s="203">
        <f t="shared" si="21"/>
        <v>0</v>
      </c>
      <c r="Q145" s="203">
        <v>0</v>
      </c>
      <c r="R145" s="203">
        <f t="shared" si="22"/>
        <v>0</v>
      </c>
      <c r="S145" s="203">
        <v>0</v>
      </c>
      <c r="T145" s="204">
        <f t="shared" si="23"/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05" t="s">
        <v>161</v>
      </c>
      <c r="AT145" s="205" t="s">
        <v>156</v>
      </c>
      <c r="AU145" s="205" t="s">
        <v>82</v>
      </c>
      <c r="AY145" s="19" t="s">
        <v>153</v>
      </c>
      <c r="BE145" s="206">
        <f t="shared" si="24"/>
        <v>0</v>
      </c>
      <c r="BF145" s="206">
        <f t="shared" si="25"/>
        <v>0</v>
      </c>
      <c r="BG145" s="206">
        <f t="shared" si="26"/>
        <v>0</v>
      </c>
      <c r="BH145" s="206">
        <f t="shared" si="27"/>
        <v>0</v>
      </c>
      <c r="BI145" s="206">
        <f t="shared" si="28"/>
        <v>0</v>
      </c>
      <c r="BJ145" s="19" t="s">
        <v>80</v>
      </c>
      <c r="BK145" s="206">
        <f t="shared" si="29"/>
        <v>0</v>
      </c>
      <c r="BL145" s="19" t="s">
        <v>161</v>
      </c>
      <c r="BM145" s="205" t="s">
        <v>1609</v>
      </c>
    </row>
    <row r="146" spans="1:65" s="2" customFormat="1" ht="16.5" customHeight="1">
      <c r="A146" s="36"/>
      <c r="B146" s="37"/>
      <c r="C146" s="194" t="s">
        <v>539</v>
      </c>
      <c r="D146" s="194" t="s">
        <v>156</v>
      </c>
      <c r="E146" s="195" t="s">
        <v>1606</v>
      </c>
      <c r="F146" s="196" t="s">
        <v>1607</v>
      </c>
      <c r="G146" s="197" t="s">
        <v>519</v>
      </c>
      <c r="H146" s="198">
        <v>55</v>
      </c>
      <c r="I146" s="199"/>
      <c r="J146" s="200">
        <f t="shared" si="20"/>
        <v>0</v>
      </c>
      <c r="K146" s="196" t="s">
        <v>21</v>
      </c>
      <c r="L146" s="41"/>
      <c r="M146" s="201" t="s">
        <v>21</v>
      </c>
      <c r="N146" s="202" t="s">
        <v>44</v>
      </c>
      <c r="O146" s="66"/>
      <c r="P146" s="203">
        <f t="shared" si="21"/>
        <v>0</v>
      </c>
      <c r="Q146" s="203">
        <v>0</v>
      </c>
      <c r="R146" s="203">
        <f t="shared" si="22"/>
        <v>0</v>
      </c>
      <c r="S146" s="203">
        <v>0</v>
      </c>
      <c r="T146" s="204">
        <f t="shared" si="23"/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205" t="s">
        <v>161</v>
      </c>
      <c r="AT146" s="205" t="s">
        <v>156</v>
      </c>
      <c r="AU146" s="205" t="s">
        <v>82</v>
      </c>
      <c r="AY146" s="19" t="s">
        <v>153</v>
      </c>
      <c r="BE146" s="206">
        <f t="shared" si="24"/>
        <v>0</v>
      </c>
      <c r="BF146" s="206">
        <f t="shared" si="25"/>
        <v>0</v>
      </c>
      <c r="BG146" s="206">
        <f t="shared" si="26"/>
        <v>0</v>
      </c>
      <c r="BH146" s="206">
        <f t="shared" si="27"/>
        <v>0</v>
      </c>
      <c r="BI146" s="206">
        <f t="shared" si="28"/>
        <v>0</v>
      </c>
      <c r="BJ146" s="19" t="s">
        <v>80</v>
      </c>
      <c r="BK146" s="206">
        <f t="shared" si="29"/>
        <v>0</v>
      </c>
      <c r="BL146" s="19" t="s">
        <v>161</v>
      </c>
      <c r="BM146" s="205" t="s">
        <v>1610</v>
      </c>
    </row>
    <row r="147" spans="1:65" s="2" customFormat="1" ht="16.5" customHeight="1">
      <c r="A147" s="36"/>
      <c r="B147" s="37"/>
      <c r="C147" s="194" t="s">
        <v>543</v>
      </c>
      <c r="D147" s="194" t="s">
        <v>156</v>
      </c>
      <c r="E147" s="195" t="s">
        <v>1611</v>
      </c>
      <c r="F147" s="196" t="s">
        <v>1612</v>
      </c>
      <c r="G147" s="197" t="s">
        <v>1203</v>
      </c>
      <c r="H147" s="198">
        <v>13</v>
      </c>
      <c r="I147" s="199"/>
      <c r="J147" s="200">
        <f t="shared" si="20"/>
        <v>0</v>
      </c>
      <c r="K147" s="196" t="s">
        <v>21</v>
      </c>
      <c r="L147" s="41"/>
      <c r="M147" s="201" t="s">
        <v>21</v>
      </c>
      <c r="N147" s="202" t="s">
        <v>44</v>
      </c>
      <c r="O147" s="66"/>
      <c r="P147" s="203">
        <f t="shared" si="21"/>
        <v>0</v>
      </c>
      <c r="Q147" s="203">
        <v>0</v>
      </c>
      <c r="R147" s="203">
        <f t="shared" si="22"/>
        <v>0</v>
      </c>
      <c r="S147" s="203">
        <v>0</v>
      </c>
      <c r="T147" s="204">
        <f t="shared" si="23"/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05" t="s">
        <v>161</v>
      </c>
      <c r="AT147" s="205" t="s">
        <v>156</v>
      </c>
      <c r="AU147" s="205" t="s">
        <v>82</v>
      </c>
      <c r="AY147" s="19" t="s">
        <v>153</v>
      </c>
      <c r="BE147" s="206">
        <f t="shared" si="24"/>
        <v>0</v>
      </c>
      <c r="BF147" s="206">
        <f t="shared" si="25"/>
        <v>0</v>
      </c>
      <c r="BG147" s="206">
        <f t="shared" si="26"/>
        <v>0</v>
      </c>
      <c r="BH147" s="206">
        <f t="shared" si="27"/>
        <v>0</v>
      </c>
      <c r="BI147" s="206">
        <f t="shared" si="28"/>
        <v>0</v>
      </c>
      <c r="BJ147" s="19" t="s">
        <v>80</v>
      </c>
      <c r="BK147" s="206">
        <f t="shared" si="29"/>
        <v>0</v>
      </c>
      <c r="BL147" s="19" t="s">
        <v>161</v>
      </c>
      <c r="BM147" s="205" t="s">
        <v>1613</v>
      </c>
    </row>
    <row r="148" spans="1:65" s="2" customFormat="1" ht="16.5" customHeight="1">
      <c r="A148" s="36"/>
      <c r="B148" s="37"/>
      <c r="C148" s="194" t="s">
        <v>548</v>
      </c>
      <c r="D148" s="194" t="s">
        <v>156</v>
      </c>
      <c r="E148" s="195" t="s">
        <v>1614</v>
      </c>
      <c r="F148" s="196" t="s">
        <v>1615</v>
      </c>
      <c r="G148" s="197" t="s">
        <v>1203</v>
      </c>
      <c r="H148" s="198">
        <v>4</v>
      </c>
      <c r="I148" s="199"/>
      <c r="J148" s="200">
        <f t="shared" si="20"/>
        <v>0</v>
      </c>
      <c r="K148" s="196" t="s">
        <v>21</v>
      </c>
      <c r="L148" s="41"/>
      <c r="M148" s="201" t="s">
        <v>21</v>
      </c>
      <c r="N148" s="202" t="s">
        <v>44</v>
      </c>
      <c r="O148" s="66"/>
      <c r="P148" s="203">
        <f t="shared" si="21"/>
        <v>0</v>
      </c>
      <c r="Q148" s="203">
        <v>0</v>
      </c>
      <c r="R148" s="203">
        <f t="shared" si="22"/>
        <v>0</v>
      </c>
      <c r="S148" s="203">
        <v>0</v>
      </c>
      <c r="T148" s="204">
        <f t="shared" si="23"/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205" t="s">
        <v>161</v>
      </c>
      <c r="AT148" s="205" t="s">
        <v>156</v>
      </c>
      <c r="AU148" s="205" t="s">
        <v>82</v>
      </c>
      <c r="AY148" s="19" t="s">
        <v>153</v>
      </c>
      <c r="BE148" s="206">
        <f t="shared" si="24"/>
        <v>0</v>
      </c>
      <c r="BF148" s="206">
        <f t="shared" si="25"/>
        <v>0</v>
      </c>
      <c r="BG148" s="206">
        <f t="shared" si="26"/>
        <v>0</v>
      </c>
      <c r="BH148" s="206">
        <f t="shared" si="27"/>
        <v>0</v>
      </c>
      <c r="BI148" s="206">
        <f t="shared" si="28"/>
        <v>0</v>
      </c>
      <c r="BJ148" s="19" t="s">
        <v>80</v>
      </c>
      <c r="BK148" s="206">
        <f t="shared" si="29"/>
        <v>0</v>
      </c>
      <c r="BL148" s="19" t="s">
        <v>161</v>
      </c>
      <c r="BM148" s="205" t="s">
        <v>1616</v>
      </c>
    </row>
    <row r="149" spans="1:65" s="2" customFormat="1" ht="16.5" customHeight="1">
      <c r="A149" s="36"/>
      <c r="B149" s="37"/>
      <c r="C149" s="194" t="s">
        <v>555</v>
      </c>
      <c r="D149" s="194" t="s">
        <v>156</v>
      </c>
      <c r="E149" s="195" t="s">
        <v>1617</v>
      </c>
      <c r="F149" s="196" t="s">
        <v>1618</v>
      </c>
      <c r="G149" s="197" t="s">
        <v>1203</v>
      </c>
      <c r="H149" s="198">
        <v>8</v>
      </c>
      <c r="I149" s="199"/>
      <c r="J149" s="200">
        <f t="shared" si="20"/>
        <v>0</v>
      </c>
      <c r="K149" s="196" t="s">
        <v>21</v>
      </c>
      <c r="L149" s="41"/>
      <c r="M149" s="201" t="s">
        <v>21</v>
      </c>
      <c r="N149" s="202" t="s">
        <v>44</v>
      </c>
      <c r="O149" s="66"/>
      <c r="P149" s="203">
        <f t="shared" si="21"/>
        <v>0</v>
      </c>
      <c r="Q149" s="203">
        <v>0</v>
      </c>
      <c r="R149" s="203">
        <f t="shared" si="22"/>
        <v>0</v>
      </c>
      <c r="S149" s="203">
        <v>0</v>
      </c>
      <c r="T149" s="204">
        <f t="shared" si="23"/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05" t="s">
        <v>161</v>
      </c>
      <c r="AT149" s="205" t="s">
        <v>156</v>
      </c>
      <c r="AU149" s="205" t="s">
        <v>82</v>
      </c>
      <c r="AY149" s="19" t="s">
        <v>153</v>
      </c>
      <c r="BE149" s="206">
        <f t="shared" si="24"/>
        <v>0</v>
      </c>
      <c r="BF149" s="206">
        <f t="shared" si="25"/>
        <v>0</v>
      </c>
      <c r="BG149" s="206">
        <f t="shared" si="26"/>
        <v>0</v>
      </c>
      <c r="BH149" s="206">
        <f t="shared" si="27"/>
        <v>0</v>
      </c>
      <c r="BI149" s="206">
        <f t="shared" si="28"/>
        <v>0</v>
      </c>
      <c r="BJ149" s="19" t="s">
        <v>80</v>
      </c>
      <c r="BK149" s="206">
        <f t="shared" si="29"/>
        <v>0</v>
      </c>
      <c r="BL149" s="19" t="s">
        <v>161</v>
      </c>
      <c r="BM149" s="205" t="s">
        <v>1619</v>
      </c>
    </row>
    <row r="150" spans="1:65" s="2" customFormat="1" ht="16.5" customHeight="1">
      <c r="A150" s="36"/>
      <c r="B150" s="37"/>
      <c r="C150" s="194" t="s">
        <v>563</v>
      </c>
      <c r="D150" s="194" t="s">
        <v>156</v>
      </c>
      <c r="E150" s="195" t="s">
        <v>1620</v>
      </c>
      <c r="F150" s="196" t="s">
        <v>1621</v>
      </c>
      <c r="G150" s="197" t="s">
        <v>1203</v>
      </c>
      <c r="H150" s="198">
        <v>42</v>
      </c>
      <c r="I150" s="199"/>
      <c r="J150" s="200">
        <f t="shared" si="20"/>
        <v>0</v>
      </c>
      <c r="K150" s="196" t="s">
        <v>21</v>
      </c>
      <c r="L150" s="41"/>
      <c r="M150" s="201" t="s">
        <v>21</v>
      </c>
      <c r="N150" s="202" t="s">
        <v>44</v>
      </c>
      <c r="O150" s="66"/>
      <c r="P150" s="203">
        <f t="shared" si="21"/>
        <v>0</v>
      </c>
      <c r="Q150" s="203">
        <v>0</v>
      </c>
      <c r="R150" s="203">
        <f t="shared" si="22"/>
        <v>0</v>
      </c>
      <c r="S150" s="203">
        <v>0</v>
      </c>
      <c r="T150" s="204">
        <f t="shared" si="23"/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05" t="s">
        <v>161</v>
      </c>
      <c r="AT150" s="205" t="s">
        <v>156</v>
      </c>
      <c r="AU150" s="205" t="s">
        <v>82</v>
      </c>
      <c r="AY150" s="19" t="s">
        <v>153</v>
      </c>
      <c r="BE150" s="206">
        <f t="shared" si="24"/>
        <v>0</v>
      </c>
      <c r="BF150" s="206">
        <f t="shared" si="25"/>
        <v>0</v>
      </c>
      <c r="BG150" s="206">
        <f t="shared" si="26"/>
        <v>0</v>
      </c>
      <c r="BH150" s="206">
        <f t="shared" si="27"/>
        <v>0</v>
      </c>
      <c r="BI150" s="206">
        <f t="shared" si="28"/>
        <v>0</v>
      </c>
      <c r="BJ150" s="19" t="s">
        <v>80</v>
      </c>
      <c r="BK150" s="206">
        <f t="shared" si="29"/>
        <v>0</v>
      </c>
      <c r="BL150" s="19" t="s">
        <v>161</v>
      </c>
      <c r="BM150" s="205" t="s">
        <v>1622</v>
      </c>
    </row>
    <row r="151" spans="1:65" s="2" customFormat="1" ht="16.5" customHeight="1">
      <c r="A151" s="36"/>
      <c r="B151" s="37"/>
      <c r="C151" s="194" t="s">
        <v>576</v>
      </c>
      <c r="D151" s="194" t="s">
        <v>156</v>
      </c>
      <c r="E151" s="195" t="s">
        <v>1623</v>
      </c>
      <c r="F151" s="196" t="s">
        <v>1624</v>
      </c>
      <c r="G151" s="197" t="s">
        <v>1203</v>
      </c>
      <c r="H151" s="198">
        <v>73</v>
      </c>
      <c r="I151" s="199"/>
      <c r="J151" s="200">
        <f t="shared" si="20"/>
        <v>0</v>
      </c>
      <c r="K151" s="196" t="s">
        <v>21</v>
      </c>
      <c r="L151" s="41"/>
      <c r="M151" s="201" t="s">
        <v>21</v>
      </c>
      <c r="N151" s="202" t="s">
        <v>44</v>
      </c>
      <c r="O151" s="66"/>
      <c r="P151" s="203">
        <f t="shared" si="21"/>
        <v>0</v>
      </c>
      <c r="Q151" s="203">
        <v>0</v>
      </c>
      <c r="R151" s="203">
        <f t="shared" si="22"/>
        <v>0</v>
      </c>
      <c r="S151" s="203">
        <v>0</v>
      </c>
      <c r="T151" s="204">
        <f t="shared" si="23"/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05" t="s">
        <v>161</v>
      </c>
      <c r="AT151" s="205" t="s">
        <v>156</v>
      </c>
      <c r="AU151" s="205" t="s">
        <v>82</v>
      </c>
      <c r="AY151" s="19" t="s">
        <v>153</v>
      </c>
      <c r="BE151" s="206">
        <f t="shared" si="24"/>
        <v>0</v>
      </c>
      <c r="BF151" s="206">
        <f t="shared" si="25"/>
        <v>0</v>
      </c>
      <c r="BG151" s="206">
        <f t="shared" si="26"/>
        <v>0</v>
      </c>
      <c r="BH151" s="206">
        <f t="shared" si="27"/>
        <v>0</v>
      </c>
      <c r="BI151" s="206">
        <f t="shared" si="28"/>
        <v>0</v>
      </c>
      <c r="BJ151" s="19" t="s">
        <v>80</v>
      </c>
      <c r="BK151" s="206">
        <f t="shared" si="29"/>
        <v>0</v>
      </c>
      <c r="BL151" s="19" t="s">
        <v>161</v>
      </c>
      <c r="BM151" s="205" t="s">
        <v>1625</v>
      </c>
    </row>
    <row r="152" spans="1:65" s="2" customFormat="1" ht="16.5" customHeight="1">
      <c r="A152" s="36"/>
      <c r="B152" s="37"/>
      <c r="C152" s="194" t="s">
        <v>586</v>
      </c>
      <c r="D152" s="194" t="s">
        <v>156</v>
      </c>
      <c r="E152" s="195" t="s">
        <v>1626</v>
      </c>
      <c r="F152" s="196" t="s">
        <v>1627</v>
      </c>
      <c r="G152" s="197" t="s">
        <v>519</v>
      </c>
      <c r="H152" s="198">
        <v>315</v>
      </c>
      <c r="I152" s="199"/>
      <c r="J152" s="200">
        <f t="shared" si="20"/>
        <v>0</v>
      </c>
      <c r="K152" s="196" t="s">
        <v>21</v>
      </c>
      <c r="L152" s="41"/>
      <c r="M152" s="201" t="s">
        <v>21</v>
      </c>
      <c r="N152" s="202" t="s">
        <v>44</v>
      </c>
      <c r="O152" s="66"/>
      <c r="P152" s="203">
        <f t="shared" si="21"/>
        <v>0</v>
      </c>
      <c r="Q152" s="203">
        <v>0</v>
      </c>
      <c r="R152" s="203">
        <f t="shared" si="22"/>
        <v>0</v>
      </c>
      <c r="S152" s="203">
        <v>0</v>
      </c>
      <c r="T152" s="204">
        <f t="shared" si="23"/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205" t="s">
        <v>161</v>
      </c>
      <c r="AT152" s="205" t="s">
        <v>156</v>
      </c>
      <c r="AU152" s="205" t="s">
        <v>82</v>
      </c>
      <c r="AY152" s="19" t="s">
        <v>153</v>
      </c>
      <c r="BE152" s="206">
        <f t="shared" si="24"/>
        <v>0</v>
      </c>
      <c r="BF152" s="206">
        <f t="shared" si="25"/>
        <v>0</v>
      </c>
      <c r="BG152" s="206">
        <f t="shared" si="26"/>
        <v>0</v>
      </c>
      <c r="BH152" s="206">
        <f t="shared" si="27"/>
        <v>0</v>
      </c>
      <c r="BI152" s="206">
        <f t="shared" si="28"/>
        <v>0</v>
      </c>
      <c r="BJ152" s="19" t="s">
        <v>80</v>
      </c>
      <c r="BK152" s="206">
        <f t="shared" si="29"/>
        <v>0</v>
      </c>
      <c r="BL152" s="19" t="s">
        <v>161</v>
      </c>
      <c r="BM152" s="205" t="s">
        <v>1628</v>
      </c>
    </row>
    <row r="153" spans="1:65" s="2" customFormat="1" ht="16.5" customHeight="1">
      <c r="A153" s="36"/>
      <c r="B153" s="37"/>
      <c r="C153" s="194" t="s">
        <v>600</v>
      </c>
      <c r="D153" s="194" t="s">
        <v>156</v>
      </c>
      <c r="E153" s="195" t="s">
        <v>1629</v>
      </c>
      <c r="F153" s="196" t="s">
        <v>1630</v>
      </c>
      <c r="G153" s="197" t="s">
        <v>519</v>
      </c>
      <c r="H153" s="198">
        <v>1</v>
      </c>
      <c r="I153" s="199"/>
      <c r="J153" s="200">
        <f t="shared" si="20"/>
        <v>0</v>
      </c>
      <c r="K153" s="196" t="s">
        <v>21</v>
      </c>
      <c r="L153" s="41"/>
      <c r="M153" s="201" t="s">
        <v>21</v>
      </c>
      <c r="N153" s="202" t="s">
        <v>44</v>
      </c>
      <c r="O153" s="66"/>
      <c r="P153" s="203">
        <f t="shared" si="21"/>
        <v>0</v>
      </c>
      <c r="Q153" s="203">
        <v>0</v>
      </c>
      <c r="R153" s="203">
        <f t="shared" si="22"/>
        <v>0</v>
      </c>
      <c r="S153" s="203">
        <v>0</v>
      </c>
      <c r="T153" s="204">
        <f t="shared" si="23"/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05" t="s">
        <v>161</v>
      </c>
      <c r="AT153" s="205" t="s">
        <v>156</v>
      </c>
      <c r="AU153" s="205" t="s">
        <v>82</v>
      </c>
      <c r="AY153" s="19" t="s">
        <v>153</v>
      </c>
      <c r="BE153" s="206">
        <f t="shared" si="24"/>
        <v>0</v>
      </c>
      <c r="BF153" s="206">
        <f t="shared" si="25"/>
        <v>0</v>
      </c>
      <c r="BG153" s="206">
        <f t="shared" si="26"/>
        <v>0</v>
      </c>
      <c r="BH153" s="206">
        <f t="shared" si="27"/>
        <v>0</v>
      </c>
      <c r="BI153" s="206">
        <f t="shared" si="28"/>
        <v>0</v>
      </c>
      <c r="BJ153" s="19" t="s">
        <v>80</v>
      </c>
      <c r="BK153" s="206">
        <f t="shared" si="29"/>
        <v>0</v>
      </c>
      <c r="BL153" s="19" t="s">
        <v>161</v>
      </c>
      <c r="BM153" s="205" t="s">
        <v>1631</v>
      </c>
    </row>
    <row r="154" spans="1:65" s="2" customFormat="1" ht="16.5" customHeight="1">
      <c r="A154" s="36"/>
      <c r="B154" s="37"/>
      <c r="C154" s="194" t="s">
        <v>606</v>
      </c>
      <c r="D154" s="194" t="s">
        <v>156</v>
      </c>
      <c r="E154" s="195" t="s">
        <v>1632</v>
      </c>
      <c r="F154" s="196" t="s">
        <v>1633</v>
      </c>
      <c r="G154" s="197" t="s">
        <v>519</v>
      </c>
      <c r="H154" s="198">
        <v>8</v>
      </c>
      <c r="I154" s="199"/>
      <c r="J154" s="200">
        <f t="shared" si="20"/>
        <v>0</v>
      </c>
      <c r="K154" s="196" t="s">
        <v>21</v>
      </c>
      <c r="L154" s="41"/>
      <c r="M154" s="201" t="s">
        <v>21</v>
      </c>
      <c r="N154" s="202" t="s">
        <v>44</v>
      </c>
      <c r="O154" s="66"/>
      <c r="P154" s="203">
        <f t="shared" si="21"/>
        <v>0</v>
      </c>
      <c r="Q154" s="203">
        <v>0</v>
      </c>
      <c r="R154" s="203">
        <f t="shared" si="22"/>
        <v>0</v>
      </c>
      <c r="S154" s="203">
        <v>0</v>
      </c>
      <c r="T154" s="204">
        <f t="shared" si="23"/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205" t="s">
        <v>161</v>
      </c>
      <c r="AT154" s="205" t="s">
        <v>156</v>
      </c>
      <c r="AU154" s="205" t="s">
        <v>82</v>
      </c>
      <c r="AY154" s="19" t="s">
        <v>153</v>
      </c>
      <c r="BE154" s="206">
        <f t="shared" si="24"/>
        <v>0</v>
      </c>
      <c r="BF154" s="206">
        <f t="shared" si="25"/>
        <v>0</v>
      </c>
      <c r="BG154" s="206">
        <f t="shared" si="26"/>
        <v>0</v>
      </c>
      <c r="BH154" s="206">
        <f t="shared" si="27"/>
        <v>0</v>
      </c>
      <c r="BI154" s="206">
        <f t="shared" si="28"/>
        <v>0</v>
      </c>
      <c r="BJ154" s="19" t="s">
        <v>80</v>
      </c>
      <c r="BK154" s="206">
        <f t="shared" si="29"/>
        <v>0</v>
      </c>
      <c r="BL154" s="19" t="s">
        <v>161</v>
      </c>
      <c r="BM154" s="205" t="s">
        <v>1634</v>
      </c>
    </row>
    <row r="155" spans="1:65" s="2" customFormat="1" ht="16.5" customHeight="1">
      <c r="A155" s="36"/>
      <c r="B155" s="37"/>
      <c r="C155" s="194" t="s">
        <v>610</v>
      </c>
      <c r="D155" s="194" t="s">
        <v>156</v>
      </c>
      <c r="E155" s="195" t="s">
        <v>1635</v>
      </c>
      <c r="F155" s="196" t="s">
        <v>1636</v>
      </c>
      <c r="G155" s="197" t="s">
        <v>1203</v>
      </c>
      <c r="H155" s="198">
        <v>4</v>
      </c>
      <c r="I155" s="199"/>
      <c r="J155" s="200">
        <f t="shared" si="20"/>
        <v>0</v>
      </c>
      <c r="K155" s="196" t="s">
        <v>21</v>
      </c>
      <c r="L155" s="41"/>
      <c r="M155" s="201" t="s">
        <v>21</v>
      </c>
      <c r="N155" s="202" t="s">
        <v>44</v>
      </c>
      <c r="O155" s="66"/>
      <c r="P155" s="203">
        <f t="shared" si="21"/>
        <v>0</v>
      </c>
      <c r="Q155" s="203">
        <v>0</v>
      </c>
      <c r="R155" s="203">
        <f t="shared" si="22"/>
        <v>0</v>
      </c>
      <c r="S155" s="203">
        <v>0</v>
      </c>
      <c r="T155" s="204">
        <f t="shared" si="23"/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05" t="s">
        <v>161</v>
      </c>
      <c r="AT155" s="205" t="s">
        <v>156</v>
      </c>
      <c r="AU155" s="205" t="s">
        <v>82</v>
      </c>
      <c r="AY155" s="19" t="s">
        <v>153</v>
      </c>
      <c r="BE155" s="206">
        <f t="shared" si="24"/>
        <v>0</v>
      </c>
      <c r="BF155" s="206">
        <f t="shared" si="25"/>
        <v>0</v>
      </c>
      <c r="BG155" s="206">
        <f t="shared" si="26"/>
        <v>0</v>
      </c>
      <c r="BH155" s="206">
        <f t="shared" si="27"/>
        <v>0</v>
      </c>
      <c r="BI155" s="206">
        <f t="shared" si="28"/>
        <v>0</v>
      </c>
      <c r="BJ155" s="19" t="s">
        <v>80</v>
      </c>
      <c r="BK155" s="206">
        <f t="shared" si="29"/>
        <v>0</v>
      </c>
      <c r="BL155" s="19" t="s">
        <v>161</v>
      </c>
      <c r="BM155" s="205" t="s">
        <v>1637</v>
      </c>
    </row>
    <row r="156" spans="1:65" s="2" customFormat="1" ht="16.5" customHeight="1">
      <c r="A156" s="36"/>
      <c r="B156" s="37"/>
      <c r="C156" s="194" t="s">
        <v>615</v>
      </c>
      <c r="D156" s="194" t="s">
        <v>156</v>
      </c>
      <c r="E156" s="195" t="s">
        <v>1638</v>
      </c>
      <c r="F156" s="196" t="s">
        <v>1639</v>
      </c>
      <c r="G156" s="197" t="s">
        <v>1203</v>
      </c>
      <c r="H156" s="198">
        <v>3</v>
      </c>
      <c r="I156" s="199"/>
      <c r="J156" s="200">
        <f t="shared" si="20"/>
        <v>0</v>
      </c>
      <c r="K156" s="196" t="s">
        <v>21</v>
      </c>
      <c r="L156" s="41"/>
      <c r="M156" s="201" t="s">
        <v>21</v>
      </c>
      <c r="N156" s="202" t="s">
        <v>44</v>
      </c>
      <c r="O156" s="66"/>
      <c r="P156" s="203">
        <f t="shared" si="21"/>
        <v>0</v>
      </c>
      <c r="Q156" s="203">
        <v>0</v>
      </c>
      <c r="R156" s="203">
        <f t="shared" si="22"/>
        <v>0</v>
      </c>
      <c r="S156" s="203">
        <v>0</v>
      </c>
      <c r="T156" s="204">
        <f t="shared" si="23"/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205" t="s">
        <v>161</v>
      </c>
      <c r="AT156" s="205" t="s">
        <v>156</v>
      </c>
      <c r="AU156" s="205" t="s">
        <v>82</v>
      </c>
      <c r="AY156" s="19" t="s">
        <v>153</v>
      </c>
      <c r="BE156" s="206">
        <f t="shared" si="24"/>
        <v>0</v>
      </c>
      <c r="BF156" s="206">
        <f t="shared" si="25"/>
        <v>0</v>
      </c>
      <c r="BG156" s="206">
        <f t="shared" si="26"/>
        <v>0</v>
      </c>
      <c r="BH156" s="206">
        <f t="shared" si="27"/>
        <v>0</v>
      </c>
      <c r="BI156" s="206">
        <f t="shared" si="28"/>
        <v>0</v>
      </c>
      <c r="BJ156" s="19" t="s">
        <v>80</v>
      </c>
      <c r="BK156" s="206">
        <f t="shared" si="29"/>
        <v>0</v>
      </c>
      <c r="BL156" s="19" t="s">
        <v>161</v>
      </c>
      <c r="BM156" s="205" t="s">
        <v>1640</v>
      </c>
    </row>
    <row r="157" spans="1:65" s="2" customFormat="1" ht="16.5" customHeight="1">
      <c r="A157" s="36"/>
      <c r="B157" s="37"/>
      <c r="C157" s="194" t="s">
        <v>619</v>
      </c>
      <c r="D157" s="194" t="s">
        <v>156</v>
      </c>
      <c r="E157" s="195" t="s">
        <v>1641</v>
      </c>
      <c r="F157" s="196" t="s">
        <v>1642</v>
      </c>
      <c r="G157" s="197" t="s">
        <v>1203</v>
      </c>
      <c r="H157" s="198">
        <v>2</v>
      </c>
      <c r="I157" s="199"/>
      <c r="J157" s="200">
        <f t="shared" si="20"/>
        <v>0</v>
      </c>
      <c r="K157" s="196" t="s">
        <v>21</v>
      </c>
      <c r="L157" s="41"/>
      <c r="M157" s="201" t="s">
        <v>21</v>
      </c>
      <c r="N157" s="202" t="s">
        <v>44</v>
      </c>
      <c r="O157" s="66"/>
      <c r="P157" s="203">
        <f t="shared" si="21"/>
        <v>0</v>
      </c>
      <c r="Q157" s="203">
        <v>0</v>
      </c>
      <c r="R157" s="203">
        <f t="shared" si="22"/>
        <v>0</v>
      </c>
      <c r="S157" s="203">
        <v>0</v>
      </c>
      <c r="T157" s="204">
        <f t="shared" si="23"/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05" t="s">
        <v>161</v>
      </c>
      <c r="AT157" s="205" t="s">
        <v>156</v>
      </c>
      <c r="AU157" s="205" t="s">
        <v>82</v>
      </c>
      <c r="AY157" s="19" t="s">
        <v>153</v>
      </c>
      <c r="BE157" s="206">
        <f t="shared" si="24"/>
        <v>0</v>
      </c>
      <c r="BF157" s="206">
        <f t="shared" si="25"/>
        <v>0</v>
      </c>
      <c r="BG157" s="206">
        <f t="shared" si="26"/>
        <v>0</v>
      </c>
      <c r="BH157" s="206">
        <f t="shared" si="27"/>
        <v>0</v>
      </c>
      <c r="BI157" s="206">
        <f t="shared" si="28"/>
        <v>0</v>
      </c>
      <c r="BJ157" s="19" t="s">
        <v>80</v>
      </c>
      <c r="BK157" s="206">
        <f t="shared" si="29"/>
        <v>0</v>
      </c>
      <c r="BL157" s="19" t="s">
        <v>161</v>
      </c>
      <c r="BM157" s="205" t="s">
        <v>1643</v>
      </c>
    </row>
    <row r="158" spans="1:65" s="2" customFormat="1" ht="16.5" customHeight="1">
      <c r="A158" s="36"/>
      <c r="B158" s="37"/>
      <c r="C158" s="194" t="s">
        <v>253</v>
      </c>
      <c r="D158" s="194" t="s">
        <v>156</v>
      </c>
      <c r="E158" s="195" t="s">
        <v>1644</v>
      </c>
      <c r="F158" s="196" t="s">
        <v>1645</v>
      </c>
      <c r="G158" s="197" t="s">
        <v>519</v>
      </c>
      <c r="H158" s="198">
        <v>110</v>
      </c>
      <c r="I158" s="199"/>
      <c r="J158" s="200">
        <f t="shared" si="20"/>
        <v>0</v>
      </c>
      <c r="K158" s="196" t="s">
        <v>21</v>
      </c>
      <c r="L158" s="41"/>
      <c r="M158" s="201" t="s">
        <v>21</v>
      </c>
      <c r="N158" s="202" t="s">
        <v>44</v>
      </c>
      <c r="O158" s="66"/>
      <c r="P158" s="203">
        <f t="shared" si="21"/>
        <v>0</v>
      </c>
      <c r="Q158" s="203">
        <v>0</v>
      </c>
      <c r="R158" s="203">
        <f t="shared" si="22"/>
        <v>0</v>
      </c>
      <c r="S158" s="203">
        <v>0</v>
      </c>
      <c r="T158" s="204">
        <f t="shared" si="23"/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05" t="s">
        <v>161</v>
      </c>
      <c r="AT158" s="205" t="s">
        <v>156</v>
      </c>
      <c r="AU158" s="205" t="s">
        <v>82</v>
      </c>
      <c r="AY158" s="19" t="s">
        <v>153</v>
      </c>
      <c r="BE158" s="206">
        <f t="shared" si="24"/>
        <v>0</v>
      </c>
      <c r="BF158" s="206">
        <f t="shared" si="25"/>
        <v>0</v>
      </c>
      <c r="BG158" s="206">
        <f t="shared" si="26"/>
        <v>0</v>
      </c>
      <c r="BH158" s="206">
        <f t="shared" si="27"/>
        <v>0</v>
      </c>
      <c r="BI158" s="206">
        <f t="shared" si="28"/>
        <v>0</v>
      </c>
      <c r="BJ158" s="19" t="s">
        <v>80</v>
      </c>
      <c r="BK158" s="206">
        <f t="shared" si="29"/>
        <v>0</v>
      </c>
      <c r="BL158" s="19" t="s">
        <v>161</v>
      </c>
      <c r="BM158" s="205" t="s">
        <v>1646</v>
      </c>
    </row>
    <row r="159" spans="1:65" s="2" customFormat="1" ht="16.5" customHeight="1">
      <c r="A159" s="36"/>
      <c r="B159" s="37"/>
      <c r="C159" s="194" t="s">
        <v>350</v>
      </c>
      <c r="D159" s="194" t="s">
        <v>156</v>
      </c>
      <c r="E159" s="195" t="s">
        <v>1635</v>
      </c>
      <c r="F159" s="196" t="s">
        <v>1636</v>
      </c>
      <c r="G159" s="197" t="s">
        <v>1203</v>
      </c>
      <c r="H159" s="198">
        <v>2</v>
      </c>
      <c r="I159" s="199"/>
      <c r="J159" s="200">
        <f t="shared" si="20"/>
        <v>0</v>
      </c>
      <c r="K159" s="196" t="s">
        <v>21</v>
      </c>
      <c r="L159" s="41"/>
      <c r="M159" s="201" t="s">
        <v>21</v>
      </c>
      <c r="N159" s="202" t="s">
        <v>44</v>
      </c>
      <c r="O159" s="66"/>
      <c r="P159" s="203">
        <f t="shared" si="21"/>
        <v>0</v>
      </c>
      <c r="Q159" s="203">
        <v>0</v>
      </c>
      <c r="R159" s="203">
        <f t="shared" si="22"/>
        <v>0</v>
      </c>
      <c r="S159" s="203">
        <v>0</v>
      </c>
      <c r="T159" s="204">
        <f t="shared" si="23"/>
        <v>0</v>
      </c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R159" s="205" t="s">
        <v>161</v>
      </c>
      <c r="AT159" s="205" t="s">
        <v>156</v>
      </c>
      <c r="AU159" s="205" t="s">
        <v>82</v>
      </c>
      <c r="AY159" s="19" t="s">
        <v>153</v>
      </c>
      <c r="BE159" s="206">
        <f t="shared" si="24"/>
        <v>0</v>
      </c>
      <c r="BF159" s="206">
        <f t="shared" si="25"/>
        <v>0</v>
      </c>
      <c r="BG159" s="206">
        <f t="shared" si="26"/>
        <v>0</v>
      </c>
      <c r="BH159" s="206">
        <f t="shared" si="27"/>
        <v>0</v>
      </c>
      <c r="BI159" s="206">
        <f t="shared" si="28"/>
        <v>0</v>
      </c>
      <c r="BJ159" s="19" t="s">
        <v>80</v>
      </c>
      <c r="BK159" s="206">
        <f t="shared" si="29"/>
        <v>0</v>
      </c>
      <c r="BL159" s="19" t="s">
        <v>161</v>
      </c>
      <c r="BM159" s="205" t="s">
        <v>1647</v>
      </c>
    </row>
    <row r="160" spans="1:65" s="2" customFormat="1" ht="16.5" customHeight="1">
      <c r="A160" s="36"/>
      <c r="B160" s="37"/>
      <c r="C160" s="194" t="s">
        <v>378</v>
      </c>
      <c r="D160" s="194" t="s">
        <v>156</v>
      </c>
      <c r="E160" s="195" t="s">
        <v>1648</v>
      </c>
      <c r="F160" s="196" t="s">
        <v>1649</v>
      </c>
      <c r="G160" s="197" t="s">
        <v>519</v>
      </c>
      <c r="H160" s="198">
        <v>2</v>
      </c>
      <c r="I160" s="199"/>
      <c r="J160" s="200">
        <f t="shared" si="20"/>
        <v>0</v>
      </c>
      <c r="K160" s="196" t="s">
        <v>21</v>
      </c>
      <c r="L160" s="41"/>
      <c r="M160" s="201" t="s">
        <v>21</v>
      </c>
      <c r="N160" s="202" t="s">
        <v>44</v>
      </c>
      <c r="O160" s="66"/>
      <c r="P160" s="203">
        <f t="shared" si="21"/>
        <v>0</v>
      </c>
      <c r="Q160" s="203">
        <v>0</v>
      </c>
      <c r="R160" s="203">
        <f t="shared" si="22"/>
        <v>0</v>
      </c>
      <c r="S160" s="203">
        <v>0</v>
      </c>
      <c r="T160" s="204">
        <f t="shared" si="23"/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05" t="s">
        <v>161</v>
      </c>
      <c r="AT160" s="205" t="s">
        <v>156</v>
      </c>
      <c r="AU160" s="205" t="s">
        <v>82</v>
      </c>
      <c r="AY160" s="19" t="s">
        <v>153</v>
      </c>
      <c r="BE160" s="206">
        <f t="shared" si="24"/>
        <v>0</v>
      </c>
      <c r="BF160" s="206">
        <f t="shared" si="25"/>
        <v>0</v>
      </c>
      <c r="BG160" s="206">
        <f t="shared" si="26"/>
        <v>0</v>
      </c>
      <c r="BH160" s="206">
        <f t="shared" si="27"/>
        <v>0</v>
      </c>
      <c r="BI160" s="206">
        <f t="shared" si="28"/>
        <v>0</v>
      </c>
      <c r="BJ160" s="19" t="s">
        <v>80</v>
      </c>
      <c r="BK160" s="206">
        <f t="shared" si="29"/>
        <v>0</v>
      </c>
      <c r="BL160" s="19" t="s">
        <v>161</v>
      </c>
      <c r="BM160" s="205" t="s">
        <v>1650</v>
      </c>
    </row>
    <row r="161" spans="1:65" s="2" customFormat="1" ht="16.5" customHeight="1">
      <c r="A161" s="36"/>
      <c r="B161" s="37"/>
      <c r="C161" s="194" t="s">
        <v>638</v>
      </c>
      <c r="D161" s="194" t="s">
        <v>156</v>
      </c>
      <c r="E161" s="195" t="s">
        <v>1651</v>
      </c>
      <c r="F161" s="196" t="s">
        <v>1652</v>
      </c>
      <c r="G161" s="197" t="s">
        <v>519</v>
      </c>
      <c r="H161" s="198">
        <v>4</v>
      </c>
      <c r="I161" s="199"/>
      <c r="J161" s="200">
        <f t="shared" si="20"/>
        <v>0</v>
      </c>
      <c r="K161" s="196" t="s">
        <v>21</v>
      </c>
      <c r="L161" s="41"/>
      <c r="M161" s="201" t="s">
        <v>21</v>
      </c>
      <c r="N161" s="202" t="s">
        <v>44</v>
      </c>
      <c r="O161" s="66"/>
      <c r="P161" s="203">
        <f t="shared" si="21"/>
        <v>0</v>
      </c>
      <c r="Q161" s="203">
        <v>0</v>
      </c>
      <c r="R161" s="203">
        <f t="shared" si="22"/>
        <v>0</v>
      </c>
      <c r="S161" s="203">
        <v>0</v>
      </c>
      <c r="T161" s="204">
        <f t="shared" si="23"/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05" t="s">
        <v>161</v>
      </c>
      <c r="AT161" s="205" t="s">
        <v>156</v>
      </c>
      <c r="AU161" s="205" t="s">
        <v>82</v>
      </c>
      <c r="AY161" s="19" t="s">
        <v>153</v>
      </c>
      <c r="BE161" s="206">
        <f t="shared" si="24"/>
        <v>0</v>
      </c>
      <c r="BF161" s="206">
        <f t="shared" si="25"/>
        <v>0</v>
      </c>
      <c r="BG161" s="206">
        <f t="shared" si="26"/>
        <v>0</v>
      </c>
      <c r="BH161" s="206">
        <f t="shared" si="27"/>
        <v>0</v>
      </c>
      <c r="BI161" s="206">
        <f t="shared" si="28"/>
        <v>0</v>
      </c>
      <c r="BJ161" s="19" t="s">
        <v>80</v>
      </c>
      <c r="BK161" s="206">
        <f t="shared" si="29"/>
        <v>0</v>
      </c>
      <c r="BL161" s="19" t="s">
        <v>161</v>
      </c>
      <c r="BM161" s="205" t="s">
        <v>1653</v>
      </c>
    </row>
    <row r="162" spans="1:65" s="2" customFormat="1" ht="16.5" customHeight="1">
      <c r="A162" s="36"/>
      <c r="B162" s="37"/>
      <c r="C162" s="194" t="s">
        <v>640</v>
      </c>
      <c r="D162" s="194" t="s">
        <v>156</v>
      </c>
      <c r="E162" s="195" t="s">
        <v>1654</v>
      </c>
      <c r="F162" s="196" t="s">
        <v>1655</v>
      </c>
      <c r="G162" s="197" t="s">
        <v>1203</v>
      </c>
      <c r="H162" s="198">
        <v>4</v>
      </c>
      <c r="I162" s="199"/>
      <c r="J162" s="200">
        <f t="shared" si="20"/>
        <v>0</v>
      </c>
      <c r="K162" s="196" t="s">
        <v>21</v>
      </c>
      <c r="L162" s="41"/>
      <c r="M162" s="201" t="s">
        <v>21</v>
      </c>
      <c r="N162" s="202" t="s">
        <v>44</v>
      </c>
      <c r="O162" s="66"/>
      <c r="P162" s="203">
        <f t="shared" si="21"/>
        <v>0</v>
      </c>
      <c r="Q162" s="203">
        <v>0</v>
      </c>
      <c r="R162" s="203">
        <f t="shared" si="22"/>
        <v>0</v>
      </c>
      <c r="S162" s="203">
        <v>0</v>
      </c>
      <c r="T162" s="204">
        <f t="shared" si="23"/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205" t="s">
        <v>161</v>
      </c>
      <c r="AT162" s="205" t="s">
        <v>156</v>
      </c>
      <c r="AU162" s="205" t="s">
        <v>82</v>
      </c>
      <c r="AY162" s="19" t="s">
        <v>153</v>
      </c>
      <c r="BE162" s="206">
        <f t="shared" si="24"/>
        <v>0</v>
      </c>
      <c r="BF162" s="206">
        <f t="shared" si="25"/>
        <v>0</v>
      </c>
      <c r="BG162" s="206">
        <f t="shared" si="26"/>
        <v>0</v>
      </c>
      <c r="BH162" s="206">
        <f t="shared" si="27"/>
        <v>0</v>
      </c>
      <c r="BI162" s="206">
        <f t="shared" si="28"/>
        <v>0</v>
      </c>
      <c r="BJ162" s="19" t="s">
        <v>80</v>
      </c>
      <c r="BK162" s="206">
        <f t="shared" si="29"/>
        <v>0</v>
      </c>
      <c r="BL162" s="19" t="s">
        <v>161</v>
      </c>
      <c r="BM162" s="205" t="s">
        <v>1656</v>
      </c>
    </row>
    <row r="163" spans="1:65" s="2" customFormat="1" ht="16.5" customHeight="1">
      <c r="A163" s="36"/>
      <c r="B163" s="37"/>
      <c r="C163" s="194" t="s">
        <v>643</v>
      </c>
      <c r="D163" s="194" t="s">
        <v>156</v>
      </c>
      <c r="E163" s="195" t="s">
        <v>1657</v>
      </c>
      <c r="F163" s="196" t="s">
        <v>1658</v>
      </c>
      <c r="G163" s="197" t="s">
        <v>1203</v>
      </c>
      <c r="H163" s="198">
        <v>4</v>
      </c>
      <c r="I163" s="199"/>
      <c r="J163" s="200">
        <f t="shared" si="20"/>
        <v>0</v>
      </c>
      <c r="K163" s="196" t="s">
        <v>21</v>
      </c>
      <c r="L163" s="41"/>
      <c r="M163" s="201" t="s">
        <v>21</v>
      </c>
      <c r="N163" s="202" t="s">
        <v>44</v>
      </c>
      <c r="O163" s="66"/>
      <c r="P163" s="203">
        <f t="shared" si="21"/>
        <v>0</v>
      </c>
      <c r="Q163" s="203">
        <v>0</v>
      </c>
      <c r="R163" s="203">
        <f t="shared" si="22"/>
        <v>0</v>
      </c>
      <c r="S163" s="203">
        <v>0</v>
      </c>
      <c r="T163" s="204">
        <f t="shared" si="23"/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05" t="s">
        <v>161</v>
      </c>
      <c r="AT163" s="205" t="s">
        <v>156</v>
      </c>
      <c r="AU163" s="205" t="s">
        <v>82</v>
      </c>
      <c r="AY163" s="19" t="s">
        <v>153</v>
      </c>
      <c r="BE163" s="206">
        <f t="shared" si="24"/>
        <v>0</v>
      </c>
      <c r="BF163" s="206">
        <f t="shared" si="25"/>
        <v>0</v>
      </c>
      <c r="BG163" s="206">
        <f t="shared" si="26"/>
        <v>0</v>
      </c>
      <c r="BH163" s="206">
        <f t="shared" si="27"/>
        <v>0</v>
      </c>
      <c r="BI163" s="206">
        <f t="shared" si="28"/>
        <v>0</v>
      </c>
      <c r="BJ163" s="19" t="s">
        <v>80</v>
      </c>
      <c r="BK163" s="206">
        <f t="shared" si="29"/>
        <v>0</v>
      </c>
      <c r="BL163" s="19" t="s">
        <v>161</v>
      </c>
      <c r="BM163" s="205" t="s">
        <v>1659</v>
      </c>
    </row>
    <row r="164" spans="1:65" s="2" customFormat="1" ht="16.5" customHeight="1">
      <c r="A164" s="36"/>
      <c r="B164" s="37"/>
      <c r="C164" s="194" t="s">
        <v>647</v>
      </c>
      <c r="D164" s="194" t="s">
        <v>156</v>
      </c>
      <c r="E164" s="195" t="s">
        <v>1660</v>
      </c>
      <c r="F164" s="196" t="s">
        <v>1661</v>
      </c>
      <c r="G164" s="197" t="s">
        <v>1203</v>
      </c>
      <c r="H164" s="198">
        <v>1</v>
      </c>
      <c r="I164" s="199"/>
      <c r="J164" s="200">
        <f t="shared" si="20"/>
        <v>0</v>
      </c>
      <c r="K164" s="196" t="s">
        <v>21</v>
      </c>
      <c r="L164" s="41"/>
      <c r="M164" s="201" t="s">
        <v>21</v>
      </c>
      <c r="N164" s="202" t="s">
        <v>44</v>
      </c>
      <c r="O164" s="66"/>
      <c r="P164" s="203">
        <f t="shared" si="21"/>
        <v>0</v>
      </c>
      <c r="Q164" s="203">
        <v>0</v>
      </c>
      <c r="R164" s="203">
        <f t="shared" si="22"/>
        <v>0</v>
      </c>
      <c r="S164" s="203">
        <v>0</v>
      </c>
      <c r="T164" s="204">
        <f t="shared" si="23"/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05" t="s">
        <v>161</v>
      </c>
      <c r="AT164" s="205" t="s">
        <v>156</v>
      </c>
      <c r="AU164" s="205" t="s">
        <v>82</v>
      </c>
      <c r="AY164" s="19" t="s">
        <v>153</v>
      </c>
      <c r="BE164" s="206">
        <f t="shared" si="24"/>
        <v>0</v>
      </c>
      <c r="BF164" s="206">
        <f t="shared" si="25"/>
        <v>0</v>
      </c>
      <c r="BG164" s="206">
        <f t="shared" si="26"/>
        <v>0</v>
      </c>
      <c r="BH164" s="206">
        <f t="shared" si="27"/>
        <v>0</v>
      </c>
      <c r="BI164" s="206">
        <f t="shared" si="28"/>
        <v>0</v>
      </c>
      <c r="BJ164" s="19" t="s">
        <v>80</v>
      </c>
      <c r="BK164" s="206">
        <f t="shared" si="29"/>
        <v>0</v>
      </c>
      <c r="BL164" s="19" t="s">
        <v>161</v>
      </c>
      <c r="BM164" s="205" t="s">
        <v>1662</v>
      </c>
    </row>
    <row r="165" spans="1:65" s="2" customFormat="1" ht="16.5" customHeight="1">
      <c r="A165" s="36"/>
      <c r="B165" s="37"/>
      <c r="C165" s="194" t="s">
        <v>659</v>
      </c>
      <c r="D165" s="194" t="s">
        <v>156</v>
      </c>
      <c r="E165" s="195" t="s">
        <v>1663</v>
      </c>
      <c r="F165" s="196" t="s">
        <v>1664</v>
      </c>
      <c r="G165" s="197" t="s">
        <v>1151</v>
      </c>
      <c r="H165" s="198">
        <v>4</v>
      </c>
      <c r="I165" s="199"/>
      <c r="J165" s="200">
        <f t="shared" si="20"/>
        <v>0</v>
      </c>
      <c r="K165" s="196" t="s">
        <v>21</v>
      </c>
      <c r="L165" s="41"/>
      <c r="M165" s="201" t="s">
        <v>21</v>
      </c>
      <c r="N165" s="202" t="s">
        <v>44</v>
      </c>
      <c r="O165" s="66"/>
      <c r="P165" s="203">
        <f t="shared" si="21"/>
        <v>0</v>
      </c>
      <c r="Q165" s="203">
        <v>0</v>
      </c>
      <c r="R165" s="203">
        <f t="shared" si="22"/>
        <v>0</v>
      </c>
      <c r="S165" s="203">
        <v>0</v>
      </c>
      <c r="T165" s="204">
        <f t="shared" si="23"/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205" t="s">
        <v>161</v>
      </c>
      <c r="AT165" s="205" t="s">
        <v>156</v>
      </c>
      <c r="AU165" s="205" t="s">
        <v>82</v>
      </c>
      <c r="AY165" s="19" t="s">
        <v>153</v>
      </c>
      <c r="BE165" s="206">
        <f t="shared" si="24"/>
        <v>0</v>
      </c>
      <c r="BF165" s="206">
        <f t="shared" si="25"/>
        <v>0</v>
      </c>
      <c r="BG165" s="206">
        <f t="shared" si="26"/>
        <v>0</v>
      </c>
      <c r="BH165" s="206">
        <f t="shared" si="27"/>
        <v>0</v>
      </c>
      <c r="BI165" s="206">
        <f t="shared" si="28"/>
        <v>0</v>
      </c>
      <c r="BJ165" s="19" t="s">
        <v>80</v>
      </c>
      <c r="BK165" s="206">
        <f t="shared" si="29"/>
        <v>0</v>
      </c>
      <c r="BL165" s="19" t="s">
        <v>161</v>
      </c>
      <c r="BM165" s="205" t="s">
        <v>1665</v>
      </c>
    </row>
    <row r="166" spans="1:65" s="2" customFormat="1" ht="16.5" customHeight="1">
      <c r="A166" s="36"/>
      <c r="B166" s="37"/>
      <c r="C166" s="194" t="s">
        <v>663</v>
      </c>
      <c r="D166" s="194" t="s">
        <v>156</v>
      </c>
      <c r="E166" s="195" t="s">
        <v>1666</v>
      </c>
      <c r="F166" s="196" t="s">
        <v>1667</v>
      </c>
      <c r="G166" s="197" t="s">
        <v>1151</v>
      </c>
      <c r="H166" s="198">
        <v>6</v>
      </c>
      <c r="I166" s="199"/>
      <c r="J166" s="200">
        <f t="shared" si="20"/>
        <v>0</v>
      </c>
      <c r="K166" s="196" t="s">
        <v>21</v>
      </c>
      <c r="L166" s="41"/>
      <c r="M166" s="201" t="s">
        <v>21</v>
      </c>
      <c r="N166" s="202" t="s">
        <v>44</v>
      </c>
      <c r="O166" s="66"/>
      <c r="P166" s="203">
        <f t="shared" si="21"/>
        <v>0</v>
      </c>
      <c r="Q166" s="203">
        <v>0</v>
      </c>
      <c r="R166" s="203">
        <f t="shared" si="22"/>
        <v>0</v>
      </c>
      <c r="S166" s="203">
        <v>0</v>
      </c>
      <c r="T166" s="204">
        <f t="shared" si="23"/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05" t="s">
        <v>161</v>
      </c>
      <c r="AT166" s="205" t="s">
        <v>156</v>
      </c>
      <c r="AU166" s="205" t="s">
        <v>82</v>
      </c>
      <c r="AY166" s="19" t="s">
        <v>153</v>
      </c>
      <c r="BE166" s="206">
        <f t="shared" si="24"/>
        <v>0</v>
      </c>
      <c r="BF166" s="206">
        <f t="shared" si="25"/>
        <v>0</v>
      </c>
      <c r="BG166" s="206">
        <f t="shared" si="26"/>
        <v>0</v>
      </c>
      <c r="BH166" s="206">
        <f t="shared" si="27"/>
        <v>0</v>
      </c>
      <c r="BI166" s="206">
        <f t="shared" si="28"/>
        <v>0</v>
      </c>
      <c r="BJ166" s="19" t="s">
        <v>80</v>
      </c>
      <c r="BK166" s="206">
        <f t="shared" si="29"/>
        <v>0</v>
      </c>
      <c r="BL166" s="19" t="s">
        <v>161</v>
      </c>
      <c r="BM166" s="205" t="s">
        <v>1668</v>
      </c>
    </row>
    <row r="167" spans="1:65" s="2" customFormat="1" ht="16.5" customHeight="1">
      <c r="A167" s="36"/>
      <c r="B167" s="37"/>
      <c r="C167" s="194" t="s">
        <v>667</v>
      </c>
      <c r="D167" s="194" t="s">
        <v>156</v>
      </c>
      <c r="E167" s="195" t="s">
        <v>1669</v>
      </c>
      <c r="F167" s="196" t="s">
        <v>1670</v>
      </c>
      <c r="G167" s="197" t="s">
        <v>519</v>
      </c>
      <c r="H167" s="198">
        <v>300</v>
      </c>
      <c r="I167" s="199"/>
      <c r="J167" s="200">
        <f t="shared" si="20"/>
        <v>0</v>
      </c>
      <c r="K167" s="196" t="s">
        <v>21</v>
      </c>
      <c r="L167" s="41"/>
      <c r="M167" s="201" t="s">
        <v>21</v>
      </c>
      <c r="N167" s="202" t="s">
        <v>44</v>
      </c>
      <c r="O167" s="66"/>
      <c r="P167" s="203">
        <f t="shared" si="21"/>
        <v>0</v>
      </c>
      <c r="Q167" s="203">
        <v>0</v>
      </c>
      <c r="R167" s="203">
        <f t="shared" si="22"/>
        <v>0</v>
      </c>
      <c r="S167" s="203">
        <v>0</v>
      </c>
      <c r="T167" s="204">
        <f t="shared" si="23"/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05" t="s">
        <v>161</v>
      </c>
      <c r="AT167" s="205" t="s">
        <v>156</v>
      </c>
      <c r="AU167" s="205" t="s">
        <v>82</v>
      </c>
      <c r="AY167" s="19" t="s">
        <v>153</v>
      </c>
      <c r="BE167" s="206">
        <f t="shared" si="24"/>
        <v>0</v>
      </c>
      <c r="BF167" s="206">
        <f t="shared" si="25"/>
        <v>0</v>
      </c>
      <c r="BG167" s="206">
        <f t="shared" si="26"/>
        <v>0</v>
      </c>
      <c r="BH167" s="206">
        <f t="shared" si="27"/>
        <v>0</v>
      </c>
      <c r="BI167" s="206">
        <f t="shared" si="28"/>
        <v>0</v>
      </c>
      <c r="BJ167" s="19" t="s">
        <v>80</v>
      </c>
      <c r="BK167" s="206">
        <f t="shared" si="29"/>
        <v>0</v>
      </c>
      <c r="BL167" s="19" t="s">
        <v>161</v>
      </c>
      <c r="BM167" s="205" t="s">
        <v>1671</v>
      </c>
    </row>
    <row r="168" spans="1:65" s="2" customFormat="1" ht="16.5" customHeight="1">
      <c r="A168" s="36"/>
      <c r="B168" s="37"/>
      <c r="C168" s="194" t="s">
        <v>674</v>
      </c>
      <c r="D168" s="194" t="s">
        <v>156</v>
      </c>
      <c r="E168" s="195" t="s">
        <v>1672</v>
      </c>
      <c r="F168" s="196" t="s">
        <v>1673</v>
      </c>
      <c r="G168" s="197" t="s">
        <v>519</v>
      </c>
      <c r="H168" s="198">
        <v>10</v>
      </c>
      <c r="I168" s="199"/>
      <c r="J168" s="200">
        <f t="shared" si="20"/>
        <v>0</v>
      </c>
      <c r="K168" s="196" t="s">
        <v>21</v>
      </c>
      <c r="L168" s="41"/>
      <c r="M168" s="201" t="s">
        <v>21</v>
      </c>
      <c r="N168" s="202" t="s">
        <v>44</v>
      </c>
      <c r="O168" s="66"/>
      <c r="P168" s="203">
        <f t="shared" si="21"/>
        <v>0</v>
      </c>
      <c r="Q168" s="203">
        <v>0</v>
      </c>
      <c r="R168" s="203">
        <f t="shared" si="22"/>
        <v>0</v>
      </c>
      <c r="S168" s="203">
        <v>0</v>
      </c>
      <c r="T168" s="204">
        <f t="shared" si="23"/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05" t="s">
        <v>161</v>
      </c>
      <c r="AT168" s="205" t="s">
        <v>156</v>
      </c>
      <c r="AU168" s="205" t="s">
        <v>82</v>
      </c>
      <c r="AY168" s="19" t="s">
        <v>153</v>
      </c>
      <c r="BE168" s="206">
        <f t="shared" si="24"/>
        <v>0</v>
      </c>
      <c r="BF168" s="206">
        <f t="shared" si="25"/>
        <v>0</v>
      </c>
      <c r="BG168" s="206">
        <f t="shared" si="26"/>
        <v>0</v>
      </c>
      <c r="BH168" s="206">
        <f t="shared" si="27"/>
        <v>0</v>
      </c>
      <c r="BI168" s="206">
        <f t="shared" si="28"/>
        <v>0</v>
      </c>
      <c r="BJ168" s="19" t="s">
        <v>80</v>
      </c>
      <c r="BK168" s="206">
        <f t="shared" si="29"/>
        <v>0</v>
      </c>
      <c r="BL168" s="19" t="s">
        <v>161</v>
      </c>
      <c r="BM168" s="205" t="s">
        <v>1674</v>
      </c>
    </row>
    <row r="169" spans="1:65" s="2" customFormat="1" ht="16.5" customHeight="1">
      <c r="A169" s="36"/>
      <c r="B169" s="37"/>
      <c r="C169" s="194" t="s">
        <v>678</v>
      </c>
      <c r="D169" s="194" t="s">
        <v>156</v>
      </c>
      <c r="E169" s="195" t="s">
        <v>1675</v>
      </c>
      <c r="F169" s="196" t="s">
        <v>1676</v>
      </c>
      <c r="G169" s="197" t="s">
        <v>1203</v>
      </c>
      <c r="H169" s="198">
        <v>5</v>
      </c>
      <c r="I169" s="199"/>
      <c r="J169" s="200">
        <f t="shared" si="20"/>
        <v>0</v>
      </c>
      <c r="K169" s="196" t="s">
        <v>21</v>
      </c>
      <c r="L169" s="41"/>
      <c r="M169" s="201" t="s">
        <v>21</v>
      </c>
      <c r="N169" s="202" t="s">
        <v>44</v>
      </c>
      <c r="O169" s="66"/>
      <c r="P169" s="203">
        <f t="shared" si="21"/>
        <v>0</v>
      </c>
      <c r="Q169" s="203">
        <v>0</v>
      </c>
      <c r="R169" s="203">
        <f t="shared" si="22"/>
        <v>0</v>
      </c>
      <c r="S169" s="203">
        <v>0</v>
      </c>
      <c r="T169" s="204">
        <f t="shared" si="23"/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205" t="s">
        <v>161</v>
      </c>
      <c r="AT169" s="205" t="s">
        <v>156</v>
      </c>
      <c r="AU169" s="205" t="s">
        <v>82</v>
      </c>
      <c r="AY169" s="19" t="s">
        <v>153</v>
      </c>
      <c r="BE169" s="206">
        <f t="shared" si="24"/>
        <v>0</v>
      </c>
      <c r="BF169" s="206">
        <f t="shared" si="25"/>
        <v>0</v>
      </c>
      <c r="BG169" s="206">
        <f t="shared" si="26"/>
        <v>0</v>
      </c>
      <c r="BH169" s="206">
        <f t="shared" si="27"/>
        <v>0</v>
      </c>
      <c r="BI169" s="206">
        <f t="shared" si="28"/>
        <v>0</v>
      </c>
      <c r="BJ169" s="19" t="s">
        <v>80</v>
      </c>
      <c r="BK169" s="206">
        <f t="shared" si="29"/>
        <v>0</v>
      </c>
      <c r="BL169" s="19" t="s">
        <v>161</v>
      </c>
      <c r="BM169" s="205" t="s">
        <v>1677</v>
      </c>
    </row>
    <row r="170" spans="1:65" s="2" customFormat="1" ht="16.5" customHeight="1">
      <c r="A170" s="36"/>
      <c r="B170" s="37"/>
      <c r="C170" s="194" t="s">
        <v>685</v>
      </c>
      <c r="D170" s="194" t="s">
        <v>156</v>
      </c>
      <c r="E170" s="195" t="s">
        <v>1678</v>
      </c>
      <c r="F170" s="196" t="s">
        <v>1679</v>
      </c>
      <c r="G170" s="197" t="s">
        <v>1203</v>
      </c>
      <c r="H170" s="198">
        <v>4</v>
      </c>
      <c r="I170" s="199"/>
      <c r="J170" s="200">
        <f t="shared" si="20"/>
        <v>0</v>
      </c>
      <c r="K170" s="196" t="s">
        <v>21</v>
      </c>
      <c r="L170" s="41"/>
      <c r="M170" s="201" t="s">
        <v>21</v>
      </c>
      <c r="N170" s="202" t="s">
        <v>44</v>
      </c>
      <c r="O170" s="66"/>
      <c r="P170" s="203">
        <f t="shared" si="21"/>
        <v>0</v>
      </c>
      <c r="Q170" s="203">
        <v>0</v>
      </c>
      <c r="R170" s="203">
        <f t="shared" si="22"/>
        <v>0</v>
      </c>
      <c r="S170" s="203">
        <v>0</v>
      </c>
      <c r="T170" s="204">
        <f t="shared" si="23"/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05" t="s">
        <v>161</v>
      </c>
      <c r="AT170" s="205" t="s">
        <v>156</v>
      </c>
      <c r="AU170" s="205" t="s">
        <v>82</v>
      </c>
      <c r="AY170" s="19" t="s">
        <v>153</v>
      </c>
      <c r="BE170" s="206">
        <f t="shared" si="24"/>
        <v>0</v>
      </c>
      <c r="BF170" s="206">
        <f t="shared" si="25"/>
        <v>0</v>
      </c>
      <c r="BG170" s="206">
        <f t="shared" si="26"/>
        <v>0</v>
      </c>
      <c r="BH170" s="206">
        <f t="shared" si="27"/>
        <v>0</v>
      </c>
      <c r="BI170" s="206">
        <f t="shared" si="28"/>
        <v>0</v>
      </c>
      <c r="BJ170" s="19" t="s">
        <v>80</v>
      </c>
      <c r="BK170" s="206">
        <f t="shared" si="29"/>
        <v>0</v>
      </c>
      <c r="BL170" s="19" t="s">
        <v>161</v>
      </c>
      <c r="BM170" s="205" t="s">
        <v>1680</v>
      </c>
    </row>
    <row r="171" spans="1:65" s="2" customFormat="1" ht="16.5" customHeight="1">
      <c r="A171" s="36"/>
      <c r="B171" s="37"/>
      <c r="C171" s="194" t="s">
        <v>689</v>
      </c>
      <c r="D171" s="194" t="s">
        <v>156</v>
      </c>
      <c r="E171" s="195" t="s">
        <v>1681</v>
      </c>
      <c r="F171" s="196" t="s">
        <v>1682</v>
      </c>
      <c r="G171" s="197" t="s">
        <v>1466</v>
      </c>
      <c r="H171" s="269"/>
      <c r="I171" s="199"/>
      <c r="J171" s="200">
        <f t="shared" si="20"/>
        <v>0</v>
      </c>
      <c r="K171" s="196" t="s">
        <v>21</v>
      </c>
      <c r="L171" s="41"/>
      <c r="M171" s="201" t="s">
        <v>21</v>
      </c>
      <c r="N171" s="202" t="s">
        <v>44</v>
      </c>
      <c r="O171" s="66"/>
      <c r="P171" s="203">
        <f t="shared" si="21"/>
        <v>0</v>
      </c>
      <c r="Q171" s="203">
        <v>0</v>
      </c>
      <c r="R171" s="203">
        <f t="shared" si="22"/>
        <v>0</v>
      </c>
      <c r="S171" s="203">
        <v>0</v>
      </c>
      <c r="T171" s="204">
        <f t="shared" si="23"/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205" t="s">
        <v>161</v>
      </c>
      <c r="AT171" s="205" t="s">
        <v>156</v>
      </c>
      <c r="AU171" s="205" t="s">
        <v>82</v>
      </c>
      <c r="AY171" s="19" t="s">
        <v>153</v>
      </c>
      <c r="BE171" s="206">
        <f t="shared" si="24"/>
        <v>0</v>
      </c>
      <c r="BF171" s="206">
        <f t="shared" si="25"/>
        <v>0</v>
      </c>
      <c r="BG171" s="206">
        <f t="shared" si="26"/>
        <v>0</v>
      </c>
      <c r="BH171" s="206">
        <f t="shared" si="27"/>
        <v>0</v>
      </c>
      <c r="BI171" s="206">
        <f t="shared" si="28"/>
        <v>0</v>
      </c>
      <c r="BJ171" s="19" t="s">
        <v>80</v>
      </c>
      <c r="BK171" s="206">
        <f t="shared" si="29"/>
        <v>0</v>
      </c>
      <c r="BL171" s="19" t="s">
        <v>161</v>
      </c>
      <c r="BM171" s="205" t="s">
        <v>1683</v>
      </c>
    </row>
    <row r="172" spans="2:63" s="12" customFormat="1" ht="22.9" customHeight="1">
      <c r="B172" s="178"/>
      <c r="C172" s="179"/>
      <c r="D172" s="180" t="s">
        <v>72</v>
      </c>
      <c r="E172" s="192" t="s">
        <v>1684</v>
      </c>
      <c r="F172" s="192" t="s">
        <v>1685</v>
      </c>
      <c r="G172" s="179"/>
      <c r="H172" s="179"/>
      <c r="I172" s="182"/>
      <c r="J172" s="193">
        <f>BK172</f>
        <v>0</v>
      </c>
      <c r="K172" s="179"/>
      <c r="L172" s="184"/>
      <c r="M172" s="185"/>
      <c r="N172" s="186"/>
      <c r="O172" s="186"/>
      <c r="P172" s="187">
        <f>P173</f>
        <v>0</v>
      </c>
      <c r="Q172" s="186"/>
      <c r="R172" s="187">
        <f>R173</f>
        <v>0</v>
      </c>
      <c r="S172" s="186"/>
      <c r="T172" s="188">
        <f>T173</f>
        <v>0</v>
      </c>
      <c r="AR172" s="189" t="s">
        <v>80</v>
      </c>
      <c r="AT172" s="190" t="s">
        <v>72</v>
      </c>
      <c r="AU172" s="190" t="s">
        <v>80</v>
      </c>
      <c r="AY172" s="189" t="s">
        <v>153</v>
      </c>
      <c r="BK172" s="191">
        <f>BK173</f>
        <v>0</v>
      </c>
    </row>
    <row r="173" spans="1:65" s="2" customFormat="1" ht="16.5" customHeight="1">
      <c r="A173" s="36"/>
      <c r="B173" s="37"/>
      <c r="C173" s="194" t="s">
        <v>694</v>
      </c>
      <c r="D173" s="194" t="s">
        <v>156</v>
      </c>
      <c r="E173" s="195" t="s">
        <v>1686</v>
      </c>
      <c r="F173" s="196" t="s">
        <v>1687</v>
      </c>
      <c r="G173" s="197" t="s">
        <v>1151</v>
      </c>
      <c r="H173" s="198">
        <v>8</v>
      </c>
      <c r="I173" s="199"/>
      <c r="J173" s="200">
        <f>ROUND(I173*H173,2)</f>
        <v>0</v>
      </c>
      <c r="K173" s="196" t="s">
        <v>21</v>
      </c>
      <c r="L173" s="41"/>
      <c r="M173" s="201" t="s">
        <v>21</v>
      </c>
      <c r="N173" s="202" t="s">
        <v>44</v>
      </c>
      <c r="O173" s="66"/>
      <c r="P173" s="203">
        <f>O173*H173</f>
        <v>0</v>
      </c>
      <c r="Q173" s="203">
        <v>0</v>
      </c>
      <c r="R173" s="203">
        <f>Q173*H173</f>
        <v>0</v>
      </c>
      <c r="S173" s="203">
        <v>0</v>
      </c>
      <c r="T173" s="204">
        <f>S173*H173</f>
        <v>0</v>
      </c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R173" s="205" t="s">
        <v>161</v>
      </c>
      <c r="AT173" s="205" t="s">
        <v>156</v>
      </c>
      <c r="AU173" s="205" t="s">
        <v>82</v>
      </c>
      <c r="AY173" s="19" t="s">
        <v>153</v>
      </c>
      <c r="BE173" s="206">
        <f>IF(N173="základní",J173,0)</f>
        <v>0</v>
      </c>
      <c r="BF173" s="206">
        <f>IF(N173="snížená",J173,0)</f>
        <v>0</v>
      </c>
      <c r="BG173" s="206">
        <f>IF(N173="zákl. přenesená",J173,0)</f>
        <v>0</v>
      </c>
      <c r="BH173" s="206">
        <f>IF(N173="sníž. přenesená",J173,0)</f>
        <v>0</v>
      </c>
      <c r="BI173" s="206">
        <f>IF(N173="nulová",J173,0)</f>
        <v>0</v>
      </c>
      <c r="BJ173" s="19" t="s">
        <v>80</v>
      </c>
      <c r="BK173" s="206">
        <f>ROUND(I173*H173,2)</f>
        <v>0</v>
      </c>
      <c r="BL173" s="19" t="s">
        <v>161</v>
      </c>
      <c r="BM173" s="205" t="s">
        <v>1688</v>
      </c>
    </row>
    <row r="174" spans="2:63" s="12" customFormat="1" ht="22.9" customHeight="1">
      <c r="B174" s="178"/>
      <c r="C174" s="179"/>
      <c r="D174" s="180" t="s">
        <v>72</v>
      </c>
      <c r="E174" s="192" t="s">
        <v>1689</v>
      </c>
      <c r="F174" s="192" t="s">
        <v>1690</v>
      </c>
      <c r="G174" s="179"/>
      <c r="H174" s="179"/>
      <c r="I174" s="182"/>
      <c r="J174" s="193">
        <f>BK174</f>
        <v>0</v>
      </c>
      <c r="K174" s="179"/>
      <c r="L174" s="184"/>
      <c r="M174" s="185"/>
      <c r="N174" s="186"/>
      <c r="O174" s="186"/>
      <c r="P174" s="187">
        <f>SUM(P175:P177)</f>
        <v>0</v>
      </c>
      <c r="Q174" s="186"/>
      <c r="R174" s="187">
        <f>SUM(R175:R177)</f>
        <v>0</v>
      </c>
      <c r="S174" s="186"/>
      <c r="T174" s="188">
        <f>SUM(T175:T177)</f>
        <v>0</v>
      </c>
      <c r="AR174" s="189" t="s">
        <v>80</v>
      </c>
      <c r="AT174" s="190" t="s">
        <v>72</v>
      </c>
      <c r="AU174" s="190" t="s">
        <v>80</v>
      </c>
      <c r="AY174" s="189" t="s">
        <v>153</v>
      </c>
      <c r="BK174" s="191">
        <f>SUM(BK175:BK177)</f>
        <v>0</v>
      </c>
    </row>
    <row r="175" spans="1:65" s="2" customFormat="1" ht="16.5" customHeight="1">
      <c r="A175" s="36"/>
      <c r="B175" s="37"/>
      <c r="C175" s="194" t="s">
        <v>700</v>
      </c>
      <c r="D175" s="194" t="s">
        <v>156</v>
      </c>
      <c r="E175" s="195" t="s">
        <v>1691</v>
      </c>
      <c r="F175" s="196" t="s">
        <v>1692</v>
      </c>
      <c r="G175" s="197" t="s">
        <v>519</v>
      </c>
      <c r="H175" s="198">
        <v>200</v>
      </c>
      <c r="I175" s="199"/>
      <c r="J175" s="200">
        <f>ROUND(I175*H175,2)</f>
        <v>0</v>
      </c>
      <c r="K175" s="196" t="s">
        <v>21</v>
      </c>
      <c r="L175" s="41"/>
      <c r="M175" s="201" t="s">
        <v>21</v>
      </c>
      <c r="N175" s="202" t="s">
        <v>44</v>
      </c>
      <c r="O175" s="66"/>
      <c r="P175" s="203">
        <f>O175*H175</f>
        <v>0</v>
      </c>
      <c r="Q175" s="203">
        <v>0</v>
      </c>
      <c r="R175" s="203">
        <f>Q175*H175</f>
        <v>0</v>
      </c>
      <c r="S175" s="203">
        <v>0</v>
      </c>
      <c r="T175" s="204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205" t="s">
        <v>161</v>
      </c>
      <c r="AT175" s="205" t="s">
        <v>156</v>
      </c>
      <c r="AU175" s="205" t="s">
        <v>82</v>
      </c>
      <c r="AY175" s="19" t="s">
        <v>153</v>
      </c>
      <c r="BE175" s="206">
        <f>IF(N175="základní",J175,0)</f>
        <v>0</v>
      </c>
      <c r="BF175" s="206">
        <f>IF(N175="snížená",J175,0)</f>
        <v>0</v>
      </c>
      <c r="BG175" s="206">
        <f>IF(N175="zákl. přenesená",J175,0)</f>
        <v>0</v>
      </c>
      <c r="BH175" s="206">
        <f>IF(N175="sníž. přenesená",J175,0)</f>
        <v>0</v>
      </c>
      <c r="BI175" s="206">
        <f>IF(N175="nulová",J175,0)</f>
        <v>0</v>
      </c>
      <c r="BJ175" s="19" t="s">
        <v>80</v>
      </c>
      <c r="BK175" s="206">
        <f>ROUND(I175*H175,2)</f>
        <v>0</v>
      </c>
      <c r="BL175" s="19" t="s">
        <v>161</v>
      </c>
      <c r="BM175" s="205" t="s">
        <v>1693</v>
      </c>
    </row>
    <row r="176" spans="1:65" s="2" customFormat="1" ht="16.5" customHeight="1">
      <c r="A176" s="36"/>
      <c r="B176" s="37"/>
      <c r="C176" s="194" t="s">
        <v>710</v>
      </c>
      <c r="D176" s="194" t="s">
        <v>156</v>
      </c>
      <c r="E176" s="195" t="s">
        <v>1694</v>
      </c>
      <c r="F176" s="196" t="s">
        <v>1695</v>
      </c>
      <c r="G176" s="197" t="s">
        <v>1203</v>
      </c>
      <c r="H176" s="198">
        <v>20</v>
      </c>
      <c r="I176" s="199"/>
      <c r="J176" s="200">
        <f>ROUND(I176*H176,2)</f>
        <v>0</v>
      </c>
      <c r="K176" s="196" t="s">
        <v>21</v>
      </c>
      <c r="L176" s="41"/>
      <c r="M176" s="201" t="s">
        <v>21</v>
      </c>
      <c r="N176" s="202" t="s">
        <v>44</v>
      </c>
      <c r="O176" s="66"/>
      <c r="P176" s="203">
        <f>O176*H176</f>
        <v>0</v>
      </c>
      <c r="Q176" s="203">
        <v>0</v>
      </c>
      <c r="R176" s="203">
        <f>Q176*H176</f>
        <v>0</v>
      </c>
      <c r="S176" s="203">
        <v>0</v>
      </c>
      <c r="T176" s="204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205" t="s">
        <v>161</v>
      </c>
      <c r="AT176" s="205" t="s">
        <v>156</v>
      </c>
      <c r="AU176" s="205" t="s">
        <v>82</v>
      </c>
      <c r="AY176" s="19" t="s">
        <v>153</v>
      </c>
      <c r="BE176" s="206">
        <f>IF(N176="základní",J176,0)</f>
        <v>0</v>
      </c>
      <c r="BF176" s="206">
        <f>IF(N176="snížená",J176,0)</f>
        <v>0</v>
      </c>
      <c r="BG176" s="206">
        <f>IF(N176="zákl. přenesená",J176,0)</f>
        <v>0</v>
      </c>
      <c r="BH176" s="206">
        <f>IF(N176="sníž. přenesená",J176,0)</f>
        <v>0</v>
      </c>
      <c r="BI176" s="206">
        <f>IF(N176="nulová",J176,0)</f>
        <v>0</v>
      </c>
      <c r="BJ176" s="19" t="s">
        <v>80</v>
      </c>
      <c r="BK176" s="206">
        <f>ROUND(I176*H176,2)</f>
        <v>0</v>
      </c>
      <c r="BL176" s="19" t="s">
        <v>161</v>
      </c>
      <c r="BM176" s="205" t="s">
        <v>1696</v>
      </c>
    </row>
    <row r="177" spans="1:65" s="2" customFormat="1" ht="16.5" customHeight="1">
      <c r="A177" s="36"/>
      <c r="B177" s="37"/>
      <c r="C177" s="194" t="s">
        <v>714</v>
      </c>
      <c r="D177" s="194" t="s">
        <v>156</v>
      </c>
      <c r="E177" s="195" t="s">
        <v>1697</v>
      </c>
      <c r="F177" s="196" t="s">
        <v>1698</v>
      </c>
      <c r="G177" s="197" t="s">
        <v>1203</v>
      </c>
      <c r="H177" s="198">
        <v>15</v>
      </c>
      <c r="I177" s="199"/>
      <c r="J177" s="200">
        <f>ROUND(I177*H177,2)</f>
        <v>0</v>
      </c>
      <c r="K177" s="196" t="s">
        <v>21</v>
      </c>
      <c r="L177" s="41"/>
      <c r="M177" s="264" t="s">
        <v>21</v>
      </c>
      <c r="N177" s="265" t="s">
        <v>44</v>
      </c>
      <c r="O177" s="266"/>
      <c r="P177" s="267">
        <f>O177*H177</f>
        <v>0</v>
      </c>
      <c r="Q177" s="267">
        <v>0</v>
      </c>
      <c r="R177" s="267">
        <f>Q177*H177</f>
        <v>0</v>
      </c>
      <c r="S177" s="267">
        <v>0</v>
      </c>
      <c r="T177" s="268">
        <f>S177*H177</f>
        <v>0</v>
      </c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R177" s="205" t="s">
        <v>161</v>
      </c>
      <c r="AT177" s="205" t="s">
        <v>156</v>
      </c>
      <c r="AU177" s="205" t="s">
        <v>82</v>
      </c>
      <c r="AY177" s="19" t="s">
        <v>153</v>
      </c>
      <c r="BE177" s="206">
        <f>IF(N177="základní",J177,0)</f>
        <v>0</v>
      </c>
      <c r="BF177" s="206">
        <f>IF(N177="snížená",J177,0)</f>
        <v>0</v>
      </c>
      <c r="BG177" s="206">
        <f>IF(N177="zákl. přenesená",J177,0)</f>
        <v>0</v>
      </c>
      <c r="BH177" s="206">
        <f>IF(N177="sníž. přenesená",J177,0)</f>
        <v>0</v>
      </c>
      <c r="BI177" s="206">
        <f>IF(N177="nulová",J177,0)</f>
        <v>0</v>
      </c>
      <c r="BJ177" s="19" t="s">
        <v>80</v>
      </c>
      <c r="BK177" s="206">
        <f>ROUND(I177*H177,2)</f>
        <v>0</v>
      </c>
      <c r="BL177" s="19" t="s">
        <v>161</v>
      </c>
      <c r="BM177" s="205" t="s">
        <v>1699</v>
      </c>
    </row>
    <row r="178" spans="1:31" s="2" customFormat="1" ht="6.95" customHeight="1">
      <c r="A178" s="36"/>
      <c r="B178" s="49"/>
      <c r="C178" s="50"/>
      <c r="D178" s="50"/>
      <c r="E178" s="50"/>
      <c r="F178" s="50"/>
      <c r="G178" s="50"/>
      <c r="H178" s="50"/>
      <c r="I178" s="144"/>
      <c r="J178" s="50"/>
      <c r="K178" s="50"/>
      <c r="L178" s="41"/>
      <c r="M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</row>
  </sheetData>
  <sheetProtection password="A249" sheet="1" objects="1" scenarios="1"/>
  <autoFilter ref="C91:K177"/>
  <mergeCells count="12">
    <mergeCell ref="E84:H84"/>
    <mergeCell ref="L2:V2"/>
    <mergeCell ref="E50:H50"/>
    <mergeCell ref="E52:H52"/>
    <mergeCell ref="E54:H54"/>
    <mergeCell ref="E80:H80"/>
    <mergeCell ref="E82:H8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1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0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AT2" s="19" t="s">
        <v>102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3"/>
      <c r="J3" s="112"/>
      <c r="K3" s="112"/>
      <c r="L3" s="22"/>
      <c r="AT3" s="19" t="s">
        <v>82</v>
      </c>
    </row>
    <row r="4" spans="2:46" s="1" customFormat="1" ht="24.95" customHeight="1">
      <c r="B4" s="22"/>
      <c r="D4" s="114" t="s">
        <v>103</v>
      </c>
      <c r="I4" s="110"/>
      <c r="L4" s="22"/>
      <c r="M4" s="115" t="s">
        <v>10</v>
      </c>
      <c r="AT4" s="19" t="s">
        <v>4</v>
      </c>
    </row>
    <row r="5" spans="2:12" s="1" customFormat="1" ht="6.95" customHeight="1">
      <c r="B5" s="22"/>
      <c r="I5" s="110"/>
      <c r="L5" s="22"/>
    </row>
    <row r="6" spans="2:12" s="1" customFormat="1" ht="12" customHeight="1">
      <c r="B6" s="22"/>
      <c r="D6" s="116" t="s">
        <v>16</v>
      </c>
      <c r="I6" s="110"/>
      <c r="L6" s="22"/>
    </row>
    <row r="7" spans="2:12" s="1" customFormat="1" ht="16.5" customHeight="1">
      <c r="B7" s="22"/>
      <c r="E7" s="395" t="str">
        <f>'Rekapitulace stavby'!K6</f>
        <v>ÚSTÍ NAD LABEM, PASTEUROVA č.p.1500  (VILA KAMPUS)</v>
      </c>
      <c r="F7" s="396"/>
      <c r="G7" s="396"/>
      <c r="H7" s="396"/>
      <c r="I7" s="110"/>
      <c r="L7" s="22"/>
    </row>
    <row r="8" spans="1:31" s="2" customFormat="1" ht="12" customHeight="1">
      <c r="A8" s="36"/>
      <c r="B8" s="41"/>
      <c r="C8" s="36"/>
      <c r="D8" s="116" t="s">
        <v>104</v>
      </c>
      <c r="E8" s="36"/>
      <c r="F8" s="36"/>
      <c r="G8" s="36"/>
      <c r="H8" s="36"/>
      <c r="I8" s="117"/>
      <c r="J8" s="36"/>
      <c r="K8" s="36"/>
      <c r="L8" s="11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98" t="s">
        <v>1700</v>
      </c>
      <c r="F9" s="397"/>
      <c r="G9" s="397"/>
      <c r="H9" s="397"/>
      <c r="I9" s="117"/>
      <c r="J9" s="36"/>
      <c r="K9" s="36"/>
      <c r="L9" s="11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1"/>
      <c r="C10" s="36"/>
      <c r="D10" s="36"/>
      <c r="E10" s="36"/>
      <c r="F10" s="36"/>
      <c r="G10" s="36"/>
      <c r="H10" s="36"/>
      <c r="I10" s="117"/>
      <c r="J10" s="36"/>
      <c r="K10" s="36"/>
      <c r="L10" s="11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6" t="s">
        <v>18</v>
      </c>
      <c r="E11" s="36"/>
      <c r="F11" s="105" t="s">
        <v>19</v>
      </c>
      <c r="G11" s="36"/>
      <c r="H11" s="36"/>
      <c r="I11" s="119" t="s">
        <v>20</v>
      </c>
      <c r="J11" s="105" t="s">
        <v>21</v>
      </c>
      <c r="K11" s="36"/>
      <c r="L11" s="11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6" t="s">
        <v>22</v>
      </c>
      <c r="E12" s="36"/>
      <c r="F12" s="105" t="s">
        <v>23</v>
      </c>
      <c r="G12" s="36"/>
      <c r="H12" s="36"/>
      <c r="I12" s="119" t="s">
        <v>24</v>
      </c>
      <c r="J12" s="120" t="str">
        <f>'Rekapitulace stavby'!AN8</f>
        <v>25. 2. 2020</v>
      </c>
      <c r="K12" s="36"/>
      <c r="L12" s="11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117"/>
      <c r="J13" s="36"/>
      <c r="K13" s="36"/>
      <c r="L13" s="11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6" t="s">
        <v>26</v>
      </c>
      <c r="E14" s="36"/>
      <c r="F14" s="36"/>
      <c r="G14" s="36"/>
      <c r="H14" s="36"/>
      <c r="I14" s="119" t="s">
        <v>27</v>
      </c>
      <c r="J14" s="105" t="s">
        <v>21</v>
      </c>
      <c r="K14" s="36"/>
      <c r="L14" s="11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5" t="s">
        <v>28</v>
      </c>
      <c r="F15" s="36"/>
      <c r="G15" s="36"/>
      <c r="H15" s="36"/>
      <c r="I15" s="119" t="s">
        <v>29</v>
      </c>
      <c r="J15" s="105" t="s">
        <v>21</v>
      </c>
      <c r="K15" s="36"/>
      <c r="L15" s="11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117"/>
      <c r="J16" s="36"/>
      <c r="K16" s="36"/>
      <c r="L16" s="11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6" t="s">
        <v>30</v>
      </c>
      <c r="E17" s="36"/>
      <c r="F17" s="36"/>
      <c r="G17" s="36"/>
      <c r="H17" s="36"/>
      <c r="I17" s="119" t="s">
        <v>27</v>
      </c>
      <c r="J17" s="32" t="str">
        <f>'Rekapitulace stavby'!AN13</f>
        <v>Vyplň údaj</v>
      </c>
      <c r="K17" s="36"/>
      <c r="L17" s="11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9" t="str">
        <f>'Rekapitulace stavby'!E14</f>
        <v>Vyplň údaj</v>
      </c>
      <c r="F18" s="400"/>
      <c r="G18" s="400"/>
      <c r="H18" s="400"/>
      <c r="I18" s="119" t="s">
        <v>29</v>
      </c>
      <c r="J18" s="32" t="str">
        <f>'Rekapitulace stavby'!AN14</f>
        <v>Vyplň údaj</v>
      </c>
      <c r="K18" s="36"/>
      <c r="L18" s="11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117"/>
      <c r="J19" s="36"/>
      <c r="K19" s="36"/>
      <c r="L19" s="11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6" t="s">
        <v>32</v>
      </c>
      <c r="E20" s="36"/>
      <c r="F20" s="36"/>
      <c r="G20" s="36"/>
      <c r="H20" s="36"/>
      <c r="I20" s="119" t="s">
        <v>27</v>
      </c>
      <c r="J20" s="105" t="s">
        <v>21</v>
      </c>
      <c r="K20" s="36"/>
      <c r="L20" s="11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5" t="s">
        <v>33</v>
      </c>
      <c r="F21" s="36"/>
      <c r="G21" s="36"/>
      <c r="H21" s="36"/>
      <c r="I21" s="119" t="s">
        <v>29</v>
      </c>
      <c r="J21" s="105" t="s">
        <v>21</v>
      </c>
      <c r="K21" s="36"/>
      <c r="L21" s="11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117"/>
      <c r="J22" s="36"/>
      <c r="K22" s="36"/>
      <c r="L22" s="11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6" t="s">
        <v>35</v>
      </c>
      <c r="E23" s="36"/>
      <c r="F23" s="36"/>
      <c r="G23" s="36"/>
      <c r="H23" s="36"/>
      <c r="I23" s="119" t="s">
        <v>27</v>
      </c>
      <c r="J23" s="105" t="s">
        <v>21</v>
      </c>
      <c r="K23" s="36"/>
      <c r="L23" s="11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5" t="s">
        <v>36</v>
      </c>
      <c r="F24" s="36"/>
      <c r="G24" s="36"/>
      <c r="H24" s="36"/>
      <c r="I24" s="119" t="s">
        <v>29</v>
      </c>
      <c r="J24" s="105" t="s">
        <v>21</v>
      </c>
      <c r="K24" s="36"/>
      <c r="L24" s="11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117"/>
      <c r="J25" s="36"/>
      <c r="K25" s="36"/>
      <c r="L25" s="11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6" t="s">
        <v>37</v>
      </c>
      <c r="E26" s="36"/>
      <c r="F26" s="36"/>
      <c r="G26" s="36"/>
      <c r="H26" s="36"/>
      <c r="I26" s="117"/>
      <c r="J26" s="36"/>
      <c r="K26" s="36"/>
      <c r="L26" s="11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1"/>
      <c r="B27" s="122"/>
      <c r="C27" s="121"/>
      <c r="D27" s="121"/>
      <c r="E27" s="401" t="s">
        <v>21</v>
      </c>
      <c r="F27" s="401"/>
      <c r="G27" s="401"/>
      <c r="H27" s="401"/>
      <c r="I27" s="123"/>
      <c r="J27" s="121"/>
      <c r="K27" s="121"/>
      <c r="L27" s="124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117"/>
      <c r="J28" s="36"/>
      <c r="K28" s="36"/>
      <c r="L28" s="11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5"/>
      <c r="E29" s="125"/>
      <c r="F29" s="125"/>
      <c r="G29" s="125"/>
      <c r="H29" s="125"/>
      <c r="I29" s="126"/>
      <c r="J29" s="125"/>
      <c r="K29" s="125"/>
      <c r="L29" s="11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7" t="s">
        <v>39</v>
      </c>
      <c r="E30" s="36"/>
      <c r="F30" s="36"/>
      <c r="G30" s="36"/>
      <c r="H30" s="36"/>
      <c r="I30" s="117"/>
      <c r="J30" s="128">
        <f>ROUND(J84,2)</f>
        <v>0</v>
      </c>
      <c r="K30" s="36"/>
      <c r="L30" s="11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5"/>
      <c r="E31" s="125"/>
      <c r="F31" s="125"/>
      <c r="G31" s="125"/>
      <c r="H31" s="125"/>
      <c r="I31" s="126"/>
      <c r="J31" s="125"/>
      <c r="K31" s="125"/>
      <c r="L31" s="11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9" t="s">
        <v>41</v>
      </c>
      <c r="G32" s="36"/>
      <c r="H32" s="36"/>
      <c r="I32" s="130" t="s">
        <v>40</v>
      </c>
      <c r="J32" s="129" t="s">
        <v>42</v>
      </c>
      <c r="K32" s="36"/>
      <c r="L32" s="11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31" t="s">
        <v>43</v>
      </c>
      <c r="E33" s="116" t="s">
        <v>44</v>
      </c>
      <c r="F33" s="132">
        <f>ROUND((SUM(BE84:BE96)),2)</f>
        <v>0</v>
      </c>
      <c r="G33" s="36"/>
      <c r="H33" s="36"/>
      <c r="I33" s="133">
        <v>0.21</v>
      </c>
      <c r="J33" s="132">
        <f>ROUND(((SUM(BE84:BE96))*I33),2)</f>
        <v>0</v>
      </c>
      <c r="K33" s="36"/>
      <c r="L33" s="11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16" t="s">
        <v>45</v>
      </c>
      <c r="F34" s="132">
        <f>ROUND((SUM(BF84:BF96)),2)</f>
        <v>0</v>
      </c>
      <c r="G34" s="36"/>
      <c r="H34" s="36"/>
      <c r="I34" s="133">
        <v>0.15</v>
      </c>
      <c r="J34" s="132">
        <f>ROUND(((SUM(BF84:BF96))*I34),2)</f>
        <v>0</v>
      </c>
      <c r="K34" s="36"/>
      <c r="L34" s="11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36"/>
      <c r="E35" s="116" t="s">
        <v>46</v>
      </c>
      <c r="F35" s="132">
        <f>ROUND((SUM(BG84:BG96)),2)</f>
        <v>0</v>
      </c>
      <c r="G35" s="36"/>
      <c r="H35" s="36"/>
      <c r="I35" s="133">
        <v>0.21</v>
      </c>
      <c r="J35" s="132">
        <f>0</f>
        <v>0</v>
      </c>
      <c r="K35" s="36"/>
      <c r="L35" s="11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6" t="s">
        <v>47</v>
      </c>
      <c r="F36" s="132">
        <f>ROUND((SUM(BH84:BH96)),2)</f>
        <v>0</v>
      </c>
      <c r="G36" s="36"/>
      <c r="H36" s="36"/>
      <c r="I36" s="133">
        <v>0.15</v>
      </c>
      <c r="J36" s="132">
        <f>0</f>
        <v>0</v>
      </c>
      <c r="K36" s="36"/>
      <c r="L36" s="11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6" t="s">
        <v>48</v>
      </c>
      <c r="F37" s="132">
        <f>ROUND((SUM(BI84:BI96)),2)</f>
        <v>0</v>
      </c>
      <c r="G37" s="36"/>
      <c r="H37" s="36"/>
      <c r="I37" s="133">
        <v>0</v>
      </c>
      <c r="J37" s="132">
        <f>0</f>
        <v>0</v>
      </c>
      <c r="K37" s="36"/>
      <c r="L37" s="11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117"/>
      <c r="J38" s="36"/>
      <c r="K38" s="36"/>
      <c r="L38" s="11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34"/>
      <c r="D39" s="135" t="s">
        <v>49</v>
      </c>
      <c r="E39" s="136"/>
      <c r="F39" s="136"/>
      <c r="G39" s="137" t="s">
        <v>50</v>
      </c>
      <c r="H39" s="138" t="s">
        <v>51</v>
      </c>
      <c r="I39" s="139"/>
      <c r="J39" s="140">
        <f>SUM(J30:J37)</f>
        <v>0</v>
      </c>
      <c r="K39" s="141"/>
      <c r="L39" s="11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42"/>
      <c r="C40" s="143"/>
      <c r="D40" s="143"/>
      <c r="E40" s="143"/>
      <c r="F40" s="143"/>
      <c r="G40" s="143"/>
      <c r="H40" s="143"/>
      <c r="I40" s="144"/>
      <c r="J40" s="143"/>
      <c r="K40" s="143"/>
      <c r="L40" s="11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45"/>
      <c r="C44" s="146"/>
      <c r="D44" s="146"/>
      <c r="E44" s="146"/>
      <c r="F44" s="146"/>
      <c r="G44" s="146"/>
      <c r="H44" s="146"/>
      <c r="I44" s="147"/>
      <c r="J44" s="146"/>
      <c r="K44" s="146"/>
      <c r="L44" s="11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109</v>
      </c>
      <c r="D45" s="38"/>
      <c r="E45" s="38"/>
      <c r="F45" s="38"/>
      <c r="G45" s="38"/>
      <c r="H45" s="38"/>
      <c r="I45" s="117"/>
      <c r="J45" s="38"/>
      <c r="K45" s="38"/>
      <c r="L45" s="11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117"/>
      <c r="J46" s="38"/>
      <c r="K46" s="38"/>
      <c r="L46" s="11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117"/>
      <c r="J47" s="38"/>
      <c r="K47" s="38"/>
      <c r="L47" s="11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3" t="str">
        <f>E7</f>
        <v>ÚSTÍ NAD LABEM, PASTEUROVA č.p.1500  (VILA KAMPUS)</v>
      </c>
      <c r="F48" s="394"/>
      <c r="G48" s="394"/>
      <c r="H48" s="394"/>
      <c r="I48" s="117"/>
      <c r="J48" s="38"/>
      <c r="K48" s="38"/>
      <c r="L48" s="11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104</v>
      </c>
      <c r="D49" s="38"/>
      <c r="E49" s="38"/>
      <c r="F49" s="38"/>
      <c r="G49" s="38"/>
      <c r="H49" s="38"/>
      <c r="I49" s="117"/>
      <c r="J49" s="38"/>
      <c r="K49" s="38"/>
      <c r="L49" s="11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72" t="str">
        <f>E9</f>
        <v>VRN - VEDLEJŠÍ ROZPOČTOVÉ NÁKLADY</v>
      </c>
      <c r="F50" s="392"/>
      <c r="G50" s="392"/>
      <c r="H50" s="392"/>
      <c r="I50" s="117"/>
      <c r="J50" s="38"/>
      <c r="K50" s="38"/>
      <c r="L50" s="11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117"/>
      <c r="J51" s="38"/>
      <c r="K51" s="38"/>
      <c r="L51" s="11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ÚSTÍ NAD LABEM</v>
      </c>
      <c r="G52" s="38"/>
      <c r="H52" s="38"/>
      <c r="I52" s="119" t="s">
        <v>24</v>
      </c>
      <c r="J52" s="61" t="str">
        <f>IF(J12="","",J12)</f>
        <v>25. 2. 2020</v>
      </c>
      <c r="K52" s="38"/>
      <c r="L52" s="11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117"/>
      <c r="J53" s="38"/>
      <c r="K53" s="38"/>
      <c r="L53" s="11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5.2" customHeight="1">
      <c r="A54" s="36"/>
      <c r="B54" s="37"/>
      <c r="C54" s="31" t="s">
        <v>26</v>
      </c>
      <c r="D54" s="38"/>
      <c r="E54" s="38"/>
      <c r="F54" s="29" t="str">
        <f>E15</f>
        <v>UJEP V ÚSTÍ NAD LABEM</v>
      </c>
      <c r="G54" s="38"/>
      <c r="H54" s="38"/>
      <c r="I54" s="119" t="s">
        <v>32</v>
      </c>
      <c r="J54" s="34" t="str">
        <f>E21</f>
        <v>IDP s.r.o.</v>
      </c>
      <c r="K54" s="38"/>
      <c r="L54" s="11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119" t="s">
        <v>35</v>
      </c>
      <c r="J55" s="34" t="str">
        <f>E24</f>
        <v>V.RENČOVÁ</v>
      </c>
      <c r="K55" s="38"/>
      <c r="L55" s="11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117"/>
      <c r="J56" s="38"/>
      <c r="K56" s="38"/>
      <c r="L56" s="11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48" t="s">
        <v>110</v>
      </c>
      <c r="D57" s="149"/>
      <c r="E57" s="149"/>
      <c r="F57" s="149"/>
      <c r="G57" s="149"/>
      <c r="H57" s="149"/>
      <c r="I57" s="150"/>
      <c r="J57" s="151" t="s">
        <v>111</v>
      </c>
      <c r="K57" s="149"/>
      <c r="L57" s="11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117"/>
      <c r="J58" s="38"/>
      <c r="K58" s="38"/>
      <c r="L58" s="11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52" t="s">
        <v>71</v>
      </c>
      <c r="D59" s="38"/>
      <c r="E59" s="38"/>
      <c r="F59" s="38"/>
      <c r="G59" s="38"/>
      <c r="H59" s="38"/>
      <c r="I59" s="117"/>
      <c r="J59" s="79">
        <f>J84</f>
        <v>0</v>
      </c>
      <c r="K59" s="38"/>
      <c r="L59" s="11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112</v>
      </c>
    </row>
    <row r="60" spans="2:12" s="9" customFormat="1" ht="24.95" customHeight="1">
      <c r="B60" s="153"/>
      <c r="C60" s="154"/>
      <c r="D60" s="155" t="s">
        <v>1701</v>
      </c>
      <c r="E60" s="156"/>
      <c r="F60" s="156"/>
      <c r="G60" s="156"/>
      <c r="H60" s="156"/>
      <c r="I60" s="157"/>
      <c r="J60" s="158">
        <f>J85</f>
        <v>0</v>
      </c>
      <c r="K60" s="154"/>
      <c r="L60" s="159"/>
    </row>
    <row r="61" spans="2:12" s="10" customFormat="1" ht="19.9" customHeight="1">
      <c r="B61" s="160"/>
      <c r="C61" s="99"/>
      <c r="D61" s="161" t="s">
        <v>1702</v>
      </c>
      <c r="E61" s="162"/>
      <c r="F61" s="162"/>
      <c r="G61" s="162"/>
      <c r="H61" s="162"/>
      <c r="I61" s="163"/>
      <c r="J61" s="164">
        <f>J86</f>
        <v>0</v>
      </c>
      <c r="K61" s="99"/>
      <c r="L61" s="165"/>
    </row>
    <row r="62" spans="2:12" s="10" customFormat="1" ht="19.9" customHeight="1">
      <c r="B62" s="160"/>
      <c r="C62" s="99"/>
      <c r="D62" s="161" t="s">
        <v>1703</v>
      </c>
      <c r="E62" s="162"/>
      <c r="F62" s="162"/>
      <c r="G62" s="162"/>
      <c r="H62" s="162"/>
      <c r="I62" s="163"/>
      <c r="J62" s="164">
        <f>J89</f>
        <v>0</v>
      </c>
      <c r="K62" s="99"/>
      <c r="L62" s="165"/>
    </row>
    <row r="63" spans="2:12" s="10" customFormat="1" ht="19.9" customHeight="1">
      <c r="B63" s="160"/>
      <c r="C63" s="99"/>
      <c r="D63" s="161" t="s">
        <v>1704</v>
      </c>
      <c r="E63" s="162"/>
      <c r="F63" s="162"/>
      <c r="G63" s="162"/>
      <c r="H63" s="162"/>
      <c r="I63" s="163"/>
      <c r="J63" s="164">
        <f>J92</f>
        <v>0</v>
      </c>
      <c r="K63" s="99"/>
      <c r="L63" s="165"/>
    </row>
    <row r="64" spans="2:12" s="10" customFormat="1" ht="19.9" customHeight="1">
      <c r="B64" s="160"/>
      <c r="C64" s="99"/>
      <c r="D64" s="161" t="s">
        <v>1705</v>
      </c>
      <c r="E64" s="162"/>
      <c r="F64" s="162"/>
      <c r="G64" s="162"/>
      <c r="H64" s="162"/>
      <c r="I64" s="163"/>
      <c r="J64" s="164">
        <f>J95</f>
        <v>0</v>
      </c>
      <c r="K64" s="99"/>
      <c r="L64" s="165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117"/>
      <c r="J65" s="38"/>
      <c r="K65" s="38"/>
      <c r="L65" s="11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144"/>
      <c r="J66" s="50"/>
      <c r="K66" s="50"/>
      <c r="L66" s="11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147"/>
      <c r="J70" s="52"/>
      <c r="K70" s="52"/>
      <c r="L70" s="11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138</v>
      </c>
      <c r="D71" s="38"/>
      <c r="E71" s="38"/>
      <c r="F71" s="38"/>
      <c r="G71" s="38"/>
      <c r="H71" s="38"/>
      <c r="I71" s="117"/>
      <c r="J71" s="38"/>
      <c r="K71" s="38"/>
      <c r="L71" s="11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117"/>
      <c r="J72" s="38"/>
      <c r="K72" s="38"/>
      <c r="L72" s="11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117"/>
      <c r="J73" s="38"/>
      <c r="K73" s="38"/>
      <c r="L73" s="11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3" t="str">
        <f>E7</f>
        <v>ÚSTÍ NAD LABEM, PASTEUROVA č.p.1500  (VILA KAMPUS)</v>
      </c>
      <c r="F74" s="394"/>
      <c r="G74" s="394"/>
      <c r="H74" s="394"/>
      <c r="I74" s="117"/>
      <c r="J74" s="38"/>
      <c r="K74" s="38"/>
      <c r="L74" s="11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104</v>
      </c>
      <c r="D75" s="38"/>
      <c r="E75" s="38"/>
      <c r="F75" s="38"/>
      <c r="G75" s="38"/>
      <c r="H75" s="38"/>
      <c r="I75" s="117"/>
      <c r="J75" s="38"/>
      <c r="K75" s="38"/>
      <c r="L75" s="11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72" t="str">
        <f>E9</f>
        <v>VRN - VEDLEJŠÍ ROZPOČTOVÉ NÁKLADY</v>
      </c>
      <c r="F76" s="392"/>
      <c r="G76" s="392"/>
      <c r="H76" s="392"/>
      <c r="I76" s="117"/>
      <c r="J76" s="38"/>
      <c r="K76" s="38"/>
      <c r="L76" s="11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117"/>
      <c r="J77" s="38"/>
      <c r="K77" s="38"/>
      <c r="L77" s="11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ÚSTÍ NAD LABEM</v>
      </c>
      <c r="G78" s="38"/>
      <c r="H78" s="38"/>
      <c r="I78" s="119" t="s">
        <v>24</v>
      </c>
      <c r="J78" s="61" t="str">
        <f>IF(J12="","",J12)</f>
        <v>25. 2. 2020</v>
      </c>
      <c r="K78" s="38"/>
      <c r="L78" s="11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117"/>
      <c r="J79" s="38"/>
      <c r="K79" s="38"/>
      <c r="L79" s="11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5.2" customHeight="1">
      <c r="A80" s="36"/>
      <c r="B80" s="37"/>
      <c r="C80" s="31" t="s">
        <v>26</v>
      </c>
      <c r="D80" s="38"/>
      <c r="E80" s="38"/>
      <c r="F80" s="29" t="str">
        <f>E15</f>
        <v>UJEP V ÚSTÍ NAD LABEM</v>
      </c>
      <c r="G80" s="38"/>
      <c r="H80" s="38"/>
      <c r="I80" s="119" t="s">
        <v>32</v>
      </c>
      <c r="J80" s="34" t="str">
        <f>E21</f>
        <v>IDP s.r.o.</v>
      </c>
      <c r="K80" s="38"/>
      <c r="L80" s="11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30</v>
      </c>
      <c r="D81" s="38"/>
      <c r="E81" s="38"/>
      <c r="F81" s="29" t="str">
        <f>IF(E18="","",E18)</f>
        <v>Vyplň údaj</v>
      </c>
      <c r="G81" s="38"/>
      <c r="H81" s="38"/>
      <c r="I81" s="119" t="s">
        <v>35</v>
      </c>
      <c r="J81" s="34" t="str">
        <f>E24</f>
        <v>V.RENČOVÁ</v>
      </c>
      <c r="K81" s="38"/>
      <c r="L81" s="11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117"/>
      <c r="J82" s="38"/>
      <c r="K82" s="38"/>
      <c r="L82" s="11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66"/>
      <c r="B83" s="167"/>
      <c r="C83" s="168" t="s">
        <v>139</v>
      </c>
      <c r="D83" s="169" t="s">
        <v>58</v>
      </c>
      <c r="E83" s="169" t="s">
        <v>54</v>
      </c>
      <c r="F83" s="169" t="s">
        <v>55</v>
      </c>
      <c r="G83" s="169" t="s">
        <v>140</v>
      </c>
      <c r="H83" s="169" t="s">
        <v>141</v>
      </c>
      <c r="I83" s="170" t="s">
        <v>142</v>
      </c>
      <c r="J83" s="169" t="s">
        <v>111</v>
      </c>
      <c r="K83" s="171" t="s">
        <v>143</v>
      </c>
      <c r="L83" s="172"/>
      <c r="M83" s="70" t="s">
        <v>21</v>
      </c>
      <c r="N83" s="71" t="s">
        <v>43</v>
      </c>
      <c r="O83" s="71" t="s">
        <v>144</v>
      </c>
      <c r="P83" s="71" t="s">
        <v>145</v>
      </c>
      <c r="Q83" s="71" t="s">
        <v>146</v>
      </c>
      <c r="R83" s="71" t="s">
        <v>147</v>
      </c>
      <c r="S83" s="71" t="s">
        <v>148</v>
      </c>
      <c r="T83" s="72" t="s">
        <v>149</v>
      </c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</row>
    <row r="84" spans="1:63" s="2" customFormat="1" ht="22.9" customHeight="1">
      <c r="A84" s="36"/>
      <c r="B84" s="37"/>
      <c r="C84" s="77" t="s">
        <v>150</v>
      </c>
      <c r="D84" s="38"/>
      <c r="E84" s="38"/>
      <c r="F84" s="38"/>
      <c r="G84" s="38"/>
      <c r="H84" s="38"/>
      <c r="I84" s="117"/>
      <c r="J84" s="173">
        <f>BK84</f>
        <v>0</v>
      </c>
      <c r="K84" s="38"/>
      <c r="L84" s="41"/>
      <c r="M84" s="73"/>
      <c r="N84" s="174"/>
      <c r="O84" s="74"/>
      <c r="P84" s="175">
        <f>P85</f>
        <v>0</v>
      </c>
      <c r="Q84" s="74"/>
      <c r="R84" s="175">
        <f>R85</f>
        <v>0</v>
      </c>
      <c r="S84" s="74"/>
      <c r="T84" s="176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72</v>
      </c>
      <c r="AU84" s="19" t="s">
        <v>112</v>
      </c>
      <c r="BK84" s="177">
        <f>BK85</f>
        <v>0</v>
      </c>
    </row>
    <row r="85" spans="2:63" s="12" customFormat="1" ht="25.9" customHeight="1">
      <c r="B85" s="178"/>
      <c r="C85" s="179"/>
      <c r="D85" s="180" t="s">
        <v>72</v>
      </c>
      <c r="E85" s="181" t="s">
        <v>100</v>
      </c>
      <c r="F85" s="181" t="s">
        <v>1706</v>
      </c>
      <c r="G85" s="179"/>
      <c r="H85" s="179"/>
      <c r="I85" s="182"/>
      <c r="J85" s="183">
        <f>BK85</f>
        <v>0</v>
      </c>
      <c r="K85" s="179"/>
      <c r="L85" s="184"/>
      <c r="M85" s="185"/>
      <c r="N85" s="186"/>
      <c r="O85" s="186"/>
      <c r="P85" s="187">
        <f>P86+P89+P92+P95</f>
        <v>0</v>
      </c>
      <c r="Q85" s="186"/>
      <c r="R85" s="187">
        <f>R86+R89+R92+R95</f>
        <v>0</v>
      </c>
      <c r="S85" s="186"/>
      <c r="T85" s="188">
        <f>T86+T89+T92+T95</f>
        <v>0</v>
      </c>
      <c r="AR85" s="189" t="s">
        <v>192</v>
      </c>
      <c r="AT85" s="190" t="s">
        <v>72</v>
      </c>
      <c r="AU85" s="190" t="s">
        <v>73</v>
      </c>
      <c r="AY85" s="189" t="s">
        <v>153</v>
      </c>
      <c r="BK85" s="191">
        <f>BK86+BK89+BK92+BK95</f>
        <v>0</v>
      </c>
    </row>
    <row r="86" spans="2:63" s="12" customFormat="1" ht="22.9" customHeight="1">
      <c r="B86" s="178"/>
      <c r="C86" s="179"/>
      <c r="D86" s="180" t="s">
        <v>72</v>
      </c>
      <c r="E86" s="192" t="s">
        <v>1707</v>
      </c>
      <c r="F86" s="192" t="s">
        <v>1708</v>
      </c>
      <c r="G86" s="179"/>
      <c r="H86" s="179"/>
      <c r="I86" s="182"/>
      <c r="J86" s="193">
        <f>BK86</f>
        <v>0</v>
      </c>
      <c r="K86" s="179"/>
      <c r="L86" s="184"/>
      <c r="M86" s="185"/>
      <c r="N86" s="186"/>
      <c r="O86" s="186"/>
      <c r="P86" s="187">
        <f>SUM(P87:P88)</f>
        <v>0</v>
      </c>
      <c r="Q86" s="186"/>
      <c r="R86" s="187">
        <f>SUM(R87:R88)</f>
        <v>0</v>
      </c>
      <c r="S86" s="186"/>
      <c r="T86" s="188">
        <f>SUM(T87:T88)</f>
        <v>0</v>
      </c>
      <c r="AR86" s="189" t="s">
        <v>192</v>
      </c>
      <c r="AT86" s="190" t="s">
        <v>72</v>
      </c>
      <c r="AU86" s="190" t="s">
        <v>80</v>
      </c>
      <c r="AY86" s="189" t="s">
        <v>153</v>
      </c>
      <c r="BK86" s="191">
        <f>SUM(BK87:BK88)</f>
        <v>0</v>
      </c>
    </row>
    <row r="87" spans="1:65" s="2" customFormat="1" ht="16.5" customHeight="1">
      <c r="A87" s="36"/>
      <c r="B87" s="37"/>
      <c r="C87" s="194" t="s">
        <v>80</v>
      </c>
      <c r="D87" s="194" t="s">
        <v>156</v>
      </c>
      <c r="E87" s="195" t="s">
        <v>1709</v>
      </c>
      <c r="F87" s="196" t="s">
        <v>1710</v>
      </c>
      <c r="G87" s="197" t="s">
        <v>627</v>
      </c>
      <c r="H87" s="198">
        <v>1</v>
      </c>
      <c r="I87" s="199"/>
      <c r="J87" s="200">
        <f>ROUND(I87*H87,2)</f>
        <v>0</v>
      </c>
      <c r="K87" s="196" t="s">
        <v>160</v>
      </c>
      <c r="L87" s="41"/>
      <c r="M87" s="201" t="s">
        <v>21</v>
      </c>
      <c r="N87" s="202" t="s">
        <v>44</v>
      </c>
      <c r="O87" s="66"/>
      <c r="P87" s="203">
        <f>O87*H87</f>
        <v>0</v>
      </c>
      <c r="Q87" s="203">
        <v>0</v>
      </c>
      <c r="R87" s="203">
        <f>Q87*H87</f>
        <v>0</v>
      </c>
      <c r="S87" s="203">
        <v>0</v>
      </c>
      <c r="T87" s="204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205" t="s">
        <v>1711</v>
      </c>
      <c r="AT87" s="205" t="s">
        <v>156</v>
      </c>
      <c r="AU87" s="205" t="s">
        <v>82</v>
      </c>
      <c r="AY87" s="19" t="s">
        <v>153</v>
      </c>
      <c r="BE87" s="206">
        <f>IF(N87="základní",J87,0)</f>
        <v>0</v>
      </c>
      <c r="BF87" s="206">
        <f>IF(N87="snížená",J87,0)</f>
        <v>0</v>
      </c>
      <c r="BG87" s="206">
        <f>IF(N87="zákl. přenesená",J87,0)</f>
        <v>0</v>
      </c>
      <c r="BH87" s="206">
        <f>IF(N87="sníž. přenesená",J87,0)</f>
        <v>0</v>
      </c>
      <c r="BI87" s="206">
        <f>IF(N87="nulová",J87,0)</f>
        <v>0</v>
      </c>
      <c r="BJ87" s="19" t="s">
        <v>80</v>
      </c>
      <c r="BK87" s="206">
        <f>ROUND(I87*H87,2)</f>
        <v>0</v>
      </c>
      <c r="BL87" s="19" t="s">
        <v>1711</v>
      </c>
      <c r="BM87" s="205" t="s">
        <v>1712</v>
      </c>
    </row>
    <row r="88" spans="1:65" s="2" customFormat="1" ht="16.5" customHeight="1">
      <c r="A88" s="36"/>
      <c r="B88" s="37"/>
      <c r="C88" s="194" t="s">
        <v>82</v>
      </c>
      <c r="D88" s="194" t="s">
        <v>156</v>
      </c>
      <c r="E88" s="195" t="s">
        <v>1713</v>
      </c>
      <c r="F88" s="196" t="s">
        <v>1714</v>
      </c>
      <c r="G88" s="197" t="s">
        <v>627</v>
      </c>
      <c r="H88" s="198">
        <v>1</v>
      </c>
      <c r="I88" s="199"/>
      <c r="J88" s="200">
        <f>ROUND(I88*H88,2)</f>
        <v>0</v>
      </c>
      <c r="K88" s="196" t="s">
        <v>160</v>
      </c>
      <c r="L88" s="41"/>
      <c r="M88" s="201" t="s">
        <v>21</v>
      </c>
      <c r="N88" s="202" t="s">
        <v>44</v>
      </c>
      <c r="O88" s="66"/>
      <c r="P88" s="203">
        <f>O88*H88</f>
        <v>0</v>
      </c>
      <c r="Q88" s="203">
        <v>0</v>
      </c>
      <c r="R88" s="203">
        <f>Q88*H88</f>
        <v>0</v>
      </c>
      <c r="S88" s="203">
        <v>0</v>
      </c>
      <c r="T88" s="204">
        <f>S88*H88</f>
        <v>0</v>
      </c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R88" s="205" t="s">
        <v>1711</v>
      </c>
      <c r="AT88" s="205" t="s">
        <v>156</v>
      </c>
      <c r="AU88" s="205" t="s">
        <v>82</v>
      </c>
      <c r="AY88" s="19" t="s">
        <v>153</v>
      </c>
      <c r="BE88" s="206">
        <f>IF(N88="základní",J88,0)</f>
        <v>0</v>
      </c>
      <c r="BF88" s="206">
        <f>IF(N88="snížená",J88,0)</f>
        <v>0</v>
      </c>
      <c r="BG88" s="206">
        <f>IF(N88="zákl. přenesená",J88,0)</f>
        <v>0</v>
      </c>
      <c r="BH88" s="206">
        <f>IF(N88="sníž. přenesená",J88,0)</f>
        <v>0</v>
      </c>
      <c r="BI88" s="206">
        <f>IF(N88="nulová",J88,0)</f>
        <v>0</v>
      </c>
      <c r="BJ88" s="19" t="s">
        <v>80</v>
      </c>
      <c r="BK88" s="206">
        <f>ROUND(I88*H88,2)</f>
        <v>0</v>
      </c>
      <c r="BL88" s="19" t="s">
        <v>1711</v>
      </c>
      <c r="BM88" s="205" t="s">
        <v>1715</v>
      </c>
    </row>
    <row r="89" spans="2:63" s="12" customFormat="1" ht="22.9" customHeight="1">
      <c r="B89" s="178"/>
      <c r="C89" s="179"/>
      <c r="D89" s="180" t="s">
        <v>72</v>
      </c>
      <c r="E89" s="192" t="s">
        <v>1716</v>
      </c>
      <c r="F89" s="192" t="s">
        <v>1717</v>
      </c>
      <c r="G89" s="179"/>
      <c r="H89" s="179"/>
      <c r="I89" s="182"/>
      <c r="J89" s="193">
        <f>BK89</f>
        <v>0</v>
      </c>
      <c r="K89" s="179"/>
      <c r="L89" s="184"/>
      <c r="M89" s="185"/>
      <c r="N89" s="186"/>
      <c r="O89" s="186"/>
      <c r="P89" s="187">
        <f>SUM(P90:P91)</f>
        <v>0</v>
      </c>
      <c r="Q89" s="186"/>
      <c r="R89" s="187">
        <f>SUM(R90:R91)</f>
        <v>0</v>
      </c>
      <c r="S89" s="186"/>
      <c r="T89" s="188">
        <f>SUM(T90:T91)</f>
        <v>0</v>
      </c>
      <c r="AR89" s="189" t="s">
        <v>192</v>
      </c>
      <c r="AT89" s="190" t="s">
        <v>72</v>
      </c>
      <c r="AU89" s="190" t="s">
        <v>80</v>
      </c>
      <c r="AY89" s="189" t="s">
        <v>153</v>
      </c>
      <c r="BK89" s="191">
        <f>SUM(BK90:BK91)</f>
        <v>0</v>
      </c>
    </row>
    <row r="90" spans="1:65" s="2" customFormat="1" ht="16.5" customHeight="1">
      <c r="A90" s="36"/>
      <c r="B90" s="37"/>
      <c r="C90" s="194" t="s">
        <v>154</v>
      </c>
      <c r="D90" s="194" t="s">
        <v>156</v>
      </c>
      <c r="E90" s="195" t="s">
        <v>1718</v>
      </c>
      <c r="F90" s="196" t="s">
        <v>1719</v>
      </c>
      <c r="G90" s="197" t="s">
        <v>627</v>
      </c>
      <c r="H90" s="198">
        <v>1</v>
      </c>
      <c r="I90" s="199"/>
      <c r="J90" s="200">
        <f>ROUND(I90*H90,2)</f>
        <v>0</v>
      </c>
      <c r="K90" s="196" t="s">
        <v>160</v>
      </c>
      <c r="L90" s="41"/>
      <c r="M90" s="201" t="s">
        <v>21</v>
      </c>
      <c r="N90" s="202" t="s">
        <v>44</v>
      </c>
      <c r="O90" s="66"/>
      <c r="P90" s="203">
        <f>O90*H90</f>
        <v>0</v>
      </c>
      <c r="Q90" s="203">
        <v>0</v>
      </c>
      <c r="R90" s="203">
        <f>Q90*H90</f>
        <v>0</v>
      </c>
      <c r="S90" s="203">
        <v>0</v>
      </c>
      <c r="T90" s="204">
        <f>S90*H90</f>
        <v>0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R90" s="205" t="s">
        <v>1711</v>
      </c>
      <c r="AT90" s="205" t="s">
        <v>156</v>
      </c>
      <c r="AU90" s="205" t="s">
        <v>82</v>
      </c>
      <c r="AY90" s="19" t="s">
        <v>153</v>
      </c>
      <c r="BE90" s="206">
        <f>IF(N90="základní",J90,0)</f>
        <v>0</v>
      </c>
      <c r="BF90" s="206">
        <f>IF(N90="snížená",J90,0)</f>
        <v>0</v>
      </c>
      <c r="BG90" s="206">
        <f>IF(N90="zákl. přenesená",J90,0)</f>
        <v>0</v>
      </c>
      <c r="BH90" s="206">
        <f>IF(N90="sníž. přenesená",J90,0)</f>
        <v>0</v>
      </c>
      <c r="BI90" s="206">
        <f>IF(N90="nulová",J90,0)</f>
        <v>0</v>
      </c>
      <c r="BJ90" s="19" t="s">
        <v>80</v>
      </c>
      <c r="BK90" s="206">
        <f>ROUND(I90*H90,2)</f>
        <v>0</v>
      </c>
      <c r="BL90" s="19" t="s">
        <v>1711</v>
      </c>
      <c r="BM90" s="205" t="s">
        <v>1720</v>
      </c>
    </row>
    <row r="91" spans="1:65" s="2" customFormat="1" ht="16.5" customHeight="1">
      <c r="A91" s="36"/>
      <c r="B91" s="37"/>
      <c r="C91" s="194" t="s">
        <v>161</v>
      </c>
      <c r="D91" s="194" t="s">
        <v>156</v>
      </c>
      <c r="E91" s="195" t="s">
        <v>1721</v>
      </c>
      <c r="F91" s="196" t="s">
        <v>1722</v>
      </c>
      <c r="G91" s="197" t="s">
        <v>627</v>
      </c>
      <c r="H91" s="198">
        <v>1</v>
      </c>
      <c r="I91" s="199"/>
      <c r="J91" s="200">
        <f>ROUND(I91*H91,2)</f>
        <v>0</v>
      </c>
      <c r="K91" s="196" t="s">
        <v>160</v>
      </c>
      <c r="L91" s="41"/>
      <c r="M91" s="201" t="s">
        <v>21</v>
      </c>
      <c r="N91" s="202" t="s">
        <v>44</v>
      </c>
      <c r="O91" s="66"/>
      <c r="P91" s="203">
        <f>O91*H91</f>
        <v>0</v>
      </c>
      <c r="Q91" s="203">
        <v>0</v>
      </c>
      <c r="R91" s="203">
        <f>Q91*H91</f>
        <v>0</v>
      </c>
      <c r="S91" s="203">
        <v>0</v>
      </c>
      <c r="T91" s="204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205" t="s">
        <v>1711</v>
      </c>
      <c r="AT91" s="205" t="s">
        <v>156</v>
      </c>
      <c r="AU91" s="205" t="s">
        <v>82</v>
      </c>
      <c r="AY91" s="19" t="s">
        <v>153</v>
      </c>
      <c r="BE91" s="206">
        <f>IF(N91="základní",J91,0)</f>
        <v>0</v>
      </c>
      <c r="BF91" s="206">
        <f>IF(N91="snížená",J91,0)</f>
        <v>0</v>
      </c>
      <c r="BG91" s="206">
        <f>IF(N91="zákl. přenesená",J91,0)</f>
        <v>0</v>
      </c>
      <c r="BH91" s="206">
        <f>IF(N91="sníž. přenesená",J91,0)</f>
        <v>0</v>
      </c>
      <c r="BI91" s="206">
        <f>IF(N91="nulová",J91,0)</f>
        <v>0</v>
      </c>
      <c r="BJ91" s="19" t="s">
        <v>80</v>
      </c>
      <c r="BK91" s="206">
        <f>ROUND(I91*H91,2)</f>
        <v>0</v>
      </c>
      <c r="BL91" s="19" t="s">
        <v>1711</v>
      </c>
      <c r="BM91" s="205" t="s">
        <v>1723</v>
      </c>
    </row>
    <row r="92" spans="2:63" s="12" customFormat="1" ht="22.9" customHeight="1">
      <c r="B92" s="178"/>
      <c r="C92" s="179"/>
      <c r="D92" s="180" t="s">
        <v>72</v>
      </c>
      <c r="E92" s="192" t="s">
        <v>1724</v>
      </c>
      <c r="F92" s="192" t="s">
        <v>1725</v>
      </c>
      <c r="G92" s="179"/>
      <c r="H92" s="179"/>
      <c r="I92" s="182"/>
      <c r="J92" s="193">
        <f>BK92</f>
        <v>0</v>
      </c>
      <c r="K92" s="179"/>
      <c r="L92" s="184"/>
      <c r="M92" s="185"/>
      <c r="N92" s="186"/>
      <c r="O92" s="186"/>
      <c r="P92" s="187">
        <f>SUM(P93:P94)</f>
        <v>0</v>
      </c>
      <c r="Q92" s="186"/>
      <c r="R92" s="187">
        <f>SUM(R93:R94)</f>
        <v>0</v>
      </c>
      <c r="S92" s="186"/>
      <c r="T92" s="188">
        <f>SUM(T93:T94)</f>
        <v>0</v>
      </c>
      <c r="AR92" s="189" t="s">
        <v>192</v>
      </c>
      <c r="AT92" s="190" t="s">
        <v>72</v>
      </c>
      <c r="AU92" s="190" t="s">
        <v>80</v>
      </c>
      <c r="AY92" s="189" t="s">
        <v>153</v>
      </c>
      <c r="BK92" s="191">
        <f>SUM(BK93:BK94)</f>
        <v>0</v>
      </c>
    </row>
    <row r="93" spans="1:65" s="2" customFormat="1" ht="16.5" customHeight="1">
      <c r="A93" s="36"/>
      <c r="B93" s="37"/>
      <c r="C93" s="194" t="s">
        <v>192</v>
      </c>
      <c r="D93" s="194" t="s">
        <v>156</v>
      </c>
      <c r="E93" s="195" t="s">
        <v>1726</v>
      </c>
      <c r="F93" s="196" t="s">
        <v>1727</v>
      </c>
      <c r="G93" s="197" t="s">
        <v>627</v>
      </c>
      <c r="H93" s="198">
        <v>1</v>
      </c>
      <c r="I93" s="199"/>
      <c r="J93" s="200">
        <f>ROUND(I93*H93,2)</f>
        <v>0</v>
      </c>
      <c r="K93" s="196" t="s">
        <v>21</v>
      </c>
      <c r="L93" s="41"/>
      <c r="M93" s="201" t="s">
        <v>21</v>
      </c>
      <c r="N93" s="202" t="s">
        <v>44</v>
      </c>
      <c r="O93" s="66"/>
      <c r="P93" s="203">
        <f>O93*H93</f>
        <v>0</v>
      </c>
      <c r="Q93" s="203">
        <v>0</v>
      </c>
      <c r="R93" s="203">
        <f>Q93*H93</f>
        <v>0</v>
      </c>
      <c r="S93" s="203">
        <v>0</v>
      </c>
      <c r="T93" s="204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205" t="s">
        <v>1711</v>
      </c>
      <c r="AT93" s="205" t="s">
        <v>156</v>
      </c>
      <c r="AU93" s="205" t="s">
        <v>82</v>
      </c>
      <c r="AY93" s="19" t="s">
        <v>153</v>
      </c>
      <c r="BE93" s="206">
        <f>IF(N93="základní",J93,0)</f>
        <v>0</v>
      </c>
      <c r="BF93" s="206">
        <f>IF(N93="snížená",J93,0)</f>
        <v>0</v>
      </c>
      <c r="BG93" s="206">
        <f>IF(N93="zákl. přenesená",J93,0)</f>
        <v>0</v>
      </c>
      <c r="BH93" s="206">
        <f>IF(N93="sníž. přenesená",J93,0)</f>
        <v>0</v>
      </c>
      <c r="BI93" s="206">
        <f>IF(N93="nulová",J93,0)</f>
        <v>0</v>
      </c>
      <c r="BJ93" s="19" t="s">
        <v>80</v>
      </c>
      <c r="BK93" s="206">
        <f>ROUND(I93*H93,2)</f>
        <v>0</v>
      </c>
      <c r="BL93" s="19" t="s">
        <v>1711</v>
      </c>
      <c r="BM93" s="205" t="s">
        <v>1728</v>
      </c>
    </row>
    <row r="94" spans="1:65" s="2" customFormat="1" ht="16.5" customHeight="1">
      <c r="A94" s="36"/>
      <c r="B94" s="37"/>
      <c r="C94" s="194" t="s">
        <v>167</v>
      </c>
      <c r="D94" s="194" t="s">
        <v>156</v>
      </c>
      <c r="E94" s="195" t="s">
        <v>1729</v>
      </c>
      <c r="F94" s="196" t="s">
        <v>1730</v>
      </c>
      <c r="G94" s="197" t="s">
        <v>627</v>
      </c>
      <c r="H94" s="198">
        <v>1</v>
      </c>
      <c r="I94" s="199"/>
      <c r="J94" s="200">
        <f>ROUND(I94*H94,2)</f>
        <v>0</v>
      </c>
      <c r="K94" s="196" t="s">
        <v>160</v>
      </c>
      <c r="L94" s="41"/>
      <c r="M94" s="201" t="s">
        <v>21</v>
      </c>
      <c r="N94" s="202" t="s">
        <v>44</v>
      </c>
      <c r="O94" s="66"/>
      <c r="P94" s="203">
        <f>O94*H94</f>
        <v>0</v>
      </c>
      <c r="Q94" s="203">
        <v>0</v>
      </c>
      <c r="R94" s="203">
        <f>Q94*H94</f>
        <v>0</v>
      </c>
      <c r="S94" s="203">
        <v>0</v>
      </c>
      <c r="T94" s="204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205" t="s">
        <v>1711</v>
      </c>
      <c r="AT94" s="205" t="s">
        <v>156</v>
      </c>
      <c r="AU94" s="205" t="s">
        <v>82</v>
      </c>
      <c r="AY94" s="19" t="s">
        <v>153</v>
      </c>
      <c r="BE94" s="206">
        <f>IF(N94="základní",J94,0)</f>
        <v>0</v>
      </c>
      <c r="BF94" s="206">
        <f>IF(N94="snížená",J94,0)</f>
        <v>0</v>
      </c>
      <c r="BG94" s="206">
        <f>IF(N94="zákl. přenesená",J94,0)</f>
        <v>0</v>
      </c>
      <c r="BH94" s="206">
        <f>IF(N94="sníž. přenesená",J94,0)</f>
        <v>0</v>
      </c>
      <c r="BI94" s="206">
        <f>IF(N94="nulová",J94,0)</f>
        <v>0</v>
      </c>
      <c r="BJ94" s="19" t="s">
        <v>80</v>
      </c>
      <c r="BK94" s="206">
        <f>ROUND(I94*H94,2)</f>
        <v>0</v>
      </c>
      <c r="BL94" s="19" t="s">
        <v>1711</v>
      </c>
      <c r="BM94" s="205" t="s">
        <v>1731</v>
      </c>
    </row>
    <row r="95" spans="2:63" s="12" customFormat="1" ht="22.9" customHeight="1">
      <c r="B95" s="178"/>
      <c r="C95" s="179"/>
      <c r="D95" s="180" t="s">
        <v>72</v>
      </c>
      <c r="E95" s="192" t="s">
        <v>1732</v>
      </c>
      <c r="F95" s="192" t="s">
        <v>1733</v>
      </c>
      <c r="G95" s="179"/>
      <c r="H95" s="179"/>
      <c r="I95" s="182"/>
      <c r="J95" s="193">
        <f>BK95</f>
        <v>0</v>
      </c>
      <c r="K95" s="179"/>
      <c r="L95" s="184"/>
      <c r="M95" s="185"/>
      <c r="N95" s="186"/>
      <c r="O95" s="186"/>
      <c r="P95" s="187">
        <f>P96</f>
        <v>0</v>
      </c>
      <c r="Q95" s="186"/>
      <c r="R95" s="187">
        <f>R96</f>
        <v>0</v>
      </c>
      <c r="S95" s="186"/>
      <c r="T95" s="188">
        <f>T96</f>
        <v>0</v>
      </c>
      <c r="AR95" s="189" t="s">
        <v>192</v>
      </c>
      <c r="AT95" s="190" t="s">
        <v>72</v>
      </c>
      <c r="AU95" s="190" t="s">
        <v>80</v>
      </c>
      <c r="AY95" s="189" t="s">
        <v>153</v>
      </c>
      <c r="BK95" s="191">
        <f>BK96</f>
        <v>0</v>
      </c>
    </row>
    <row r="96" spans="1:65" s="2" customFormat="1" ht="16.5" customHeight="1">
      <c r="A96" s="36"/>
      <c r="B96" s="37"/>
      <c r="C96" s="194" t="s">
        <v>203</v>
      </c>
      <c r="D96" s="194" t="s">
        <v>156</v>
      </c>
      <c r="E96" s="195" t="s">
        <v>1734</v>
      </c>
      <c r="F96" s="196" t="s">
        <v>1735</v>
      </c>
      <c r="G96" s="197" t="s">
        <v>627</v>
      </c>
      <c r="H96" s="198">
        <v>1</v>
      </c>
      <c r="I96" s="199"/>
      <c r="J96" s="200">
        <f>ROUND(I96*H96,2)</f>
        <v>0</v>
      </c>
      <c r="K96" s="196" t="s">
        <v>160</v>
      </c>
      <c r="L96" s="41"/>
      <c r="M96" s="264" t="s">
        <v>21</v>
      </c>
      <c r="N96" s="265" t="s">
        <v>44</v>
      </c>
      <c r="O96" s="266"/>
      <c r="P96" s="267">
        <f>O96*H96</f>
        <v>0</v>
      </c>
      <c r="Q96" s="267">
        <v>0</v>
      </c>
      <c r="R96" s="267">
        <f>Q96*H96</f>
        <v>0</v>
      </c>
      <c r="S96" s="267">
        <v>0</v>
      </c>
      <c r="T96" s="268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205" t="s">
        <v>1711</v>
      </c>
      <c r="AT96" s="205" t="s">
        <v>156</v>
      </c>
      <c r="AU96" s="205" t="s">
        <v>82</v>
      </c>
      <c r="AY96" s="19" t="s">
        <v>153</v>
      </c>
      <c r="BE96" s="206">
        <f>IF(N96="základní",J96,0)</f>
        <v>0</v>
      </c>
      <c r="BF96" s="206">
        <f>IF(N96="snížená",J96,0)</f>
        <v>0</v>
      </c>
      <c r="BG96" s="206">
        <f>IF(N96="zákl. přenesená",J96,0)</f>
        <v>0</v>
      </c>
      <c r="BH96" s="206">
        <f>IF(N96="sníž. přenesená",J96,0)</f>
        <v>0</v>
      </c>
      <c r="BI96" s="206">
        <f>IF(N96="nulová",J96,0)</f>
        <v>0</v>
      </c>
      <c r="BJ96" s="19" t="s">
        <v>80</v>
      </c>
      <c r="BK96" s="206">
        <f>ROUND(I96*H96,2)</f>
        <v>0</v>
      </c>
      <c r="BL96" s="19" t="s">
        <v>1711</v>
      </c>
      <c r="BM96" s="205" t="s">
        <v>1736</v>
      </c>
    </row>
    <row r="97" spans="1:31" s="2" customFormat="1" ht="6.95" customHeight="1">
      <c r="A97" s="36"/>
      <c r="B97" s="49"/>
      <c r="C97" s="50"/>
      <c r="D97" s="50"/>
      <c r="E97" s="50"/>
      <c r="F97" s="50"/>
      <c r="G97" s="50"/>
      <c r="H97" s="50"/>
      <c r="I97" s="144"/>
      <c r="J97" s="50"/>
      <c r="K97" s="50"/>
      <c r="L97" s="41"/>
      <c r="M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</row>
  </sheetData>
  <sheetProtection password="A249" sheet="1" objects="1" scenarios="1"/>
  <autoFilter ref="C83:K96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0" customWidth="1"/>
    <col min="2" max="2" width="1.7109375" style="270" customWidth="1"/>
    <col min="3" max="4" width="5.00390625" style="270" customWidth="1"/>
    <col min="5" max="5" width="11.7109375" style="270" customWidth="1"/>
    <col min="6" max="6" width="9.140625" style="270" customWidth="1"/>
    <col min="7" max="7" width="5.00390625" style="270" customWidth="1"/>
    <col min="8" max="8" width="77.8515625" style="270" customWidth="1"/>
    <col min="9" max="10" width="20.00390625" style="270" customWidth="1"/>
    <col min="11" max="11" width="1.7109375" style="270" customWidth="1"/>
  </cols>
  <sheetData>
    <row r="1" s="1" customFormat="1" ht="37.5" customHeight="1"/>
    <row r="2" spans="2:11" s="1" customFormat="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7" customFormat="1" ht="45" customHeight="1">
      <c r="B3" s="274"/>
      <c r="C3" s="403" t="s">
        <v>1737</v>
      </c>
      <c r="D3" s="403"/>
      <c r="E3" s="403"/>
      <c r="F3" s="403"/>
      <c r="G3" s="403"/>
      <c r="H3" s="403"/>
      <c r="I3" s="403"/>
      <c r="J3" s="403"/>
      <c r="K3" s="275"/>
    </row>
    <row r="4" spans="2:11" s="1" customFormat="1" ht="25.5" customHeight="1">
      <c r="B4" s="276"/>
      <c r="C4" s="408" t="s">
        <v>1738</v>
      </c>
      <c r="D4" s="408"/>
      <c r="E4" s="408"/>
      <c r="F4" s="408"/>
      <c r="G4" s="408"/>
      <c r="H4" s="408"/>
      <c r="I4" s="408"/>
      <c r="J4" s="408"/>
      <c r="K4" s="277"/>
    </row>
    <row r="5" spans="2:11" s="1" customFormat="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s="1" customFormat="1" ht="15" customHeight="1">
      <c r="B6" s="276"/>
      <c r="C6" s="407" t="s">
        <v>1739</v>
      </c>
      <c r="D6" s="407"/>
      <c r="E6" s="407"/>
      <c r="F6" s="407"/>
      <c r="G6" s="407"/>
      <c r="H6" s="407"/>
      <c r="I6" s="407"/>
      <c r="J6" s="407"/>
      <c r="K6" s="277"/>
    </row>
    <row r="7" spans="2:11" s="1" customFormat="1" ht="15" customHeight="1">
      <c r="B7" s="280"/>
      <c r="C7" s="407" t="s">
        <v>1740</v>
      </c>
      <c r="D7" s="407"/>
      <c r="E7" s="407"/>
      <c r="F7" s="407"/>
      <c r="G7" s="407"/>
      <c r="H7" s="407"/>
      <c r="I7" s="407"/>
      <c r="J7" s="407"/>
      <c r="K7" s="277"/>
    </row>
    <row r="8" spans="2:11" s="1" customFormat="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s="1" customFormat="1" ht="15" customHeight="1">
      <c r="B9" s="280"/>
      <c r="C9" s="407" t="s">
        <v>1741</v>
      </c>
      <c r="D9" s="407"/>
      <c r="E9" s="407"/>
      <c r="F9" s="407"/>
      <c r="G9" s="407"/>
      <c r="H9" s="407"/>
      <c r="I9" s="407"/>
      <c r="J9" s="407"/>
      <c r="K9" s="277"/>
    </row>
    <row r="10" spans="2:11" s="1" customFormat="1" ht="15" customHeight="1">
      <c r="B10" s="280"/>
      <c r="C10" s="279"/>
      <c r="D10" s="407" t="s">
        <v>1742</v>
      </c>
      <c r="E10" s="407"/>
      <c r="F10" s="407"/>
      <c r="G10" s="407"/>
      <c r="H10" s="407"/>
      <c r="I10" s="407"/>
      <c r="J10" s="407"/>
      <c r="K10" s="277"/>
    </row>
    <row r="11" spans="2:11" s="1" customFormat="1" ht="15" customHeight="1">
      <c r="B11" s="280"/>
      <c r="C11" s="281"/>
      <c r="D11" s="407" t="s">
        <v>1743</v>
      </c>
      <c r="E11" s="407"/>
      <c r="F11" s="407"/>
      <c r="G11" s="407"/>
      <c r="H11" s="407"/>
      <c r="I11" s="407"/>
      <c r="J11" s="407"/>
      <c r="K11" s="277"/>
    </row>
    <row r="12" spans="2:11" s="1" customFormat="1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spans="2:11" s="1" customFormat="1" ht="15" customHeight="1">
      <c r="B13" s="280"/>
      <c r="C13" s="281"/>
      <c r="D13" s="282" t="s">
        <v>1744</v>
      </c>
      <c r="E13" s="279"/>
      <c r="F13" s="279"/>
      <c r="G13" s="279"/>
      <c r="H13" s="279"/>
      <c r="I13" s="279"/>
      <c r="J13" s="279"/>
      <c r="K13" s="277"/>
    </row>
    <row r="14" spans="2:11" s="1" customFormat="1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spans="2:11" s="1" customFormat="1" ht="15" customHeight="1">
      <c r="B15" s="280"/>
      <c r="C15" s="281"/>
      <c r="D15" s="407" t="s">
        <v>1745</v>
      </c>
      <c r="E15" s="407"/>
      <c r="F15" s="407"/>
      <c r="G15" s="407"/>
      <c r="H15" s="407"/>
      <c r="I15" s="407"/>
      <c r="J15" s="407"/>
      <c r="K15" s="277"/>
    </row>
    <row r="16" spans="2:11" s="1" customFormat="1" ht="15" customHeight="1">
      <c r="B16" s="280"/>
      <c r="C16" s="281"/>
      <c r="D16" s="407" t="s">
        <v>1746</v>
      </c>
      <c r="E16" s="407"/>
      <c r="F16" s="407"/>
      <c r="G16" s="407"/>
      <c r="H16" s="407"/>
      <c r="I16" s="407"/>
      <c r="J16" s="407"/>
      <c r="K16" s="277"/>
    </row>
    <row r="17" spans="2:11" s="1" customFormat="1" ht="15" customHeight="1">
      <c r="B17" s="280"/>
      <c r="C17" s="281"/>
      <c r="D17" s="407" t="s">
        <v>1747</v>
      </c>
      <c r="E17" s="407"/>
      <c r="F17" s="407"/>
      <c r="G17" s="407"/>
      <c r="H17" s="407"/>
      <c r="I17" s="407"/>
      <c r="J17" s="407"/>
      <c r="K17" s="277"/>
    </row>
    <row r="18" spans="2:11" s="1" customFormat="1" ht="15" customHeight="1">
      <c r="B18" s="280"/>
      <c r="C18" s="281"/>
      <c r="D18" s="281"/>
      <c r="E18" s="283" t="s">
        <v>79</v>
      </c>
      <c r="F18" s="407" t="s">
        <v>1748</v>
      </c>
      <c r="G18" s="407"/>
      <c r="H18" s="407"/>
      <c r="I18" s="407"/>
      <c r="J18" s="407"/>
      <c r="K18" s="277"/>
    </row>
    <row r="19" spans="2:11" s="1" customFormat="1" ht="15" customHeight="1">
      <c r="B19" s="280"/>
      <c r="C19" s="281"/>
      <c r="D19" s="281"/>
      <c r="E19" s="283" t="s">
        <v>1749</v>
      </c>
      <c r="F19" s="407" t="s">
        <v>1750</v>
      </c>
      <c r="G19" s="407"/>
      <c r="H19" s="407"/>
      <c r="I19" s="407"/>
      <c r="J19" s="407"/>
      <c r="K19" s="277"/>
    </row>
    <row r="20" spans="2:11" s="1" customFormat="1" ht="15" customHeight="1">
      <c r="B20" s="280"/>
      <c r="C20" s="281"/>
      <c r="D20" s="281"/>
      <c r="E20" s="283" t="s">
        <v>1751</v>
      </c>
      <c r="F20" s="407" t="s">
        <v>1752</v>
      </c>
      <c r="G20" s="407"/>
      <c r="H20" s="407"/>
      <c r="I20" s="407"/>
      <c r="J20" s="407"/>
      <c r="K20" s="277"/>
    </row>
    <row r="21" spans="2:11" s="1" customFormat="1" ht="15" customHeight="1">
      <c r="B21" s="280"/>
      <c r="C21" s="281"/>
      <c r="D21" s="281"/>
      <c r="E21" s="283" t="s">
        <v>1753</v>
      </c>
      <c r="F21" s="407" t="s">
        <v>1754</v>
      </c>
      <c r="G21" s="407"/>
      <c r="H21" s="407"/>
      <c r="I21" s="407"/>
      <c r="J21" s="407"/>
      <c r="K21" s="277"/>
    </row>
    <row r="22" spans="2:11" s="1" customFormat="1" ht="15" customHeight="1">
      <c r="B22" s="280"/>
      <c r="C22" s="281"/>
      <c r="D22" s="281"/>
      <c r="E22" s="283" t="s">
        <v>1755</v>
      </c>
      <c r="F22" s="407" t="s">
        <v>1368</v>
      </c>
      <c r="G22" s="407"/>
      <c r="H22" s="407"/>
      <c r="I22" s="407"/>
      <c r="J22" s="407"/>
      <c r="K22" s="277"/>
    </row>
    <row r="23" spans="2:11" s="1" customFormat="1" ht="15" customHeight="1">
      <c r="B23" s="280"/>
      <c r="C23" s="281"/>
      <c r="D23" s="281"/>
      <c r="E23" s="283" t="s">
        <v>86</v>
      </c>
      <c r="F23" s="407" t="s">
        <v>1756</v>
      </c>
      <c r="G23" s="407"/>
      <c r="H23" s="407"/>
      <c r="I23" s="407"/>
      <c r="J23" s="407"/>
      <c r="K23" s="277"/>
    </row>
    <row r="24" spans="2:11" s="1" customFormat="1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spans="2:11" s="1" customFormat="1" ht="15" customHeight="1">
      <c r="B25" s="280"/>
      <c r="C25" s="407" t="s">
        <v>1757</v>
      </c>
      <c r="D25" s="407"/>
      <c r="E25" s="407"/>
      <c r="F25" s="407"/>
      <c r="G25" s="407"/>
      <c r="H25" s="407"/>
      <c r="I25" s="407"/>
      <c r="J25" s="407"/>
      <c r="K25" s="277"/>
    </row>
    <row r="26" spans="2:11" s="1" customFormat="1" ht="15" customHeight="1">
      <c r="B26" s="280"/>
      <c r="C26" s="407" t="s">
        <v>1758</v>
      </c>
      <c r="D26" s="407"/>
      <c r="E26" s="407"/>
      <c r="F26" s="407"/>
      <c r="G26" s="407"/>
      <c r="H26" s="407"/>
      <c r="I26" s="407"/>
      <c r="J26" s="407"/>
      <c r="K26" s="277"/>
    </row>
    <row r="27" spans="2:11" s="1" customFormat="1" ht="15" customHeight="1">
      <c r="B27" s="280"/>
      <c r="C27" s="279"/>
      <c r="D27" s="407" t="s">
        <v>1759</v>
      </c>
      <c r="E27" s="407"/>
      <c r="F27" s="407"/>
      <c r="G27" s="407"/>
      <c r="H27" s="407"/>
      <c r="I27" s="407"/>
      <c r="J27" s="407"/>
      <c r="K27" s="277"/>
    </row>
    <row r="28" spans="2:11" s="1" customFormat="1" ht="15" customHeight="1">
      <c r="B28" s="280"/>
      <c r="C28" s="281"/>
      <c r="D28" s="407" t="s">
        <v>1760</v>
      </c>
      <c r="E28" s="407"/>
      <c r="F28" s="407"/>
      <c r="G28" s="407"/>
      <c r="H28" s="407"/>
      <c r="I28" s="407"/>
      <c r="J28" s="407"/>
      <c r="K28" s="277"/>
    </row>
    <row r="29" spans="2:11" s="1" customFormat="1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spans="2:11" s="1" customFormat="1" ht="15" customHeight="1">
      <c r="B30" s="280"/>
      <c r="C30" s="281"/>
      <c r="D30" s="407" t="s">
        <v>1761</v>
      </c>
      <c r="E30" s="407"/>
      <c r="F30" s="407"/>
      <c r="G30" s="407"/>
      <c r="H30" s="407"/>
      <c r="I30" s="407"/>
      <c r="J30" s="407"/>
      <c r="K30" s="277"/>
    </row>
    <row r="31" spans="2:11" s="1" customFormat="1" ht="15" customHeight="1">
      <c r="B31" s="280"/>
      <c r="C31" s="281"/>
      <c r="D31" s="407" t="s">
        <v>1762</v>
      </c>
      <c r="E31" s="407"/>
      <c r="F31" s="407"/>
      <c r="G31" s="407"/>
      <c r="H31" s="407"/>
      <c r="I31" s="407"/>
      <c r="J31" s="407"/>
      <c r="K31" s="277"/>
    </row>
    <row r="32" spans="2:11" s="1" customFormat="1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spans="2:11" s="1" customFormat="1" ht="15" customHeight="1">
      <c r="B33" s="280"/>
      <c r="C33" s="281"/>
      <c r="D33" s="407" t="s">
        <v>1763</v>
      </c>
      <c r="E33" s="407"/>
      <c r="F33" s="407"/>
      <c r="G33" s="407"/>
      <c r="H33" s="407"/>
      <c r="I33" s="407"/>
      <c r="J33" s="407"/>
      <c r="K33" s="277"/>
    </row>
    <row r="34" spans="2:11" s="1" customFormat="1" ht="15" customHeight="1">
      <c r="B34" s="280"/>
      <c r="C34" s="281"/>
      <c r="D34" s="407" t="s">
        <v>1764</v>
      </c>
      <c r="E34" s="407"/>
      <c r="F34" s="407"/>
      <c r="G34" s="407"/>
      <c r="H34" s="407"/>
      <c r="I34" s="407"/>
      <c r="J34" s="407"/>
      <c r="K34" s="277"/>
    </row>
    <row r="35" spans="2:11" s="1" customFormat="1" ht="15" customHeight="1">
      <c r="B35" s="280"/>
      <c r="C35" s="281"/>
      <c r="D35" s="407" t="s">
        <v>1765</v>
      </c>
      <c r="E35" s="407"/>
      <c r="F35" s="407"/>
      <c r="G35" s="407"/>
      <c r="H35" s="407"/>
      <c r="I35" s="407"/>
      <c r="J35" s="407"/>
      <c r="K35" s="277"/>
    </row>
    <row r="36" spans="2:11" s="1" customFormat="1" ht="15" customHeight="1">
      <c r="B36" s="280"/>
      <c r="C36" s="281"/>
      <c r="D36" s="279"/>
      <c r="E36" s="282" t="s">
        <v>139</v>
      </c>
      <c r="F36" s="279"/>
      <c r="G36" s="407" t="s">
        <v>1766</v>
      </c>
      <c r="H36" s="407"/>
      <c r="I36" s="407"/>
      <c r="J36" s="407"/>
      <c r="K36" s="277"/>
    </row>
    <row r="37" spans="2:11" s="1" customFormat="1" ht="30.75" customHeight="1">
      <c r="B37" s="280"/>
      <c r="C37" s="281"/>
      <c r="D37" s="279"/>
      <c r="E37" s="282" t="s">
        <v>1767</v>
      </c>
      <c r="F37" s="279"/>
      <c r="G37" s="407" t="s">
        <v>1768</v>
      </c>
      <c r="H37" s="407"/>
      <c r="I37" s="407"/>
      <c r="J37" s="407"/>
      <c r="K37" s="277"/>
    </row>
    <row r="38" spans="2:11" s="1" customFormat="1" ht="15" customHeight="1">
      <c r="B38" s="280"/>
      <c r="C38" s="281"/>
      <c r="D38" s="279"/>
      <c r="E38" s="282" t="s">
        <v>54</v>
      </c>
      <c r="F38" s="279"/>
      <c r="G38" s="407" t="s">
        <v>1769</v>
      </c>
      <c r="H38" s="407"/>
      <c r="I38" s="407"/>
      <c r="J38" s="407"/>
      <c r="K38" s="277"/>
    </row>
    <row r="39" spans="2:11" s="1" customFormat="1" ht="15" customHeight="1">
      <c r="B39" s="280"/>
      <c r="C39" s="281"/>
      <c r="D39" s="279"/>
      <c r="E39" s="282" t="s">
        <v>55</v>
      </c>
      <c r="F39" s="279"/>
      <c r="G39" s="407" t="s">
        <v>1770</v>
      </c>
      <c r="H39" s="407"/>
      <c r="I39" s="407"/>
      <c r="J39" s="407"/>
      <c r="K39" s="277"/>
    </row>
    <row r="40" spans="2:11" s="1" customFormat="1" ht="15" customHeight="1">
      <c r="B40" s="280"/>
      <c r="C40" s="281"/>
      <c r="D40" s="279"/>
      <c r="E40" s="282" t="s">
        <v>140</v>
      </c>
      <c r="F40" s="279"/>
      <c r="G40" s="407" t="s">
        <v>1771</v>
      </c>
      <c r="H40" s="407"/>
      <c r="I40" s="407"/>
      <c r="J40" s="407"/>
      <c r="K40" s="277"/>
    </row>
    <row r="41" spans="2:11" s="1" customFormat="1" ht="15" customHeight="1">
      <c r="B41" s="280"/>
      <c r="C41" s="281"/>
      <c r="D41" s="279"/>
      <c r="E41" s="282" t="s">
        <v>141</v>
      </c>
      <c r="F41" s="279"/>
      <c r="G41" s="407" t="s">
        <v>1772</v>
      </c>
      <c r="H41" s="407"/>
      <c r="I41" s="407"/>
      <c r="J41" s="407"/>
      <c r="K41" s="277"/>
    </row>
    <row r="42" spans="2:11" s="1" customFormat="1" ht="15" customHeight="1">
      <c r="B42" s="280"/>
      <c r="C42" s="281"/>
      <c r="D42" s="279"/>
      <c r="E42" s="282" t="s">
        <v>1773</v>
      </c>
      <c r="F42" s="279"/>
      <c r="G42" s="407" t="s">
        <v>1774</v>
      </c>
      <c r="H42" s="407"/>
      <c r="I42" s="407"/>
      <c r="J42" s="407"/>
      <c r="K42" s="277"/>
    </row>
    <row r="43" spans="2:11" s="1" customFormat="1" ht="15" customHeight="1">
      <c r="B43" s="280"/>
      <c r="C43" s="281"/>
      <c r="D43" s="279"/>
      <c r="E43" s="282"/>
      <c r="F43" s="279"/>
      <c r="G43" s="407" t="s">
        <v>1775</v>
      </c>
      <c r="H43" s="407"/>
      <c r="I43" s="407"/>
      <c r="J43" s="407"/>
      <c r="K43" s="277"/>
    </row>
    <row r="44" spans="2:11" s="1" customFormat="1" ht="15" customHeight="1">
      <c r="B44" s="280"/>
      <c r="C44" s="281"/>
      <c r="D44" s="279"/>
      <c r="E44" s="282" t="s">
        <v>1776</v>
      </c>
      <c r="F44" s="279"/>
      <c r="G44" s="407" t="s">
        <v>1777</v>
      </c>
      <c r="H44" s="407"/>
      <c r="I44" s="407"/>
      <c r="J44" s="407"/>
      <c r="K44" s="277"/>
    </row>
    <row r="45" spans="2:11" s="1" customFormat="1" ht="15" customHeight="1">
      <c r="B45" s="280"/>
      <c r="C45" s="281"/>
      <c r="D45" s="279"/>
      <c r="E45" s="282" t="s">
        <v>143</v>
      </c>
      <c r="F45" s="279"/>
      <c r="G45" s="407" t="s">
        <v>1778</v>
      </c>
      <c r="H45" s="407"/>
      <c r="I45" s="407"/>
      <c r="J45" s="407"/>
      <c r="K45" s="277"/>
    </row>
    <row r="46" spans="2:11" s="1" customFormat="1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spans="2:11" s="1" customFormat="1" ht="15" customHeight="1">
      <c r="B47" s="280"/>
      <c r="C47" s="281"/>
      <c r="D47" s="407" t="s">
        <v>1779</v>
      </c>
      <c r="E47" s="407"/>
      <c r="F47" s="407"/>
      <c r="G47" s="407"/>
      <c r="H47" s="407"/>
      <c r="I47" s="407"/>
      <c r="J47" s="407"/>
      <c r="K47" s="277"/>
    </row>
    <row r="48" spans="2:11" s="1" customFormat="1" ht="15" customHeight="1">
      <c r="B48" s="280"/>
      <c r="C48" s="281"/>
      <c r="D48" s="281"/>
      <c r="E48" s="407" t="s">
        <v>1780</v>
      </c>
      <c r="F48" s="407"/>
      <c r="G48" s="407"/>
      <c r="H48" s="407"/>
      <c r="I48" s="407"/>
      <c r="J48" s="407"/>
      <c r="K48" s="277"/>
    </row>
    <row r="49" spans="2:11" s="1" customFormat="1" ht="15" customHeight="1">
      <c r="B49" s="280"/>
      <c r="C49" s="281"/>
      <c r="D49" s="281"/>
      <c r="E49" s="407" t="s">
        <v>1781</v>
      </c>
      <c r="F49" s="407"/>
      <c r="G49" s="407"/>
      <c r="H49" s="407"/>
      <c r="I49" s="407"/>
      <c r="J49" s="407"/>
      <c r="K49" s="277"/>
    </row>
    <row r="50" spans="2:11" s="1" customFormat="1" ht="15" customHeight="1">
      <c r="B50" s="280"/>
      <c r="C50" s="281"/>
      <c r="D50" s="281"/>
      <c r="E50" s="407" t="s">
        <v>1782</v>
      </c>
      <c r="F50" s="407"/>
      <c r="G50" s="407"/>
      <c r="H50" s="407"/>
      <c r="I50" s="407"/>
      <c r="J50" s="407"/>
      <c r="K50" s="277"/>
    </row>
    <row r="51" spans="2:11" s="1" customFormat="1" ht="15" customHeight="1">
      <c r="B51" s="280"/>
      <c r="C51" s="281"/>
      <c r="D51" s="407" t="s">
        <v>1783</v>
      </c>
      <c r="E51" s="407"/>
      <c r="F51" s="407"/>
      <c r="G51" s="407"/>
      <c r="H51" s="407"/>
      <c r="I51" s="407"/>
      <c r="J51" s="407"/>
      <c r="K51" s="277"/>
    </row>
    <row r="52" spans="2:11" s="1" customFormat="1" ht="25.5" customHeight="1">
      <c r="B52" s="276"/>
      <c r="C52" s="408" t="s">
        <v>1784</v>
      </c>
      <c r="D52" s="408"/>
      <c r="E52" s="408"/>
      <c r="F52" s="408"/>
      <c r="G52" s="408"/>
      <c r="H52" s="408"/>
      <c r="I52" s="408"/>
      <c r="J52" s="408"/>
      <c r="K52" s="277"/>
    </row>
    <row r="53" spans="2:11" s="1" customFormat="1" ht="5.25" customHeight="1">
      <c r="B53" s="276"/>
      <c r="C53" s="278"/>
      <c r="D53" s="278"/>
      <c r="E53" s="278"/>
      <c r="F53" s="278"/>
      <c r="G53" s="278"/>
      <c r="H53" s="278"/>
      <c r="I53" s="278"/>
      <c r="J53" s="278"/>
      <c r="K53" s="277"/>
    </row>
    <row r="54" spans="2:11" s="1" customFormat="1" ht="15" customHeight="1">
      <c r="B54" s="276"/>
      <c r="C54" s="407" t="s">
        <v>1785</v>
      </c>
      <c r="D54" s="407"/>
      <c r="E54" s="407"/>
      <c r="F54" s="407"/>
      <c r="G54" s="407"/>
      <c r="H54" s="407"/>
      <c r="I54" s="407"/>
      <c r="J54" s="407"/>
      <c r="K54" s="277"/>
    </row>
    <row r="55" spans="2:11" s="1" customFormat="1" ht="15" customHeight="1">
      <c r="B55" s="276"/>
      <c r="C55" s="407" t="s">
        <v>1786</v>
      </c>
      <c r="D55" s="407"/>
      <c r="E55" s="407"/>
      <c r="F55" s="407"/>
      <c r="G55" s="407"/>
      <c r="H55" s="407"/>
      <c r="I55" s="407"/>
      <c r="J55" s="407"/>
      <c r="K55" s="277"/>
    </row>
    <row r="56" spans="2:11" s="1" customFormat="1" ht="12.75" customHeight="1">
      <c r="B56" s="276"/>
      <c r="C56" s="279"/>
      <c r="D56" s="279"/>
      <c r="E56" s="279"/>
      <c r="F56" s="279"/>
      <c r="G56" s="279"/>
      <c r="H56" s="279"/>
      <c r="I56" s="279"/>
      <c r="J56" s="279"/>
      <c r="K56" s="277"/>
    </row>
    <row r="57" spans="2:11" s="1" customFormat="1" ht="15" customHeight="1">
      <c r="B57" s="276"/>
      <c r="C57" s="407" t="s">
        <v>1787</v>
      </c>
      <c r="D57" s="407"/>
      <c r="E57" s="407"/>
      <c r="F57" s="407"/>
      <c r="G57" s="407"/>
      <c r="H57" s="407"/>
      <c r="I57" s="407"/>
      <c r="J57" s="407"/>
      <c r="K57" s="277"/>
    </row>
    <row r="58" spans="2:11" s="1" customFormat="1" ht="15" customHeight="1">
      <c r="B58" s="276"/>
      <c r="C58" s="281"/>
      <c r="D58" s="407" t="s">
        <v>1788</v>
      </c>
      <c r="E58" s="407"/>
      <c r="F58" s="407"/>
      <c r="G58" s="407"/>
      <c r="H58" s="407"/>
      <c r="I58" s="407"/>
      <c r="J58" s="407"/>
      <c r="K58" s="277"/>
    </row>
    <row r="59" spans="2:11" s="1" customFormat="1" ht="15" customHeight="1">
      <c r="B59" s="276"/>
      <c r="C59" s="281"/>
      <c r="D59" s="407" t="s">
        <v>1789</v>
      </c>
      <c r="E59" s="407"/>
      <c r="F59" s="407"/>
      <c r="G59" s="407"/>
      <c r="H59" s="407"/>
      <c r="I59" s="407"/>
      <c r="J59" s="407"/>
      <c r="K59" s="277"/>
    </row>
    <row r="60" spans="2:11" s="1" customFormat="1" ht="15" customHeight="1">
      <c r="B60" s="276"/>
      <c r="C60" s="281"/>
      <c r="D60" s="407" t="s">
        <v>1790</v>
      </c>
      <c r="E60" s="407"/>
      <c r="F60" s="407"/>
      <c r="G60" s="407"/>
      <c r="H60" s="407"/>
      <c r="I60" s="407"/>
      <c r="J60" s="407"/>
      <c r="K60" s="277"/>
    </row>
    <row r="61" spans="2:11" s="1" customFormat="1" ht="15" customHeight="1">
      <c r="B61" s="276"/>
      <c r="C61" s="281"/>
      <c r="D61" s="407" t="s">
        <v>1791</v>
      </c>
      <c r="E61" s="407"/>
      <c r="F61" s="407"/>
      <c r="G61" s="407"/>
      <c r="H61" s="407"/>
      <c r="I61" s="407"/>
      <c r="J61" s="407"/>
      <c r="K61" s="277"/>
    </row>
    <row r="62" spans="2:11" s="1" customFormat="1" ht="15" customHeight="1">
      <c r="B62" s="276"/>
      <c r="C62" s="281"/>
      <c r="D62" s="409" t="s">
        <v>1792</v>
      </c>
      <c r="E62" s="409"/>
      <c r="F62" s="409"/>
      <c r="G62" s="409"/>
      <c r="H62" s="409"/>
      <c r="I62" s="409"/>
      <c r="J62" s="409"/>
      <c r="K62" s="277"/>
    </row>
    <row r="63" spans="2:11" s="1" customFormat="1" ht="15" customHeight="1">
      <c r="B63" s="276"/>
      <c r="C63" s="281"/>
      <c r="D63" s="407" t="s">
        <v>1793</v>
      </c>
      <c r="E63" s="407"/>
      <c r="F63" s="407"/>
      <c r="G63" s="407"/>
      <c r="H63" s="407"/>
      <c r="I63" s="407"/>
      <c r="J63" s="407"/>
      <c r="K63" s="277"/>
    </row>
    <row r="64" spans="2:11" s="1" customFormat="1" ht="12.75" customHeight="1">
      <c r="B64" s="276"/>
      <c r="C64" s="281"/>
      <c r="D64" s="281"/>
      <c r="E64" s="284"/>
      <c r="F64" s="281"/>
      <c r="G64" s="281"/>
      <c r="H64" s="281"/>
      <c r="I64" s="281"/>
      <c r="J64" s="281"/>
      <c r="K64" s="277"/>
    </row>
    <row r="65" spans="2:11" s="1" customFormat="1" ht="15" customHeight="1">
      <c r="B65" s="276"/>
      <c r="C65" s="281"/>
      <c r="D65" s="407" t="s">
        <v>1794</v>
      </c>
      <c r="E65" s="407"/>
      <c r="F65" s="407"/>
      <c r="G65" s="407"/>
      <c r="H65" s="407"/>
      <c r="I65" s="407"/>
      <c r="J65" s="407"/>
      <c r="K65" s="277"/>
    </row>
    <row r="66" spans="2:11" s="1" customFormat="1" ht="15" customHeight="1">
      <c r="B66" s="276"/>
      <c r="C66" s="281"/>
      <c r="D66" s="409" t="s">
        <v>1795</v>
      </c>
      <c r="E66" s="409"/>
      <c r="F66" s="409"/>
      <c r="G66" s="409"/>
      <c r="H66" s="409"/>
      <c r="I66" s="409"/>
      <c r="J66" s="409"/>
      <c r="K66" s="277"/>
    </row>
    <row r="67" spans="2:11" s="1" customFormat="1" ht="15" customHeight="1">
      <c r="B67" s="276"/>
      <c r="C67" s="281"/>
      <c r="D67" s="407" t="s">
        <v>1796</v>
      </c>
      <c r="E67" s="407"/>
      <c r="F67" s="407"/>
      <c r="G67" s="407"/>
      <c r="H67" s="407"/>
      <c r="I67" s="407"/>
      <c r="J67" s="407"/>
      <c r="K67" s="277"/>
    </row>
    <row r="68" spans="2:11" s="1" customFormat="1" ht="15" customHeight="1">
      <c r="B68" s="276"/>
      <c r="C68" s="281"/>
      <c r="D68" s="407" t="s">
        <v>1797</v>
      </c>
      <c r="E68" s="407"/>
      <c r="F68" s="407"/>
      <c r="G68" s="407"/>
      <c r="H68" s="407"/>
      <c r="I68" s="407"/>
      <c r="J68" s="407"/>
      <c r="K68" s="277"/>
    </row>
    <row r="69" spans="2:11" s="1" customFormat="1" ht="15" customHeight="1">
      <c r="B69" s="276"/>
      <c r="C69" s="281"/>
      <c r="D69" s="407" t="s">
        <v>1798</v>
      </c>
      <c r="E69" s="407"/>
      <c r="F69" s="407"/>
      <c r="G69" s="407"/>
      <c r="H69" s="407"/>
      <c r="I69" s="407"/>
      <c r="J69" s="407"/>
      <c r="K69" s="277"/>
    </row>
    <row r="70" spans="2:11" s="1" customFormat="1" ht="15" customHeight="1">
      <c r="B70" s="276"/>
      <c r="C70" s="281"/>
      <c r="D70" s="407" t="s">
        <v>1799</v>
      </c>
      <c r="E70" s="407"/>
      <c r="F70" s="407"/>
      <c r="G70" s="407"/>
      <c r="H70" s="407"/>
      <c r="I70" s="407"/>
      <c r="J70" s="407"/>
      <c r="K70" s="277"/>
    </row>
    <row r="71" spans="2:11" s="1" customFormat="1" ht="12.75" customHeight="1">
      <c r="B71" s="285"/>
      <c r="C71" s="286"/>
      <c r="D71" s="286"/>
      <c r="E71" s="286"/>
      <c r="F71" s="286"/>
      <c r="G71" s="286"/>
      <c r="H71" s="286"/>
      <c r="I71" s="286"/>
      <c r="J71" s="286"/>
      <c r="K71" s="287"/>
    </row>
    <row r="72" spans="2:11" s="1" customFormat="1" ht="18.75" customHeight="1">
      <c r="B72" s="288"/>
      <c r="C72" s="288"/>
      <c r="D72" s="288"/>
      <c r="E72" s="288"/>
      <c r="F72" s="288"/>
      <c r="G72" s="288"/>
      <c r="H72" s="288"/>
      <c r="I72" s="288"/>
      <c r="J72" s="288"/>
      <c r="K72" s="289"/>
    </row>
    <row r="73" spans="2:11" s="1" customFormat="1" ht="18.75" customHeight="1">
      <c r="B73" s="289"/>
      <c r="C73" s="289"/>
      <c r="D73" s="289"/>
      <c r="E73" s="289"/>
      <c r="F73" s="289"/>
      <c r="G73" s="289"/>
      <c r="H73" s="289"/>
      <c r="I73" s="289"/>
      <c r="J73" s="289"/>
      <c r="K73" s="289"/>
    </row>
    <row r="74" spans="2:11" s="1" customFormat="1" ht="7.5" customHeight="1">
      <c r="B74" s="290"/>
      <c r="C74" s="291"/>
      <c r="D74" s="291"/>
      <c r="E74" s="291"/>
      <c r="F74" s="291"/>
      <c r="G74" s="291"/>
      <c r="H74" s="291"/>
      <c r="I74" s="291"/>
      <c r="J74" s="291"/>
      <c r="K74" s="292"/>
    </row>
    <row r="75" spans="2:11" s="1" customFormat="1" ht="45" customHeight="1">
      <c r="B75" s="293"/>
      <c r="C75" s="402" t="s">
        <v>1800</v>
      </c>
      <c r="D75" s="402"/>
      <c r="E75" s="402"/>
      <c r="F75" s="402"/>
      <c r="G75" s="402"/>
      <c r="H75" s="402"/>
      <c r="I75" s="402"/>
      <c r="J75" s="402"/>
      <c r="K75" s="294"/>
    </row>
    <row r="76" spans="2:11" s="1" customFormat="1" ht="17.25" customHeight="1">
      <c r="B76" s="293"/>
      <c r="C76" s="295" t="s">
        <v>1801</v>
      </c>
      <c r="D76" s="295"/>
      <c r="E76" s="295"/>
      <c r="F76" s="295" t="s">
        <v>1802</v>
      </c>
      <c r="G76" s="296"/>
      <c r="H76" s="295" t="s">
        <v>55</v>
      </c>
      <c r="I76" s="295" t="s">
        <v>58</v>
      </c>
      <c r="J76" s="295" t="s">
        <v>1803</v>
      </c>
      <c r="K76" s="294"/>
    </row>
    <row r="77" spans="2:11" s="1" customFormat="1" ht="17.25" customHeight="1">
      <c r="B77" s="293"/>
      <c r="C77" s="297" t="s">
        <v>1804</v>
      </c>
      <c r="D77" s="297"/>
      <c r="E77" s="297"/>
      <c r="F77" s="298" t="s">
        <v>1805</v>
      </c>
      <c r="G77" s="299"/>
      <c r="H77" s="297"/>
      <c r="I77" s="297"/>
      <c r="J77" s="297" t="s">
        <v>1806</v>
      </c>
      <c r="K77" s="294"/>
    </row>
    <row r="78" spans="2:11" s="1" customFormat="1" ht="5.25" customHeight="1">
      <c r="B78" s="293"/>
      <c r="C78" s="300"/>
      <c r="D78" s="300"/>
      <c r="E78" s="300"/>
      <c r="F78" s="300"/>
      <c r="G78" s="301"/>
      <c r="H78" s="300"/>
      <c r="I78" s="300"/>
      <c r="J78" s="300"/>
      <c r="K78" s="294"/>
    </row>
    <row r="79" spans="2:11" s="1" customFormat="1" ht="15" customHeight="1">
      <c r="B79" s="293"/>
      <c r="C79" s="282" t="s">
        <v>54</v>
      </c>
      <c r="D79" s="300"/>
      <c r="E79" s="300"/>
      <c r="F79" s="302" t="s">
        <v>1807</v>
      </c>
      <c r="G79" s="301"/>
      <c r="H79" s="282" t="s">
        <v>1808</v>
      </c>
      <c r="I79" s="282" t="s">
        <v>1809</v>
      </c>
      <c r="J79" s="282">
        <v>20</v>
      </c>
      <c r="K79" s="294"/>
    </row>
    <row r="80" spans="2:11" s="1" customFormat="1" ht="15" customHeight="1">
      <c r="B80" s="293"/>
      <c r="C80" s="282" t="s">
        <v>1810</v>
      </c>
      <c r="D80" s="282"/>
      <c r="E80" s="282"/>
      <c r="F80" s="302" t="s">
        <v>1807</v>
      </c>
      <c r="G80" s="301"/>
      <c r="H80" s="282" t="s">
        <v>1811</v>
      </c>
      <c r="I80" s="282" t="s">
        <v>1809</v>
      </c>
      <c r="J80" s="282">
        <v>120</v>
      </c>
      <c r="K80" s="294"/>
    </row>
    <row r="81" spans="2:11" s="1" customFormat="1" ht="15" customHeight="1">
      <c r="B81" s="303"/>
      <c r="C81" s="282" t="s">
        <v>1812</v>
      </c>
      <c r="D81" s="282"/>
      <c r="E81" s="282"/>
      <c r="F81" s="302" t="s">
        <v>1813</v>
      </c>
      <c r="G81" s="301"/>
      <c r="H81" s="282" t="s">
        <v>1814</v>
      </c>
      <c r="I81" s="282" t="s">
        <v>1809</v>
      </c>
      <c r="J81" s="282">
        <v>50</v>
      </c>
      <c r="K81" s="294"/>
    </row>
    <row r="82" spans="2:11" s="1" customFormat="1" ht="15" customHeight="1">
      <c r="B82" s="303"/>
      <c r="C82" s="282" t="s">
        <v>1815</v>
      </c>
      <c r="D82" s="282"/>
      <c r="E82" s="282"/>
      <c r="F82" s="302" t="s">
        <v>1807</v>
      </c>
      <c r="G82" s="301"/>
      <c r="H82" s="282" t="s">
        <v>1816</v>
      </c>
      <c r="I82" s="282" t="s">
        <v>1817</v>
      </c>
      <c r="J82" s="282"/>
      <c r="K82" s="294"/>
    </row>
    <row r="83" spans="2:11" s="1" customFormat="1" ht="15" customHeight="1">
      <c r="B83" s="303"/>
      <c r="C83" s="304" t="s">
        <v>1818</v>
      </c>
      <c r="D83" s="304"/>
      <c r="E83" s="304"/>
      <c r="F83" s="305" t="s">
        <v>1813</v>
      </c>
      <c r="G83" s="304"/>
      <c r="H83" s="304" t="s">
        <v>1819</v>
      </c>
      <c r="I83" s="304" t="s">
        <v>1809</v>
      </c>
      <c r="J83" s="304">
        <v>15</v>
      </c>
      <c r="K83" s="294"/>
    </row>
    <row r="84" spans="2:11" s="1" customFormat="1" ht="15" customHeight="1">
      <c r="B84" s="303"/>
      <c r="C84" s="304" t="s">
        <v>1820</v>
      </c>
      <c r="D84" s="304"/>
      <c r="E84" s="304"/>
      <c r="F84" s="305" t="s">
        <v>1813</v>
      </c>
      <c r="G84" s="304"/>
      <c r="H84" s="304" t="s">
        <v>1821</v>
      </c>
      <c r="I84" s="304" t="s">
        <v>1809</v>
      </c>
      <c r="J84" s="304">
        <v>15</v>
      </c>
      <c r="K84" s="294"/>
    </row>
    <row r="85" spans="2:11" s="1" customFormat="1" ht="15" customHeight="1">
      <c r="B85" s="303"/>
      <c r="C85" s="304" t="s">
        <v>1822</v>
      </c>
      <c r="D85" s="304"/>
      <c r="E85" s="304"/>
      <c r="F85" s="305" t="s">
        <v>1813</v>
      </c>
      <c r="G85" s="304"/>
      <c r="H85" s="304" t="s">
        <v>1823</v>
      </c>
      <c r="I85" s="304" t="s">
        <v>1809</v>
      </c>
      <c r="J85" s="304">
        <v>20</v>
      </c>
      <c r="K85" s="294"/>
    </row>
    <row r="86" spans="2:11" s="1" customFormat="1" ht="15" customHeight="1">
      <c r="B86" s="303"/>
      <c r="C86" s="304" t="s">
        <v>1824</v>
      </c>
      <c r="D86" s="304"/>
      <c r="E86" s="304"/>
      <c r="F86" s="305" t="s">
        <v>1813</v>
      </c>
      <c r="G86" s="304"/>
      <c r="H86" s="304" t="s">
        <v>1825</v>
      </c>
      <c r="I86" s="304" t="s">
        <v>1809</v>
      </c>
      <c r="J86" s="304">
        <v>20</v>
      </c>
      <c r="K86" s="294"/>
    </row>
    <row r="87" spans="2:11" s="1" customFormat="1" ht="15" customHeight="1">
      <c r="B87" s="303"/>
      <c r="C87" s="282" t="s">
        <v>1826</v>
      </c>
      <c r="D87" s="282"/>
      <c r="E87" s="282"/>
      <c r="F87" s="302" t="s">
        <v>1813</v>
      </c>
      <c r="G87" s="301"/>
      <c r="H87" s="282" t="s">
        <v>1827</v>
      </c>
      <c r="I87" s="282" t="s">
        <v>1809</v>
      </c>
      <c r="J87" s="282">
        <v>50</v>
      </c>
      <c r="K87" s="294"/>
    </row>
    <row r="88" spans="2:11" s="1" customFormat="1" ht="15" customHeight="1">
      <c r="B88" s="303"/>
      <c r="C88" s="282" t="s">
        <v>1828</v>
      </c>
      <c r="D88" s="282"/>
      <c r="E88" s="282"/>
      <c r="F88" s="302" t="s">
        <v>1813</v>
      </c>
      <c r="G88" s="301"/>
      <c r="H88" s="282" t="s">
        <v>1829</v>
      </c>
      <c r="I88" s="282" t="s">
        <v>1809</v>
      </c>
      <c r="J88" s="282">
        <v>20</v>
      </c>
      <c r="K88" s="294"/>
    </row>
    <row r="89" spans="2:11" s="1" customFormat="1" ht="15" customHeight="1">
      <c r="B89" s="303"/>
      <c r="C89" s="282" t="s">
        <v>1830</v>
      </c>
      <c r="D89" s="282"/>
      <c r="E89" s="282"/>
      <c r="F89" s="302" t="s">
        <v>1813</v>
      </c>
      <c r="G89" s="301"/>
      <c r="H89" s="282" t="s">
        <v>1831</v>
      </c>
      <c r="I89" s="282" t="s">
        <v>1809</v>
      </c>
      <c r="J89" s="282">
        <v>20</v>
      </c>
      <c r="K89" s="294"/>
    </row>
    <row r="90" spans="2:11" s="1" customFormat="1" ht="15" customHeight="1">
      <c r="B90" s="303"/>
      <c r="C90" s="282" t="s">
        <v>1832</v>
      </c>
      <c r="D90" s="282"/>
      <c r="E90" s="282"/>
      <c r="F90" s="302" t="s">
        <v>1813</v>
      </c>
      <c r="G90" s="301"/>
      <c r="H90" s="282" t="s">
        <v>1833</v>
      </c>
      <c r="I90" s="282" t="s">
        <v>1809</v>
      </c>
      <c r="J90" s="282">
        <v>50</v>
      </c>
      <c r="K90" s="294"/>
    </row>
    <row r="91" spans="2:11" s="1" customFormat="1" ht="15" customHeight="1">
      <c r="B91" s="303"/>
      <c r="C91" s="282" t="s">
        <v>1834</v>
      </c>
      <c r="D91" s="282"/>
      <c r="E91" s="282"/>
      <c r="F91" s="302" t="s">
        <v>1813</v>
      </c>
      <c r="G91" s="301"/>
      <c r="H91" s="282" t="s">
        <v>1834</v>
      </c>
      <c r="I91" s="282" t="s">
        <v>1809</v>
      </c>
      <c r="J91" s="282">
        <v>50</v>
      </c>
      <c r="K91" s="294"/>
    </row>
    <row r="92" spans="2:11" s="1" customFormat="1" ht="15" customHeight="1">
      <c r="B92" s="303"/>
      <c r="C92" s="282" t="s">
        <v>1835</v>
      </c>
      <c r="D92" s="282"/>
      <c r="E92" s="282"/>
      <c r="F92" s="302" t="s">
        <v>1813</v>
      </c>
      <c r="G92" s="301"/>
      <c r="H92" s="282" t="s">
        <v>1836</v>
      </c>
      <c r="I92" s="282" t="s">
        <v>1809</v>
      </c>
      <c r="J92" s="282">
        <v>255</v>
      </c>
      <c r="K92" s="294"/>
    </row>
    <row r="93" spans="2:11" s="1" customFormat="1" ht="15" customHeight="1">
      <c r="B93" s="303"/>
      <c r="C93" s="282" t="s">
        <v>1837</v>
      </c>
      <c r="D93" s="282"/>
      <c r="E93" s="282"/>
      <c r="F93" s="302" t="s">
        <v>1807</v>
      </c>
      <c r="G93" s="301"/>
      <c r="H93" s="282" t="s">
        <v>1838</v>
      </c>
      <c r="I93" s="282" t="s">
        <v>1839</v>
      </c>
      <c r="J93" s="282"/>
      <c r="K93" s="294"/>
    </row>
    <row r="94" spans="2:11" s="1" customFormat="1" ht="15" customHeight="1">
      <c r="B94" s="303"/>
      <c r="C94" s="282" t="s">
        <v>1840</v>
      </c>
      <c r="D94" s="282"/>
      <c r="E94" s="282"/>
      <c r="F94" s="302" t="s">
        <v>1807</v>
      </c>
      <c r="G94" s="301"/>
      <c r="H94" s="282" t="s">
        <v>1841</v>
      </c>
      <c r="I94" s="282" t="s">
        <v>1842</v>
      </c>
      <c r="J94" s="282"/>
      <c r="K94" s="294"/>
    </row>
    <row r="95" spans="2:11" s="1" customFormat="1" ht="15" customHeight="1">
      <c r="B95" s="303"/>
      <c r="C95" s="282" t="s">
        <v>1843</v>
      </c>
      <c r="D95" s="282"/>
      <c r="E95" s="282"/>
      <c r="F95" s="302" t="s">
        <v>1807</v>
      </c>
      <c r="G95" s="301"/>
      <c r="H95" s="282" t="s">
        <v>1843</v>
      </c>
      <c r="I95" s="282" t="s">
        <v>1842</v>
      </c>
      <c r="J95" s="282"/>
      <c r="K95" s="294"/>
    </row>
    <row r="96" spans="2:11" s="1" customFormat="1" ht="15" customHeight="1">
      <c r="B96" s="303"/>
      <c r="C96" s="282" t="s">
        <v>39</v>
      </c>
      <c r="D96" s="282"/>
      <c r="E96" s="282"/>
      <c r="F96" s="302" t="s">
        <v>1807</v>
      </c>
      <c r="G96" s="301"/>
      <c r="H96" s="282" t="s">
        <v>1844</v>
      </c>
      <c r="I96" s="282" t="s">
        <v>1842</v>
      </c>
      <c r="J96" s="282"/>
      <c r="K96" s="294"/>
    </row>
    <row r="97" spans="2:11" s="1" customFormat="1" ht="15" customHeight="1">
      <c r="B97" s="303"/>
      <c r="C97" s="282" t="s">
        <v>49</v>
      </c>
      <c r="D97" s="282"/>
      <c r="E97" s="282"/>
      <c r="F97" s="302" t="s">
        <v>1807</v>
      </c>
      <c r="G97" s="301"/>
      <c r="H97" s="282" t="s">
        <v>1845</v>
      </c>
      <c r="I97" s="282" t="s">
        <v>1842</v>
      </c>
      <c r="J97" s="282"/>
      <c r="K97" s="294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9"/>
      <c r="C100" s="289"/>
      <c r="D100" s="289"/>
      <c r="E100" s="289"/>
      <c r="F100" s="289"/>
      <c r="G100" s="289"/>
      <c r="H100" s="289"/>
      <c r="I100" s="289"/>
      <c r="J100" s="289"/>
      <c r="K100" s="289"/>
    </row>
    <row r="101" spans="2:11" s="1" customFormat="1" ht="7.5" customHeight="1">
      <c r="B101" s="290"/>
      <c r="C101" s="291"/>
      <c r="D101" s="291"/>
      <c r="E101" s="291"/>
      <c r="F101" s="291"/>
      <c r="G101" s="291"/>
      <c r="H101" s="291"/>
      <c r="I101" s="291"/>
      <c r="J101" s="291"/>
      <c r="K101" s="292"/>
    </row>
    <row r="102" spans="2:11" s="1" customFormat="1" ht="45" customHeight="1">
      <c r="B102" s="293"/>
      <c r="C102" s="402" t="s">
        <v>1846</v>
      </c>
      <c r="D102" s="402"/>
      <c r="E102" s="402"/>
      <c r="F102" s="402"/>
      <c r="G102" s="402"/>
      <c r="H102" s="402"/>
      <c r="I102" s="402"/>
      <c r="J102" s="402"/>
      <c r="K102" s="294"/>
    </row>
    <row r="103" spans="2:11" s="1" customFormat="1" ht="17.25" customHeight="1">
      <c r="B103" s="293"/>
      <c r="C103" s="295" t="s">
        <v>1801</v>
      </c>
      <c r="D103" s="295"/>
      <c r="E103" s="295"/>
      <c r="F103" s="295" t="s">
        <v>1802</v>
      </c>
      <c r="G103" s="296"/>
      <c r="H103" s="295" t="s">
        <v>55</v>
      </c>
      <c r="I103" s="295" t="s">
        <v>58</v>
      </c>
      <c r="J103" s="295" t="s">
        <v>1803</v>
      </c>
      <c r="K103" s="294"/>
    </row>
    <row r="104" spans="2:11" s="1" customFormat="1" ht="17.25" customHeight="1">
      <c r="B104" s="293"/>
      <c r="C104" s="297" t="s">
        <v>1804</v>
      </c>
      <c r="D104" s="297"/>
      <c r="E104" s="297"/>
      <c r="F104" s="298" t="s">
        <v>1805</v>
      </c>
      <c r="G104" s="299"/>
      <c r="H104" s="297"/>
      <c r="I104" s="297"/>
      <c r="J104" s="297" t="s">
        <v>1806</v>
      </c>
      <c r="K104" s="294"/>
    </row>
    <row r="105" spans="2:11" s="1" customFormat="1" ht="5.25" customHeight="1">
      <c r="B105" s="293"/>
      <c r="C105" s="295"/>
      <c r="D105" s="295"/>
      <c r="E105" s="295"/>
      <c r="F105" s="295"/>
      <c r="G105" s="311"/>
      <c r="H105" s="295"/>
      <c r="I105" s="295"/>
      <c r="J105" s="295"/>
      <c r="K105" s="294"/>
    </row>
    <row r="106" spans="2:11" s="1" customFormat="1" ht="15" customHeight="1">
      <c r="B106" s="293"/>
      <c r="C106" s="282" t="s">
        <v>54</v>
      </c>
      <c r="D106" s="300"/>
      <c r="E106" s="300"/>
      <c r="F106" s="302" t="s">
        <v>1807</v>
      </c>
      <c r="G106" s="311"/>
      <c r="H106" s="282" t="s">
        <v>1847</v>
      </c>
      <c r="I106" s="282" t="s">
        <v>1809</v>
      </c>
      <c r="J106" s="282">
        <v>20</v>
      </c>
      <c r="K106" s="294"/>
    </row>
    <row r="107" spans="2:11" s="1" customFormat="1" ht="15" customHeight="1">
      <c r="B107" s="293"/>
      <c r="C107" s="282" t="s">
        <v>1810</v>
      </c>
      <c r="D107" s="282"/>
      <c r="E107" s="282"/>
      <c r="F107" s="302" t="s">
        <v>1807</v>
      </c>
      <c r="G107" s="282"/>
      <c r="H107" s="282" t="s">
        <v>1847</v>
      </c>
      <c r="I107" s="282" t="s">
        <v>1809</v>
      </c>
      <c r="J107" s="282">
        <v>120</v>
      </c>
      <c r="K107" s="294"/>
    </row>
    <row r="108" spans="2:11" s="1" customFormat="1" ht="15" customHeight="1">
      <c r="B108" s="303"/>
      <c r="C108" s="282" t="s">
        <v>1812</v>
      </c>
      <c r="D108" s="282"/>
      <c r="E108" s="282"/>
      <c r="F108" s="302" t="s">
        <v>1813</v>
      </c>
      <c r="G108" s="282"/>
      <c r="H108" s="282" t="s">
        <v>1847</v>
      </c>
      <c r="I108" s="282" t="s">
        <v>1809</v>
      </c>
      <c r="J108" s="282">
        <v>50</v>
      </c>
      <c r="K108" s="294"/>
    </row>
    <row r="109" spans="2:11" s="1" customFormat="1" ht="15" customHeight="1">
      <c r="B109" s="303"/>
      <c r="C109" s="282" t="s">
        <v>1815</v>
      </c>
      <c r="D109" s="282"/>
      <c r="E109" s="282"/>
      <c r="F109" s="302" t="s">
        <v>1807</v>
      </c>
      <c r="G109" s="282"/>
      <c r="H109" s="282" t="s">
        <v>1847</v>
      </c>
      <c r="I109" s="282" t="s">
        <v>1817</v>
      </c>
      <c r="J109" s="282"/>
      <c r="K109" s="294"/>
    </row>
    <row r="110" spans="2:11" s="1" customFormat="1" ht="15" customHeight="1">
      <c r="B110" s="303"/>
      <c r="C110" s="282" t="s">
        <v>1826</v>
      </c>
      <c r="D110" s="282"/>
      <c r="E110" s="282"/>
      <c r="F110" s="302" t="s">
        <v>1813</v>
      </c>
      <c r="G110" s="282"/>
      <c r="H110" s="282" t="s">
        <v>1847</v>
      </c>
      <c r="I110" s="282" t="s">
        <v>1809</v>
      </c>
      <c r="J110" s="282">
        <v>50</v>
      </c>
      <c r="K110" s="294"/>
    </row>
    <row r="111" spans="2:11" s="1" customFormat="1" ht="15" customHeight="1">
      <c r="B111" s="303"/>
      <c r="C111" s="282" t="s">
        <v>1834</v>
      </c>
      <c r="D111" s="282"/>
      <c r="E111" s="282"/>
      <c r="F111" s="302" t="s">
        <v>1813</v>
      </c>
      <c r="G111" s="282"/>
      <c r="H111" s="282" t="s">
        <v>1847</v>
      </c>
      <c r="I111" s="282" t="s">
        <v>1809</v>
      </c>
      <c r="J111" s="282">
        <v>50</v>
      </c>
      <c r="K111" s="294"/>
    </row>
    <row r="112" spans="2:11" s="1" customFormat="1" ht="15" customHeight="1">
      <c r="B112" s="303"/>
      <c r="C112" s="282" t="s">
        <v>1832</v>
      </c>
      <c r="D112" s="282"/>
      <c r="E112" s="282"/>
      <c r="F112" s="302" t="s">
        <v>1813</v>
      </c>
      <c r="G112" s="282"/>
      <c r="H112" s="282" t="s">
        <v>1847</v>
      </c>
      <c r="I112" s="282" t="s">
        <v>1809</v>
      </c>
      <c r="J112" s="282">
        <v>50</v>
      </c>
      <c r="K112" s="294"/>
    </row>
    <row r="113" spans="2:11" s="1" customFormat="1" ht="15" customHeight="1">
      <c r="B113" s="303"/>
      <c r="C113" s="282" t="s">
        <v>54</v>
      </c>
      <c r="D113" s="282"/>
      <c r="E113" s="282"/>
      <c r="F113" s="302" t="s">
        <v>1807</v>
      </c>
      <c r="G113" s="282"/>
      <c r="H113" s="282" t="s">
        <v>1848</v>
      </c>
      <c r="I113" s="282" t="s">
        <v>1809</v>
      </c>
      <c r="J113" s="282">
        <v>20</v>
      </c>
      <c r="K113" s="294"/>
    </row>
    <row r="114" spans="2:11" s="1" customFormat="1" ht="15" customHeight="1">
      <c r="B114" s="303"/>
      <c r="C114" s="282" t="s">
        <v>1849</v>
      </c>
      <c r="D114" s="282"/>
      <c r="E114" s="282"/>
      <c r="F114" s="302" t="s">
        <v>1807</v>
      </c>
      <c r="G114" s="282"/>
      <c r="H114" s="282" t="s">
        <v>1850</v>
      </c>
      <c r="I114" s="282" t="s">
        <v>1809</v>
      </c>
      <c r="J114" s="282">
        <v>120</v>
      </c>
      <c r="K114" s="294"/>
    </row>
    <row r="115" spans="2:11" s="1" customFormat="1" ht="15" customHeight="1">
      <c r="B115" s="303"/>
      <c r="C115" s="282" t="s">
        <v>39</v>
      </c>
      <c r="D115" s="282"/>
      <c r="E115" s="282"/>
      <c r="F115" s="302" t="s">
        <v>1807</v>
      </c>
      <c r="G115" s="282"/>
      <c r="H115" s="282" t="s">
        <v>1851</v>
      </c>
      <c r="I115" s="282" t="s">
        <v>1842</v>
      </c>
      <c r="J115" s="282"/>
      <c r="K115" s="294"/>
    </row>
    <row r="116" spans="2:11" s="1" customFormat="1" ht="15" customHeight="1">
      <c r="B116" s="303"/>
      <c r="C116" s="282" t="s">
        <v>49</v>
      </c>
      <c r="D116" s="282"/>
      <c r="E116" s="282"/>
      <c r="F116" s="302" t="s">
        <v>1807</v>
      </c>
      <c r="G116" s="282"/>
      <c r="H116" s="282" t="s">
        <v>1852</v>
      </c>
      <c r="I116" s="282" t="s">
        <v>1842</v>
      </c>
      <c r="J116" s="282"/>
      <c r="K116" s="294"/>
    </row>
    <row r="117" spans="2:11" s="1" customFormat="1" ht="15" customHeight="1">
      <c r="B117" s="303"/>
      <c r="C117" s="282" t="s">
        <v>58</v>
      </c>
      <c r="D117" s="282"/>
      <c r="E117" s="282"/>
      <c r="F117" s="302" t="s">
        <v>1807</v>
      </c>
      <c r="G117" s="282"/>
      <c r="H117" s="282" t="s">
        <v>1853</v>
      </c>
      <c r="I117" s="282" t="s">
        <v>1854</v>
      </c>
      <c r="J117" s="282"/>
      <c r="K117" s="294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279"/>
      <c r="D119" s="279"/>
      <c r="E119" s="279"/>
      <c r="F119" s="314"/>
      <c r="G119" s="279"/>
      <c r="H119" s="279"/>
      <c r="I119" s="279"/>
      <c r="J119" s="279"/>
      <c r="K119" s="313"/>
    </row>
    <row r="120" spans="2:11" s="1" customFormat="1" ht="18.75" customHeight="1">
      <c r="B120" s="289"/>
      <c r="C120" s="289"/>
      <c r="D120" s="289"/>
      <c r="E120" s="289"/>
      <c r="F120" s="289"/>
      <c r="G120" s="289"/>
      <c r="H120" s="289"/>
      <c r="I120" s="289"/>
      <c r="J120" s="289"/>
      <c r="K120" s="289"/>
    </row>
    <row r="121" spans="2:11" s="1" customFormat="1" ht="7.5" customHeight="1">
      <c r="B121" s="315"/>
      <c r="C121" s="316"/>
      <c r="D121" s="316"/>
      <c r="E121" s="316"/>
      <c r="F121" s="316"/>
      <c r="G121" s="316"/>
      <c r="H121" s="316"/>
      <c r="I121" s="316"/>
      <c r="J121" s="316"/>
      <c r="K121" s="317"/>
    </row>
    <row r="122" spans="2:11" s="1" customFormat="1" ht="45" customHeight="1">
      <c r="B122" s="318"/>
      <c r="C122" s="403" t="s">
        <v>1855</v>
      </c>
      <c r="D122" s="403"/>
      <c r="E122" s="403"/>
      <c r="F122" s="403"/>
      <c r="G122" s="403"/>
      <c r="H122" s="403"/>
      <c r="I122" s="403"/>
      <c r="J122" s="403"/>
      <c r="K122" s="319"/>
    </row>
    <row r="123" spans="2:11" s="1" customFormat="1" ht="17.25" customHeight="1">
      <c r="B123" s="320"/>
      <c r="C123" s="295" t="s">
        <v>1801</v>
      </c>
      <c r="D123" s="295"/>
      <c r="E123" s="295"/>
      <c r="F123" s="295" t="s">
        <v>1802</v>
      </c>
      <c r="G123" s="296"/>
      <c r="H123" s="295" t="s">
        <v>55</v>
      </c>
      <c r="I123" s="295" t="s">
        <v>58</v>
      </c>
      <c r="J123" s="295" t="s">
        <v>1803</v>
      </c>
      <c r="K123" s="321"/>
    </row>
    <row r="124" spans="2:11" s="1" customFormat="1" ht="17.25" customHeight="1">
      <c r="B124" s="320"/>
      <c r="C124" s="297" t="s">
        <v>1804</v>
      </c>
      <c r="D124" s="297"/>
      <c r="E124" s="297"/>
      <c r="F124" s="298" t="s">
        <v>1805</v>
      </c>
      <c r="G124" s="299"/>
      <c r="H124" s="297"/>
      <c r="I124" s="297"/>
      <c r="J124" s="297" t="s">
        <v>1806</v>
      </c>
      <c r="K124" s="321"/>
    </row>
    <row r="125" spans="2:11" s="1" customFormat="1" ht="5.25" customHeight="1">
      <c r="B125" s="322"/>
      <c r="C125" s="300"/>
      <c r="D125" s="300"/>
      <c r="E125" s="300"/>
      <c r="F125" s="300"/>
      <c r="G125" s="282"/>
      <c r="H125" s="300"/>
      <c r="I125" s="300"/>
      <c r="J125" s="300"/>
      <c r="K125" s="323"/>
    </row>
    <row r="126" spans="2:11" s="1" customFormat="1" ht="15" customHeight="1">
      <c r="B126" s="322"/>
      <c r="C126" s="282" t="s">
        <v>1810</v>
      </c>
      <c r="D126" s="300"/>
      <c r="E126" s="300"/>
      <c r="F126" s="302" t="s">
        <v>1807</v>
      </c>
      <c r="G126" s="282"/>
      <c r="H126" s="282" t="s">
        <v>1847</v>
      </c>
      <c r="I126" s="282" t="s">
        <v>1809</v>
      </c>
      <c r="J126" s="282">
        <v>120</v>
      </c>
      <c r="K126" s="324"/>
    </row>
    <row r="127" spans="2:11" s="1" customFormat="1" ht="15" customHeight="1">
      <c r="B127" s="322"/>
      <c r="C127" s="282" t="s">
        <v>1856</v>
      </c>
      <c r="D127" s="282"/>
      <c r="E127" s="282"/>
      <c r="F127" s="302" t="s">
        <v>1807</v>
      </c>
      <c r="G127" s="282"/>
      <c r="H127" s="282" t="s">
        <v>1857</v>
      </c>
      <c r="I127" s="282" t="s">
        <v>1809</v>
      </c>
      <c r="J127" s="282" t="s">
        <v>1858</v>
      </c>
      <c r="K127" s="324"/>
    </row>
    <row r="128" spans="2:11" s="1" customFormat="1" ht="15" customHeight="1">
      <c r="B128" s="322"/>
      <c r="C128" s="282" t="s">
        <v>86</v>
      </c>
      <c r="D128" s="282"/>
      <c r="E128" s="282"/>
      <c r="F128" s="302" t="s">
        <v>1807</v>
      </c>
      <c r="G128" s="282"/>
      <c r="H128" s="282" t="s">
        <v>1859</v>
      </c>
      <c r="I128" s="282" t="s">
        <v>1809</v>
      </c>
      <c r="J128" s="282" t="s">
        <v>1858</v>
      </c>
      <c r="K128" s="324"/>
    </row>
    <row r="129" spans="2:11" s="1" customFormat="1" ht="15" customHeight="1">
      <c r="B129" s="322"/>
      <c r="C129" s="282" t="s">
        <v>1818</v>
      </c>
      <c r="D129" s="282"/>
      <c r="E129" s="282"/>
      <c r="F129" s="302" t="s">
        <v>1813</v>
      </c>
      <c r="G129" s="282"/>
      <c r="H129" s="282" t="s">
        <v>1819</v>
      </c>
      <c r="I129" s="282" t="s">
        <v>1809</v>
      </c>
      <c r="J129" s="282">
        <v>15</v>
      </c>
      <c r="K129" s="324"/>
    </row>
    <row r="130" spans="2:11" s="1" customFormat="1" ht="15" customHeight="1">
      <c r="B130" s="322"/>
      <c r="C130" s="304" t="s">
        <v>1820</v>
      </c>
      <c r="D130" s="304"/>
      <c r="E130" s="304"/>
      <c r="F130" s="305" t="s">
        <v>1813</v>
      </c>
      <c r="G130" s="304"/>
      <c r="H130" s="304" t="s">
        <v>1821</v>
      </c>
      <c r="I130" s="304" t="s">
        <v>1809</v>
      </c>
      <c r="J130" s="304">
        <v>15</v>
      </c>
      <c r="K130" s="324"/>
    </row>
    <row r="131" spans="2:11" s="1" customFormat="1" ht="15" customHeight="1">
      <c r="B131" s="322"/>
      <c r="C131" s="304" t="s">
        <v>1822</v>
      </c>
      <c r="D131" s="304"/>
      <c r="E131" s="304"/>
      <c r="F131" s="305" t="s">
        <v>1813</v>
      </c>
      <c r="G131" s="304"/>
      <c r="H131" s="304" t="s">
        <v>1823</v>
      </c>
      <c r="I131" s="304" t="s">
        <v>1809</v>
      </c>
      <c r="J131" s="304">
        <v>20</v>
      </c>
      <c r="K131" s="324"/>
    </row>
    <row r="132" spans="2:11" s="1" customFormat="1" ht="15" customHeight="1">
      <c r="B132" s="322"/>
      <c r="C132" s="304" t="s">
        <v>1824</v>
      </c>
      <c r="D132" s="304"/>
      <c r="E132" s="304"/>
      <c r="F132" s="305" t="s">
        <v>1813</v>
      </c>
      <c r="G132" s="304"/>
      <c r="H132" s="304" t="s">
        <v>1825</v>
      </c>
      <c r="I132" s="304" t="s">
        <v>1809</v>
      </c>
      <c r="J132" s="304">
        <v>20</v>
      </c>
      <c r="K132" s="324"/>
    </row>
    <row r="133" spans="2:11" s="1" customFormat="1" ht="15" customHeight="1">
      <c r="B133" s="322"/>
      <c r="C133" s="282" t="s">
        <v>1812</v>
      </c>
      <c r="D133" s="282"/>
      <c r="E133" s="282"/>
      <c r="F133" s="302" t="s">
        <v>1813</v>
      </c>
      <c r="G133" s="282"/>
      <c r="H133" s="282" t="s">
        <v>1847</v>
      </c>
      <c r="I133" s="282" t="s">
        <v>1809</v>
      </c>
      <c r="J133" s="282">
        <v>50</v>
      </c>
      <c r="K133" s="324"/>
    </row>
    <row r="134" spans="2:11" s="1" customFormat="1" ht="15" customHeight="1">
      <c r="B134" s="322"/>
      <c r="C134" s="282" t="s">
        <v>1826</v>
      </c>
      <c r="D134" s="282"/>
      <c r="E134" s="282"/>
      <c r="F134" s="302" t="s">
        <v>1813</v>
      </c>
      <c r="G134" s="282"/>
      <c r="H134" s="282" t="s">
        <v>1847</v>
      </c>
      <c r="I134" s="282" t="s">
        <v>1809</v>
      </c>
      <c r="J134" s="282">
        <v>50</v>
      </c>
      <c r="K134" s="324"/>
    </row>
    <row r="135" spans="2:11" s="1" customFormat="1" ht="15" customHeight="1">
      <c r="B135" s="322"/>
      <c r="C135" s="282" t="s">
        <v>1832</v>
      </c>
      <c r="D135" s="282"/>
      <c r="E135" s="282"/>
      <c r="F135" s="302" t="s">
        <v>1813</v>
      </c>
      <c r="G135" s="282"/>
      <c r="H135" s="282" t="s">
        <v>1847</v>
      </c>
      <c r="I135" s="282" t="s">
        <v>1809</v>
      </c>
      <c r="J135" s="282">
        <v>50</v>
      </c>
      <c r="K135" s="324"/>
    </row>
    <row r="136" spans="2:11" s="1" customFormat="1" ht="15" customHeight="1">
      <c r="B136" s="322"/>
      <c r="C136" s="282" t="s">
        <v>1834</v>
      </c>
      <c r="D136" s="282"/>
      <c r="E136" s="282"/>
      <c r="F136" s="302" t="s">
        <v>1813</v>
      </c>
      <c r="G136" s="282"/>
      <c r="H136" s="282" t="s">
        <v>1847</v>
      </c>
      <c r="I136" s="282" t="s">
        <v>1809</v>
      </c>
      <c r="J136" s="282">
        <v>50</v>
      </c>
      <c r="K136" s="324"/>
    </row>
    <row r="137" spans="2:11" s="1" customFormat="1" ht="15" customHeight="1">
      <c r="B137" s="322"/>
      <c r="C137" s="282" t="s">
        <v>1835</v>
      </c>
      <c r="D137" s="282"/>
      <c r="E137" s="282"/>
      <c r="F137" s="302" t="s">
        <v>1813</v>
      </c>
      <c r="G137" s="282"/>
      <c r="H137" s="282" t="s">
        <v>1860</v>
      </c>
      <c r="I137" s="282" t="s">
        <v>1809</v>
      </c>
      <c r="J137" s="282">
        <v>255</v>
      </c>
      <c r="K137" s="324"/>
    </row>
    <row r="138" spans="2:11" s="1" customFormat="1" ht="15" customHeight="1">
      <c r="B138" s="322"/>
      <c r="C138" s="282" t="s">
        <v>1837</v>
      </c>
      <c r="D138" s="282"/>
      <c r="E138" s="282"/>
      <c r="F138" s="302" t="s">
        <v>1807</v>
      </c>
      <c r="G138" s="282"/>
      <c r="H138" s="282" t="s">
        <v>1861</v>
      </c>
      <c r="I138" s="282" t="s">
        <v>1839</v>
      </c>
      <c r="J138" s="282"/>
      <c r="K138" s="324"/>
    </row>
    <row r="139" spans="2:11" s="1" customFormat="1" ht="15" customHeight="1">
      <c r="B139" s="322"/>
      <c r="C139" s="282" t="s">
        <v>1840</v>
      </c>
      <c r="D139" s="282"/>
      <c r="E139" s="282"/>
      <c r="F139" s="302" t="s">
        <v>1807</v>
      </c>
      <c r="G139" s="282"/>
      <c r="H139" s="282" t="s">
        <v>1862</v>
      </c>
      <c r="I139" s="282" t="s">
        <v>1842</v>
      </c>
      <c r="J139" s="282"/>
      <c r="K139" s="324"/>
    </row>
    <row r="140" spans="2:11" s="1" customFormat="1" ht="15" customHeight="1">
      <c r="B140" s="322"/>
      <c r="C140" s="282" t="s">
        <v>1843</v>
      </c>
      <c r="D140" s="282"/>
      <c r="E140" s="282"/>
      <c r="F140" s="302" t="s">
        <v>1807</v>
      </c>
      <c r="G140" s="282"/>
      <c r="H140" s="282" t="s">
        <v>1843</v>
      </c>
      <c r="I140" s="282" t="s">
        <v>1842</v>
      </c>
      <c r="J140" s="282"/>
      <c r="K140" s="324"/>
    </row>
    <row r="141" spans="2:11" s="1" customFormat="1" ht="15" customHeight="1">
      <c r="B141" s="322"/>
      <c r="C141" s="282" t="s">
        <v>39</v>
      </c>
      <c r="D141" s="282"/>
      <c r="E141" s="282"/>
      <c r="F141" s="302" t="s">
        <v>1807</v>
      </c>
      <c r="G141" s="282"/>
      <c r="H141" s="282" t="s">
        <v>1863</v>
      </c>
      <c r="I141" s="282" t="s">
        <v>1842</v>
      </c>
      <c r="J141" s="282"/>
      <c r="K141" s="324"/>
    </row>
    <row r="142" spans="2:11" s="1" customFormat="1" ht="15" customHeight="1">
      <c r="B142" s="322"/>
      <c r="C142" s="282" t="s">
        <v>1864</v>
      </c>
      <c r="D142" s="282"/>
      <c r="E142" s="282"/>
      <c r="F142" s="302" t="s">
        <v>1807</v>
      </c>
      <c r="G142" s="282"/>
      <c r="H142" s="282" t="s">
        <v>1865</v>
      </c>
      <c r="I142" s="282" t="s">
        <v>1842</v>
      </c>
      <c r="J142" s="282"/>
      <c r="K142" s="324"/>
    </row>
    <row r="143" spans="2:11" s="1" customFormat="1" ht="15" customHeight="1">
      <c r="B143" s="325"/>
      <c r="C143" s="326"/>
      <c r="D143" s="326"/>
      <c r="E143" s="326"/>
      <c r="F143" s="326"/>
      <c r="G143" s="326"/>
      <c r="H143" s="326"/>
      <c r="I143" s="326"/>
      <c r="J143" s="326"/>
      <c r="K143" s="327"/>
    </row>
    <row r="144" spans="2:11" s="1" customFormat="1" ht="18.75" customHeight="1">
      <c r="B144" s="279"/>
      <c r="C144" s="279"/>
      <c r="D144" s="279"/>
      <c r="E144" s="279"/>
      <c r="F144" s="314"/>
      <c r="G144" s="279"/>
      <c r="H144" s="279"/>
      <c r="I144" s="279"/>
      <c r="J144" s="279"/>
      <c r="K144" s="279"/>
    </row>
    <row r="145" spans="2:11" s="1" customFormat="1" ht="18.75" customHeight="1">
      <c r="B145" s="289"/>
      <c r="C145" s="289"/>
      <c r="D145" s="289"/>
      <c r="E145" s="289"/>
      <c r="F145" s="289"/>
      <c r="G145" s="289"/>
      <c r="H145" s="289"/>
      <c r="I145" s="289"/>
      <c r="J145" s="289"/>
      <c r="K145" s="289"/>
    </row>
    <row r="146" spans="2:11" s="1" customFormat="1" ht="7.5" customHeight="1">
      <c r="B146" s="290"/>
      <c r="C146" s="291"/>
      <c r="D146" s="291"/>
      <c r="E146" s="291"/>
      <c r="F146" s="291"/>
      <c r="G146" s="291"/>
      <c r="H146" s="291"/>
      <c r="I146" s="291"/>
      <c r="J146" s="291"/>
      <c r="K146" s="292"/>
    </row>
    <row r="147" spans="2:11" s="1" customFormat="1" ht="45" customHeight="1">
      <c r="B147" s="293"/>
      <c r="C147" s="402" t="s">
        <v>1866</v>
      </c>
      <c r="D147" s="402"/>
      <c r="E147" s="402"/>
      <c r="F147" s="402"/>
      <c r="G147" s="402"/>
      <c r="H147" s="402"/>
      <c r="I147" s="402"/>
      <c r="J147" s="402"/>
      <c r="K147" s="294"/>
    </row>
    <row r="148" spans="2:11" s="1" customFormat="1" ht="17.25" customHeight="1">
      <c r="B148" s="293"/>
      <c r="C148" s="295" t="s">
        <v>1801</v>
      </c>
      <c r="D148" s="295"/>
      <c r="E148" s="295"/>
      <c r="F148" s="295" t="s">
        <v>1802</v>
      </c>
      <c r="G148" s="296"/>
      <c r="H148" s="295" t="s">
        <v>55</v>
      </c>
      <c r="I148" s="295" t="s">
        <v>58</v>
      </c>
      <c r="J148" s="295" t="s">
        <v>1803</v>
      </c>
      <c r="K148" s="294"/>
    </row>
    <row r="149" spans="2:11" s="1" customFormat="1" ht="17.25" customHeight="1">
      <c r="B149" s="293"/>
      <c r="C149" s="297" t="s">
        <v>1804</v>
      </c>
      <c r="D149" s="297"/>
      <c r="E149" s="297"/>
      <c r="F149" s="298" t="s">
        <v>1805</v>
      </c>
      <c r="G149" s="299"/>
      <c r="H149" s="297"/>
      <c r="I149" s="297"/>
      <c r="J149" s="297" t="s">
        <v>1806</v>
      </c>
      <c r="K149" s="294"/>
    </row>
    <row r="150" spans="2:11" s="1" customFormat="1" ht="5.25" customHeight="1">
      <c r="B150" s="303"/>
      <c r="C150" s="300"/>
      <c r="D150" s="300"/>
      <c r="E150" s="300"/>
      <c r="F150" s="300"/>
      <c r="G150" s="301"/>
      <c r="H150" s="300"/>
      <c r="I150" s="300"/>
      <c r="J150" s="300"/>
      <c r="K150" s="324"/>
    </row>
    <row r="151" spans="2:11" s="1" customFormat="1" ht="15" customHeight="1">
      <c r="B151" s="303"/>
      <c r="C151" s="328" t="s">
        <v>1810</v>
      </c>
      <c r="D151" s="282"/>
      <c r="E151" s="282"/>
      <c r="F151" s="329" t="s">
        <v>1807</v>
      </c>
      <c r="G151" s="282"/>
      <c r="H151" s="328" t="s">
        <v>1847</v>
      </c>
      <c r="I151" s="328" t="s">
        <v>1809</v>
      </c>
      <c r="J151" s="328">
        <v>120</v>
      </c>
      <c r="K151" s="324"/>
    </row>
    <row r="152" spans="2:11" s="1" customFormat="1" ht="15" customHeight="1">
      <c r="B152" s="303"/>
      <c r="C152" s="328" t="s">
        <v>1856</v>
      </c>
      <c r="D152" s="282"/>
      <c r="E152" s="282"/>
      <c r="F152" s="329" t="s">
        <v>1807</v>
      </c>
      <c r="G152" s="282"/>
      <c r="H152" s="328" t="s">
        <v>1867</v>
      </c>
      <c r="I152" s="328" t="s">
        <v>1809</v>
      </c>
      <c r="J152" s="328" t="s">
        <v>1858</v>
      </c>
      <c r="K152" s="324"/>
    </row>
    <row r="153" spans="2:11" s="1" customFormat="1" ht="15" customHeight="1">
      <c r="B153" s="303"/>
      <c r="C153" s="328" t="s">
        <v>86</v>
      </c>
      <c r="D153" s="282"/>
      <c r="E153" s="282"/>
      <c r="F153" s="329" t="s">
        <v>1807</v>
      </c>
      <c r="G153" s="282"/>
      <c r="H153" s="328" t="s">
        <v>1868</v>
      </c>
      <c r="I153" s="328" t="s">
        <v>1809</v>
      </c>
      <c r="J153" s="328" t="s">
        <v>1858</v>
      </c>
      <c r="K153" s="324"/>
    </row>
    <row r="154" spans="2:11" s="1" customFormat="1" ht="15" customHeight="1">
      <c r="B154" s="303"/>
      <c r="C154" s="328" t="s">
        <v>1812</v>
      </c>
      <c r="D154" s="282"/>
      <c r="E154" s="282"/>
      <c r="F154" s="329" t="s">
        <v>1813</v>
      </c>
      <c r="G154" s="282"/>
      <c r="H154" s="328" t="s">
        <v>1847</v>
      </c>
      <c r="I154" s="328" t="s">
        <v>1809</v>
      </c>
      <c r="J154" s="328">
        <v>50</v>
      </c>
      <c r="K154" s="324"/>
    </row>
    <row r="155" spans="2:11" s="1" customFormat="1" ht="15" customHeight="1">
      <c r="B155" s="303"/>
      <c r="C155" s="328" t="s">
        <v>1815</v>
      </c>
      <c r="D155" s="282"/>
      <c r="E155" s="282"/>
      <c r="F155" s="329" t="s">
        <v>1807</v>
      </c>
      <c r="G155" s="282"/>
      <c r="H155" s="328" t="s">
        <v>1847</v>
      </c>
      <c r="I155" s="328" t="s">
        <v>1817</v>
      </c>
      <c r="J155" s="328"/>
      <c r="K155" s="324"/>
    </row>
    <row r="156" spans="2:11" s="1" customFormat="1" ht="15" customHeight="1">
      <c r="B156" s="303"/>
      <c r="C156" s="328" t="s">
        <v>1826</v>
      </c>
      <c r="D156" s="282"/>
      <c r="E156" s="282"/>
      <c r="F156" s="329" t="s">
        <v>1813</v>
      </c>
      <c r="G156" s="282"/>
      <c r="H156" s="328" t="s">
        <v>1847</v>
      </c>
      <c r="I156" s="328" t="s">
        <v>1809</v>
      </c>
      <c r="J156" s="328">
        <v>50</v>
      </c>
      <c r="K156" s="324"/>
    </row>
    <row r="157" spans="2:11" s="1" customFormat="1" ht="15" customHeight="1">
      <c r="B157" s="303"/>
      <c r="C157" s="328" t="s">
        <v>1834</v>
      </c>
      <c r="D157" s="282"/>
      <c r="E157" s="282"/>
      <c r="F157" s="329" t="s">
        <v>1813</v>
      </c>
      <c r="G157" s="282"/>
      <c r="H157" s="328" t="s">
        <v>1847</v>
      </c>
      <c r="I157" s="328" t="s">
        <v>1809</v>
      </c>
      <c r="J157" s="328">
        <v>50</v>
      </c>
      <c r="K157" s="324"/>
    </row>
    <row r="158" spans="2:11" s="1" customFormat="1" ht="15" customHeight="1">
      <c r="B158" s="303"/>
      <c r="C158" s="328" t="s">
        <v>1832</v>
      </c>
      <c r="D158" s="282"/>
      <c r="E158" s="282"/>
      <c r="F158" s="329" t="s">
        <v>1813</v>
      </c>
      <c r="G158" s="282"/>
      <c r="H158" s="328" t="s">
        <v>1847</v>
      </c>
      <c r="I158" s="328" t="s">
        <v>1809</v>
      </c>
      <c r="J158" s="328">
        <v>50</v>
      </c>
      <c r="K158" s="324"/>
    </row>
    <row r="159" spans="2:11" s="1" customFormat="1" ht="15" customHeight="1">
      <c r="B159" s="303"/>
      <c r="C159" s="328" t="s">
        <v>110</v>
      </c>
      <c r="D159" s="282"/>
      <c r="E159" s="282"/>
      <c r="F159" s="329" t="s">
        <v>1807</v>
      </c>
      <c r="G159" s="282"/>
      <c r="H159" s="328" t="s">
        <v>1869</v>
      </c>
      <c r="I159" s="328" t="s">
        <v>1809</v>
      </c>
      <c r="J159" s="328" t="s">
        <v>1870</v>
      </c>
      <c r="K159" s="324"/>
    </row>
    <row r="160" spans="2:11" s="1" customFormat="1" ht="15" customHeight="1">
      <c r="B160" s="303"/>
      <c r="C160" s="328" t="s">
        <v>1871</v>
      </c>
      <c r="D160" s="282"/>
      <c r="E160" s="282"/>
      <c r="F160" s="329" t="s">
        <v>1807</v>
      </c>
      <c r="G160" s="282"/>
      <c r="H160" s="328" t="s">
        <v>1872</v>
      </c>
      <c r="I160" s="328" t="s">
        <v>1842</v>
      </c>
      <c r="J160" s="328"/>
      <c r="K160" s="324"/>
    </row>
    <row r="161" spans="2:11" s="1" customFormat="1" ht="15" customHeight="1">
      <c r="B161" s="330"/>
      <c r="C161" s="312"/>
      <c r="D161" s="312"/>
      <c r="E161" s="312"/>
      <c r="F161" s="312"/>
      <c r="G161" s="312"/>
      <c r="H161" s="312"/>
      <c r="I161" s="312"/>
      <c r="J161" s="312"/>
      <c r="K161" s="331"/>
    </row>
    <row r="162" spans="2:11" s="1" customFormat="1" ht="18.75" customHeight="1">
      <c r="B162" s="279"/>
      <c r="C162" s="282"/>
      <c r="D162" s="282"/>
      <c r="E162" s="282"/>
      <c r="F162" s="302"/>
      <c r="G162" s="282"/>
      <c r="H162" s="282"/>
      <c r="I162" s="282"/>
      <c r="J162" s="282"/>
      <c r="K162" s="279"/>
    </row>
    <row r="163" spans="2:11" s="1" customFormat="1" ht="18.75" customHeight="1">
      <c r="B163" s="289"/>
      <c r="C163" s="289"/>
      <c r="D163" s="289"/>
      <c r="E163" s="289"/>
      <c r="F163" s="289"/>
      <c r="G163" s="289"/>
      <c r="H163" s="289"/>
      <c r="I163" s="289"/>
      <c r="J163" s="289"/>
      <c r="K163" s="289"/>
    </row>
    <row r="164" spans="2:11" s="1" customFormat="1" ht="7.5" customHeight="1">
      <c r="B164" s="271"/>
      <c r="C164" s="272"/>
      <c r="D164" s="272"/>
      <c r="E164" s="272"/>
      <c r="F164" s="272"/>
      <c r="G164" s="272"/>
      <c r="H164" s="272"/>
      <c r="I164" s="272"/>
      <c r="J164" s="272"/>
      <c r="K164" s="273"/>
    </row>
    <row r="165" spans="2:11" s="1" customFormat="1" ht="45" customHeight="1">
      <c r="B165" s="274"/>
      <c r="C165" s="403" t="s">
        <v>1873</v>
      </c>
      <c r="D165" s="403"/>
      <c r="E165" s="403"/>
      <c r="F165" s="403"/>
      <c r="G165" s="403"/>
      <c r="H165" s="403"/>
      <c r="I165" s="403"/>
      <c r="J165" s="403"/>
      <c r="K165" s="275"/>
    </row>
    <row r="166" spans="2:11" s="1" customFormat="1" ht="17.25" customHeight="1">
      <c r="B166" s="274"/>
      <c r="C166" s="295" t="s">
        <v>1801</v>
      </c>
      <c r="D166" s="295"/>
      <c r="E166" s="295"/>
      <c r="F166" s="295" t="s">
        <v>1802</v>
      </c>
      <c r="G166" s="332"/>
      <c r="H166" s="333" t="s">
        <v>55</v>
      </c>
      <c r="I166" s="333" t="s">
        <v>58</v>
      </c>
      <c r="J166" s="295" t="s">
        <v>1803</v>
      </c>
      <c r="K166" s="275"/>
    </row>
    <row r="167" spans="2:11" s="1" customFormat="1" ht="17.25" customHeight="1">
      <c r="B167" s="276"/>
      <c r="C167" s="297" t="s">
        <v>1804</v>
      </c>
      <c r="D167" s="297"/>
      <c r="E167" s="297"/>
      <c r="F167" s="298" t="s">
        <v>1805</v>
      </c>
      <c r="G167" s="334"/>
      <c r="H167" s="335"/>
      <c r="I167" s="335"/>
      <c r="J167" s="297" t="s">
        <v>1806</v>
      </c>
      <c r="K167" s="277"/>
    </row>
    <row r="168" spans="2:11" s="1" customFormat="1" ht="5.25" customHeight="1">
      <c r="B168" s="303"/>
      <c r="C168" s="300"/>
      <c r="D168" s="300"/>
      <c r="E168" s="300"/>
      <c r="F168" s="300"/>
      <c r="G168" s="301"/>
      <c r="H168" s="300"/>
      <c r="I168" s="300"/>
      <c r="J168" s="300"/>
      <c r="K168" s="324"/>
    </row>
    <row r="169" spans="2:11" s="1" customFormat="1" ht="15" customHeight="1">
      <c r="B169" s="303"/>
      <c r="C169" s="282" t="s">
        <v>1810</v>
      </c>
      <c r="D169" s="282"/>
      <c r="E169" s="282"/>
      <c r="F169" s="302" t="s">
        <v>1807</v>
      </c>
      <c r="G169" s="282"/>
      <c r="H169" s="282" t="s">
        <v>1847</v>
      </c>
      <c r="I169" s="282" t="s">
        <v>1809</v>
      </c>
      <c r="J169" s="282">
        <v>120</v>
      </c>
      <c r="K169" s="324"/>
    </row>
    <row r="170" spans="2:11" s="1" customFormat="1" ht="15" customHeight="1">
      <c r="B170" s="303"/>
      <c r="C170" s="282" t="s">
        <v>1856</v>
      </c>
      <c r="D170" s="282"/>
      <c r="E170" s="282"/>
      <c r="F170" s="302" t="s">
        <v>1807</v>
      </c>
      <c r="G170" s="282"/>
      <c r="H170" s="282" t="s">
        <v>1857</v>
      </c>
      <c r="I170" s="282" t="s">
        <v>1809</v>
      </c>
      <c r="J170" s="282" t="s">
        <v>1858</v>
      </c>
      <c r="K170" s="324"/>
    </row>
    <row r="171" spans="2:11" s="1" customFormat="1" ht="15" customHeight="1">
      <c r="B171" s="303"/>
      <c r="C171" s="282" t="s">
        <v>86</v>
      </c>
      <c r="D171" s="282"/>
      <c r="E171" s="282"/>
      <c r="F171" s="302" t="s">
        <v>1807</v>
      </c>
      <c r="G171" s="282"/>
      <c r="H171" s="282" t="s">
        <v>1874</v>
      </c>
      <c r="I171" s="282" t="s">
        <v>1809</v>
      </c>
      <c r="J171" s="282" t="s">
        <v>1858</v>
      </c>
      <c r="K171" s="324"/>
    </row>
    <row r="172" spans="2:11" s="1" customFormat="1" ht="15" customHeight="1">
      <c r="B172" s="303"/>
      <c r="C172" s="282" t="s">
        <v>1812</v>
      </c>
      <c r="D172" s="282"/>
      <c r="E172" s="282"/>
      <c r="F172" s="302" t="s">
        <v>1813</v>
      </c>
      <c r="G172" s="282"/>
      <c r="H172" s="282" t="s">
        <v>1874</v>
      </c>
      <c r="I172" s="282" t="s">
        <v>1809</v>
      </c>
      <c r="J172" s="282">
        <v>50</v>
      </c>
      <c r="K172" s="324"/>
    </row>
    <row r="173" spans="2:11" s="1" customFormat="1" ht="15" customHeight="1">
      <c r="B173" s="303"/>
      <c r="C173" s="282" t="s">
        <v>1815</v>
      </c>
      <c r="D173" s="282"/>
      <c r="E173" s="282"/>
      <c r="F173" s="302" t="s">
        <v>1807</v>
      </c>
      <c r="G173" s="282"/>
      <c r="H173" s="282" t="s">
        <v>1874</v>
      </c>
      <c r="I173" s="282" t="s">
        <v>1817</v>
      </c>
      <c r="J173" s="282"/>
      <c r="K173" s="324"/>
    </row>
    <row r="174" spans="2:11" s="1" customFormat="1" ht="15" customHeight="1">
      <c r="B174" s="303"/>
      <c r="C174" s="282" t="s">
        <v>1826</v>
      </c>
      <c r="D174" s="282"/>
      <c r="E174" s="282"/>
      <c r="F174" s="302" t="s">
        <v>1813</v>
      </c>
      <c r="G174" s="282"/>
      <c r="H174" s="282" t="s">
        <v>1874</v>
      </c>
      <c r="I174" s="282" t="s">
        <v>1809</v>
      </c>
      <c r="J174" s="282">
        <v>50</v>
      </c>
      <c r="K174" s="324"/>
    </row>
    <row r="175" spans="2:11" s="1" customFormat="1" ht="15" customHeight="1">
      <c r="B175" s="303"/>
      <c r="C175" s="282" t="s">
        <v>1834</v>
      </c>
      <c r="D175" s="282"/>
      <c r="E175" s="282"/>
      <c r="F175" s="302" t="s">
        <v>1813</v>
      </c>
      <c r="G175" s="282"/>
      <c r="H175" s="282" t="s">
        <v>1874</v>
      </c>
      <c r="I175" s="282" t="s">
        <v>1809</v>
      </c>
      <c r="J175" s="282">
        <v>50</v>
      </c>
      <c r="K175" s="324"/>
    </row>
    <row r="176" spans="2:11" s="1" customFormat="1" ht="15" customHeight="1">
      <c r="B176" s="303"/>
      <c r="C176" s="282" t="s">
        <v>1832</v>
      </c>
      <c r="D176" s="282"/>
      <c r="E176" s="282"/>
      <c r="F176" s="302" t="s">
        <v>1813</v>
      </c>
      <c r="G176" s="282"/>
      <c r="H176" s="282" t="s">
        <v>1874</v>
      </c>
      <c r="I176" s="282" t="s">
        <v>1809</v>
      </c>
      <c r="J176" s="282">
        <v>50</v>
      </c>
      <c r="K176" s="324"/>
    </row>
    <row r="177" spans="2:11" s="1" customFormat="1" ht="15" customHeight="1">
      <c r="B177" s="303"/>
      <c r="C177" s="282" t="s">
        <v>139</v>
      </c>
      <c r="D177" s="282"/>
      <c r="E177" s="282"/>
      <c r="F177" s="302" t="s">
        <v>1807</v>
      </c>
      <c r="G177" s="282"/>
      <c r="H177" s="282" t="s">
        <v>1875</v>
      </c>
      <c r="I177" s="282" t="s">
        <v>1876</v>
      </c>
      <c r="J177" s="282"/>
      <c r="K177" s="324"/>
    </row>
    <row r="178" spans="2:11" s="1" customFormat="1" ht="15" customHeight="1">
      <c r="B178" s="303"/>
      <c r="C178" s="282" t="s">
        <v>58</v>
      </c>
      <c r="D178" s="282"/>
      <c r="E178" s="282"/>
      <c r="F178" s="302" t="s">
        <v>1807</v>
      </c>
      <c r="G178" s="282"/>
      <c r="H178" s="282" t="s">
        <v>1877</v>
      </c>
      <c r="I178" s="282" t="s">
        <v>1878</v>
      </c>
      <c r="J178" s="282">
        <v>1</v>
      </c>
      <c r="K178" s="324"/>
    </row>
    <row r="179" spans="2:11" s="1" customFormat="1" ht="15" customHeight="1">
      <c r="B179" s="303"/>
      <c r="C179" s="282" t="s">
        <v>54</v>
      </c>
      <c r="D179" s="282"/>
      <c r="E179" s="282"/>
      <c r="F179" s="302" t="s">
        <v>1807</v>
      </c>
      <c r="G179" s="282"/>
      <c r="H179" s="282" t="s">
        <v>1879</v>
      </c>
      <c r="I179" s="282" t="s">
        <v>1809</v>
      </c>
      <c r="J179" s="282">
        <v>20</v>
      </c>
      <c r="K179" s="324"/>
    </row>
    <row r="180" spans="2:11" s="1" customFormat="1" ht="15" customHeight="1">
      <c r="B180" s="303"/>
      <c r="C180" s="282" t="s">
        <v>55</v>
      </c>
      <c r="D180" s="282"/>
      <c r="E180" s="282"/>
      <c r="F180" s="302" t="s">
        <v>1807</v>
      </c>
      <c r="G180" s="282"/>
      <c r="H180" s="282" t="s">
        <v>1880</v>
      </c>
      <c r="I180" s="282" t="s">
        <v>1809</v>
      </c>
      <c r="J180" s="282">
        <v>255</v>
      </c>
      <c r="K180" s="324"/>
    </row>
    <row r="181" spans="2:11" s="1" customFormat="1" ht="15" customHeight="1">
      <c r="B181" s="303"/>
      <c r="C181" s="282" t="s">
        <v>140</v>
      </c>
      <c r="D181" s="282"/>
      <c r="E181" s="282"/>
      <c r="F181" s="302" t="s">
        <v>1807</v>
      </c>
      <c r="G181" s="282"/>
      <c r="H181" s="282" t="s">
        <v>1771</v>
      </c>
      <c r="I181" s="282" t="s">
        <v>1809</v>
      </c>
      <c r="J181" s="282">
        <v>10</v>
      </c>
      <c r="K181" s="324"/>
    </row>
    <row r="182" spans="2:11" s="1" customFormat="1" ht="15" customHeight="1">
      <c r="B182" s="303"/>
      <c r="C182" s="282" t="s">
        <v>141</v>
      </c>
      <c r="D182" s="282"/>
      <c r="E182" s="282"/>
      <c r="F182" s="302" t="s">
        <v>1807</v>
      </c>
      <c r="G182" s="282"/>
      <c r="H182" s="282" t="s">
        <v>1881</v>
      </c>
      <c r="I182" s="282" t="s">
        <v>1842</v>
      </c>
      <c r="J182" s="282"/>
      <c r="K182" s="324"/>
    </row>
    <row r="183" spans="2:11" s="1" customFormat="1" ht="15" customHeight="1">
      <c r="B183" s="303"/>
      <c r="C183" s="282" t="s">
        <v>1882</v>
      </c>
      <c r="D183" s="282"/>
      <c r="E183" s="282"/>
      <c r="F183" s="302" t="s">
        <v>1807</v>
      </c>
      <c r="G183" s="282"/>
      <c r="H183" s="282" t="s">
        <v>1883</v>
      </c>
      <c r="I183" s="282" t="s">
        <v>1842</v>
      </c>
      <c r="J183" s="282"/>
      <c r="K183" s="324"/>
    </row>
    <row r="184" spans="2:11" s="1" customFormat="1" ht="15" customHeight="1">
      <c r="B184" s="303"/>
      <c r="C184" s="282" t="s">
        <v>1871</v>
      </c>
      <c r="D184" s="282"/>
      <c r="E184" s="282"/>
      <c r="F184" s="302" t="s">
        <v>1807</v>
      </c>
      <c r="G184" s="282"/>
      <c r="H184" s="282" t="s">
        <v>1884</v>
      </c>
      <c r="I184" s="282" t="s">
        <v>1842</v>
      </c>
      <c r="J184" s="282"/>
      <c r="K184" s="324"/>
    </row>
    <row r="185" spans="2:11" s="1" customFormat="1" ht="15" customHeight="1">
      <c r="B185" s="303"/>
      <c r="C185" s="282" t="s">
        <v>143</v>
      </c>
      <c r="D185" s="282"/>
      <c r="E185" s="282"/>
      <c r="F185" s="302" t="s">
        <v>1813</v>
      </c>
      <c r="G185" s="282"/>
      <c r="H185" s="282" t="s">
        <v>1885</v>
      </c>
      <c r="I185" s="282" t="s">
        <v>1809</v>
      </c>
      <c r="J185" s="282">
        <v>50</v>
      </c>
      <c r="K185" s="324"/>
    </row>
    <row r="186" spans="2:11" s="1" customFormat="1" ht="15" customHeight="1">
      <c r="B186" s="303"/>
      <c r="C186" s="282" t="s">
        <v>1886</v>
      </c>
      <c r="D186" s="282"/>
      <c r="E186" s="282"/>
      <c r="F186" s="302" t="s">
        <v>1813</v>
      </c>
      <c r="G186" s="282"/>
      <c r="H186" s="282" t="s">
        <v>1887</v>
      </c>
      <c r="I186" s="282" t="s">
        <v>1888</v>
      </c>
      <c r="J186" s="282"/>
      <c r="K186" s="324"/>
    </row>
    <row r="187" spans="2:11" s="1" customFormat="1" ht="15" customHeight="1">
      <c r="B187" s="303"/>
      <c r="C187" s="282" t="s">
        <v>1889</v>
      </c>
      <c r="D187" s="282"/>
      <c r="E187" s="282"/>
      <c r="F187" s="302" t="s">
        <v>1813</v>
      </c>
      <c r="G187" s="282"/>
      <c r="H187" s="282" t="s">
        <v>1890</v>
      </c>
      <c r="I187" s="282" t="s">
        <v>1888</v>
      </c>
      <c r="J187" s="282"/>
      <c r="K187" s="324"/>
    </row>
    <row r="188" spans="2:11" s="1" customFormat="1" ht="15" customHeight="1">
      <c r="B188" s="303"/>
      <c r="C188" s="282" t="s">
        <v>1891</v>
      </c>
      <c r="D188" s="282"/>
      <c r="E188" s="282"/>
      <c r="F188" s="302" t="s">
        <v>1813</v>
      </c>
      <c r="G188" s="282"/>
      <c r="H188" s="282" t="s">
        <v>1892</v>
      </c>
      <c r="I188" s="282" t="s">
        <v>1888</v>
      </c>
      <c r="J188" s="282"/>
      <c r="K188" s="324"/>
    </row>
    <row r="189" spans="2:11" s="1" customFormat="1" ht="15" customHeight="1">
      <c r="B189" s="303"/>
      <c r="C189" s="336" t="s">
        <v>1893</v>
      </c>
      <c r="D189" s="282"/>
      <c r="E189" s="282"/>
      <c r="F189" s="302" t="s">
        <v>1813</v>
      </c>
      <c r="G189" s="282"/>
      <c r="H189" s="282" t="s">
        <v>1894</v>
      </c>
      <c r="I189" s="282" t="s">
        <v>1895</v>
      </c>
      <c r="J189" s="337" t="s">
        <v>1896</v>
      </c>
      <c r="K189" s="324"/>
    </row>
    <row r="190" spans="2:11" s="1" customFormat="1" ht="15" customHeight="1">
      <c r="B190" s="303"/>
      <c r="C190" s="288" t="s">
        <v>43</v>
      </c>
      <c r="D190" s="282"/>
      <c r="E190" s="282"/>
      <c r="F190" s="302" t="s">
        <v>1807</v>
      </c>
      <c r="G190" s="282"/>
      <c r="H190" s="279" t="s">
        <v>1897</v>
      </c>
      <c r="I190" s="282" t="s">
        <v>1898</v>
      </c>
      <c r="J190" s="282"/>
      <c r="K190" s="324"/>
    </row>
    <row r="191" spans="2:11" s="1" customFormat="1" ht="15" customHeight="1">
      <c r="B191" s="303"/>
      <c r="C191" s="288" t="s">
        <v>1899</v>
      </c>
      <c r="D191" s="282"/>
      <c r="E191" s="282"/>
      <c r="F191" s="302" t="s">
        <v>1807</v>
      </c>
      <c r="G191" s="282"/>
      <c r="H191" s="282" t="s">
        <v>1900</v>
      </c>
      <c r="I191" s="282" t="s">
        <v>1842</v>
      </c>
      <c r="J191" s="282"/>
      <c r="K191" s="324"/>
    </row>
    <row r="192" spans="2:11" s="1" customFormat="1" ht="15" customHeight="1">
      <c r="B192" s="303"/>
      <c r="C192" s="288" t="s">
        <v>1901</v>
      </c>
      <c r="D192" s="282"/>
      <c r="E192" s="282"/>
      <c r="F192" s="302" t="s">
        <v>1807</v>
      </c>
      <c r="G192" s="282"/>
      <c r="H192" s="282" t="s">
        <v>1902</v>
      </c>
      <c r="I192" s="282" t="s">
        <v>1842</v>
      </c>
      <c r="J192" s="282"/>
      <c r="K192" s="324"/>
    </row>
    <row r="193" spans="2:11" s="1" customFormat="1" ht="15" customHeight="1">
      <c r="B193" s="303"/>
      <c r="C193" s="288" t="s">
        <v>1903</v>
      </c>
      <c r="D193" s="282"/>
      <c r="E193" s="282"/>
      <c r="F193" s="302" t="s">
        <v>1813</v>
      </c>
      <c r="G193" s="282"/>
      <c r="H193" s="282" t="s">
        <v>1904</v>
      </c>
      <c r="I193" s="282" t="s">
        <v>1842</v>
      </c>
      <c r="J193" s="282"/>
      <c r="K193" s="324"/>
    </row>
    <row r="194" spans="2:11" s="1" customFormat="1" ht="15" customHeight="1">
      <c r="B194" s="330"/>
      <c r="C194" s="338"/>
      <c r="D194" s="312"/>
      <c r="E194" s="312"/>
      <c r="F194" s="312"/>
      <c r="G194" s="312"/>
      <c r="H194" s="312"/>
      <c r="I194" s="312"/>
      <c r="J194" s="312"/>
      <c r="K194" s="331"/>
    </row>
    <row r="195" spans="2:11" s="1" customFormat="1" ht="18.75" customHeight="1">
      <c r="B195" s="279"/>
      <c r="C195" s="282"/>
      <c r="D195" s="282"/>
      <c r="E195" s="282"/>
      <c r="F195" s="302"/>
      <c r="G195" s="282"/>
      <c r="H195" s="282"/>
      <c r="I195" s="282"/>
      <c r="J195" s="282"/>
      <c r="K195" s="279"/>
    </row>
    <row r="196" spans="2:11" s="1" customFormat="1" ht="18.75" customHeight="1">
      <c r="B196" s="279"/>
      <c r="C196" s="282"/>
      <c r="D196" s="282"/>
      <c r="E196" s="282"/>
      <c r="F196" s="302"/>
      <c r="G196" s="282"/>
      <c r="H196" s="282"/>
      <c r="I196" s="282"/>
      <c r="J196" s="282"/>
      <c r="K196" s="279"/>
    </row>
    <row r="197" spans="2:11" s="1" customFormat="1" ht="18.75" customHeight="1">
      <c r="B197" s="289"/>
      <c r="C197" s="289"/>
      <c r="D197" s="289"/>
      <c r="E197" s="289"/>
      <c r="F197" s="289"/>
      <c r="G197" s="289"/>
      <c r="H197" s="289"/>
      <c r="I197" s="289"/>
      <c r="J197" s="289"/>
      <c r="K197" s="289"/>
    </row>
    <row r="198" spans="2:11" s="1" customFormat="1" ht="13.5">
      <c r="B198" s="271"/>
      <c r="C198" s="272"/>
      <c r="D198" s="272"/>
      <c r="E198" s="272"/>
      <c r="F198" s="272"/>
      <c r="G198" s="272"/>
      <c r="H198" s="272"/>
      <c r="I198" s="272"/>
      <c r="J198" s="272"/>
      <c r="K198" s="273"/>
    </row>
    <row r="199" spans="2:11" s="1" customFormat="1" ht="21">
      <c r="B199" s="274"/>
      <c r="C199" s="403" t="s">
        <v>1905</v>
      </c>
      <c r="D199" s="403"/>
      <c r="E199" s="403"/>
      <c r="F199" s="403"/>
      <c r="G199" s="403"/>
      <c r="H199" s="403"/>
      <c r="I199" s="403"/>
      <c r="J199" s="403"/>
      <c r="K199" s="275"/>
    </row>
    <row r="200" spans="2:11" s="1" customFormat="1" ht="25.5" customHeight="1">
      <c r="B200" s="274"/>
      <c r="C200" s="339" t="s">
        <v>1906</v>
      </c>
      <c r="D200" s="339"/>
      <c r="E200" s="339"/>
      <c r="F200" s="339" t="s">
        <v>1907</v>
      </c>
      <c r="G200" s="340"/>
      <c r="H200" s="404" t="s">
        <v>1908</v>
      </c>
      <c r="I200" s="404"/>
      <c r="J200" s="404"/>
      <c r="K200" s="275"/>
    </row>
    <row r="201" spans="2:11" s="1" customFormat="1" ht="5.25" customHeight="1">
      <c r="B201" s="303"/>
      <c r="C201" s="300"/>
      <c r="D201" s="300"/>
      <c r="E201" s="300"/>
      <c r="F201" s="300"/>
      <c r="G201" s="282"/>
      <c r="H201" s="300"/>
      <c r="I201" s="300"/>
      <c r="J201" s="300"/>
      <c r="K201" s="324"/>
    </row>
    <row r="202" spans="2:11" s="1" customFormat="1" ht="15" customHeight="1">
      <c r="B202" s="303"/>
      <c r="C202" s="282" t="s">
        <v>1898</v>
      </c>
      <c r="D202" s="282"/>
      <c r="E202" s="282"/>
      <c r="F202" s="302" t="s">
        <v>44</v>
      </c>
      <c r="G202" s="282"/>
      <c r="H202" s="405" t="s">
        <v>1909</v>
      </c>
      <c r="I202" s="405"/>
      <c r="J202" s="405"/>
      <c r="K202" s="324"/>
    </row>
    <row r="203" spans="2:11" s="1" customFormat="1" ht="15" customHeight="1">
      <c r="B203" s="303"/>
      <c r="C203" s="309"/>
      <c r="D203" s="282"/>
      <c r="E203" s="282"/>
      <c r="F203" s="302" t="s">
        <v>45</v>
      </c>
      <c r="G203" s="282"/>
      <c r="H203" s="405" t="s">
        <v>1910</v>
      </c>
      <c r="I203" s="405"/>
      <c r="J203" s="405"/>
      <c r="K203" s="324"/>
    </row>
    <row r="204" spans="2:11" s="1" customFormat="1" ht="15" customHeight="1">
      <c r="B204" s="303"/>
      <c r="C204" s="309"/>
      <c r="D204" s="282"/>
      <c r="E204" s="282"/>
      <c r="F204" s="302" t="s">
        <v>48</v>
      </c>
      <c r="G204" s="282"/>
      <c r="H204" s="405" t="s">
        <v>1911</v>
      </c>
      <c r="I204" s="405"/>
      <c r="J204" s="405"/>
      <c r="K204" s="324"/>
    </row>
    <row r="205" spans="2:11" s="1" customFormat="1" ht="15" customHeight="1">
      <c r="B205" s="303"/>
      <c r="C205" s="282"/>
      <c r="D205" s="282"/>
      <c r="E205" s="282"/>
      <c r="F205" s="302" t="s">
        <v>46</v>
      </c>
      <c r="G205" s="282"/>
      <c r="H205" s="405" t="s">
        <v>1912</v>
      </c>
      <c r="I205" s="405"/>
      <c r="J205" s="405"/>
      <c r="K205" s="324"/>
    </row>
    <row r="206" spans="2:11" s="1" customFormat="1" ht="15" customHeight="1">
      <c r="B206" s="303"/>
      <c r="C206" s="282"/>
      <c r="D206" s="282"/>
      <c r="E206" s="282"/>
      <c r="F206" s="302" t="s">
        <v>47</v>
      </c>
      <c r="G206" s="282"/>
      <c r="H206" s="405" t="s">
        <v>1913</v>
      </c>
      <c r="I206" s="405"/>
      <c r="J206" s="405"/>
      <c r="K206" s="324"/>
    </row>
    <row r="207" spans="2:11" s="1" customFormat="1" ht="15" customHeight="1">
      <c r="B207" s="303"/>
      <c r="C207" s="282"/>
      <c r="D207" s="282"/>
      <c r="E207" s="282"/>
      <c r="F207" s="302"/>
      <c r="G207" s="282"/>
      <c r="H207" s="282"/>
      <c r="I207" s="282"/>
      <c r="J207" s="282"/>
      <c r="K207" s="324"/>
    </row>
    <row r="208" spans="2:11" s="1" customFormat="1" ht="15" customHeight="1">
      <c r="B208" s="303"/>
      <c r="C208" s="282" t="s">
        <v>1854</v>
      </c>
      <c r="D208" s="282"/>
      <c r="E208" s="282"/>
      <c r="F208" s="302" t="s">
        <v>79</v>
      </c>
      <c r="G208" s="282"/>
      <c r="H208" s="405" t="s">
        <v>1914</v>
      </c>
      <c r="I208" s="405"/>
      <c r="J208" s="405"/>
      <c r="K208" s="324"/>
    </row>
    <row r="209" spans="2:11" s="1" customFormat="1" ht="15" customHeight="1">
      <c r="B209" s="303"/>
      <c r="C209" s="309"/>
      <c r="D209" s="282"/>
      <c r="E209" s="282"/>
      <c r="F209" s="302" t="s">
        <v>1751</v>
      </c>
      <c r="G209" s="282"/>
      <c r="H209" s="405" t="s">
        <v>1752</v>
      </c>
      <c r="I209" s="405"/>
      <c r="J209" s="405"/>
      <c r="K209" s="324"/>
    </row>
    <row r="210" spans="2:11" s="1" customFormat="1" ht="15" customHeight="1">
      <c r="B210" s="303"/>
      <c r="C210" s="282"/>
      <c r="D210" s="282"/>
      <c r="E210" s="282"/>
      <c r="F210" s="302" t="s">
        <v>1749</v>
      </c>
      <c r="G210" s="282"/>
      <c r="H210" s="405" t="s">
        <v>1915</v>
      </c>
      <c r="I210" s="405"/>
      <c r="J210" s="405"/>
      <c r="K210" s="324"/>
    </row>
    <row r="211" spans="2:11" s="1" customFormat="1" ht="15" customHeight="1">
      <c r="B211" s="341"/>
      <c r="C211" s="309"/>
      <c r="D211" s="309"/>
      <c r="E211" s="309"/>
      <c r="F211" s="302" t="s">
        <v>1753</v>
      </c>
      <c r="G211" s="288"/>
      <c r="H211" s="406" t="s">
        <v>1754</v>
      </c>
      <c r="I211" s="406"/>
      <c r="J211" s="406"/>
      <c r="K211" s="342"/>
    </row>
    <row r="212" spans="2:11" s="1" customFormat="1" ht="15" customHeight="1">
      <c r="B212" s="341"/>
      <c r="C212" s="309"/>
      <c r="D212" s="309"/>
      <c r="E212" s="309"/>
      <c r="F212" s="302" t="s">
        <v>1755</v>
      </c>
      <c r="G212" s="288"/>
      <c r="H212" s="406" t="s">
        <v>1690</v>
      </c>
      <c r="I212" s="406"/>
      <c r="J212" s="406"/>
      <c r="K212" s="342"/>
    </row>
    <row r="213" spans="2:11" s="1" customFormat="1" ht="15" customHeight="1">
      <c r="B213" s="341"/>
      <c r="C213" s="309"/>
      <c r="D213" s="309"/>
      <c r="E213" s="309"/>
      <c r="F213" s="343"/>
      <c r="G213" s="288"/>
      <c r="H213" s="344"/>
      <c r="I213" s="344"/>
      <c r="J213" s="344"/>
      <c r="K213" s="342"/>
    </row>
    <row r="214" spans="2:11" s="1" customFormat="1" ht="15" customHeight="1">
      <c r="B214" s="341"/>
      <c r="C214" s="282" t="s">
        <v>1878</v>
      </c>
      <c r="D214" s="309"/>
      <c r="E214" s="309"/>
      <c r="F214" s="302">
        <v>1</v>
      </c>
      <c r="G214" s="288"/>
      <c r="H214" s="406" t="s">
        <v>1916</v>
      </c>
      <c r="I214" s="406"/>
      <c r="J214" s="406"/>
      <c r="K214" s="342"/>
    </row>
    <row r="215" spans="2:11" s="1" customFormat="1" ht="15" customHeight="1">
      <c r="B215" s="341"/>
      <c r="C215" s="309"/>
      <c r="D215" s="309"/>
      <c r="E215" s="309"/>
      <c r="F215" s="302">
        <v>2</v>
      </c>
      <c r="G215" s="288"/>
      <c r="H215" s="406" t="s">
        <v>1917</v>
      </c>
      <c r="I215" s="406"/>
      <c r="J215" s="406"/>
      <c r="K215" s="342"/>
    </row>
    <row r="216" spans="2:11" s="1" customFormat="1" ht="15" customHeight="1">
      <c r="B216" s="341"/>
      <c r="C216" s="309"/>
      <c r="D216" s="309"/>
      <c r="E216" s="309"/>
      <c r="F216" s="302">
        <v>3</v>
      </c>
      <c r="G216" s="288"/>
      <c r="H216" s="406" t="s">
        <v>1918</v>
      </c>
      <c r="I216" s="406"/>
      <c r="J216" s="406"/>
      <c r="K216" s="342"/>
    </row>
    <row r="217" spans="2:11" s="1" customFormat="1" ht="15" customHeight="1">
      <c r="B217" s="341"/>
      <c r="C217" s="309"/>
      <c r="D217" s="309"/>
      <c r="E217" s="309"/>
      <c r="F217" s="302">
        <v>4</v>
      </c>
      <c r="G217" s="288"/>
      <c r="H217" s="406" t="s">
        <v>1919</v>
      </c>
      <c r="I217" s="406"/>
      <c r="J217" s="406"/>
      <c r="K217" s="342"/>
    </row>
    <row r="218" spans="2:11" s="1" customFormat="1" ht="12.75" customHeight="1">
      <c r="B218" s="345"/>
      <c r="C218" s="346"/>
      <c r="D218" s="346"/>
      <c r="E218" s="346"/>
      <c r="F218" s="346"/>
      <c r="G218" s="346"/>
      <c r="H218" s="346"/>
      <c r="I218" s="346"/>
      <c r="J218" s="346"/>
      <c r="K218" s="347"/>
    </row>
  </sheetData>
  <sheetProtection password="A249" sheet="1" objects="1" scenarios="1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RENCOVA-TOSH\Renčová</dc:creator>
  <cp:keywords/>
  <dc:description/>
  <cp:lastModifiedBy>potmesill</cp:lastModifiedBy>
  <dcterms:created xsi:type="dcterms:W3CDTF">2020-05-25T05:55:03Z</dcterms:created>
  <dcterms:modified xsi:type="dcterms:W3CDTF">2020-09-11T06:33:06Z</dcterms:modified>
  <cp:category/>
  <cp:version/>
  <cp:contentType/>
  <cp:contentStatus/>
</cp:coreProperties>
</file>