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podlahovýc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Výměna podlahovýc...'!$C$124:$K$222</definedName>
    <definedName name="_xlnm.Print_Area" localSheetId="1">'SO 01 - Výměna podlahovýc...'!$C$4:$J$76,'SO 01 - Výměna podlahovýc...'!$C$82:$J$106,'SO 01 - Výměna podlahovýc...'!$C$112:$K$222</definedName>
    <definedName name="_xlnm.Print_Titles" localSheetId="0">'Rekapitulace stavby'!$92:$92</definedName>
    <definedName name="_xlnm.Print_Titles" localSheetId="1">'SO 01 - Výměna podlahovýc...'!$124:$124</definedName>
  </definedNames>
  <calcPr fullCalcOnLoad="1"/>
</workbook>
</file>

<file path=xl/sharedStrings.xml><?xml version="1.0" encoding="utf-8"?>
<sst xmlns="http://schemas.openxmlformats.org/spreadsheetml/2006/main" count="1080" uniqueCount="307">
  <si>
    <t>Export Komplet</t>
  </si>
  <si>
    <t/>
  </si>
  <si>
    <t>2.0</t>
  </si>
  <si>
    <t>ZAMOK</t>
  </si>
  <si>
    <t>False</t>
  </si>
  <si>
    <t>{0a45c3b6-6770-4060-bb73-31629ee6d2d5}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</si>
  <si>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</si>
  <si>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</si>
  <si>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</si>
  <si>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</si>
  <si>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</si>
  <si>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</si>
  <si>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</si>
  <si>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</si>
  <si>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</si>
  <si>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</si>
  <si>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</si>
  <si>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UJEP - PF - mč. 141, 142, 143 - výměna podlah</t>
  </si>
  <si>
    <t>KSO:</t>
  </si>
  <si>
    <t>CC-CZ:</t>
  </si>
  <si>
    <t>Místo:</t>
  </si>
  <si>
    <t>Ústí nad Labem</t>
  </si>
  <si>
    <t>Datum:</t>
  </si>
  <si>
    <t>8. 7. 2019</t>
  </si>
  <si>
    <t>Zadavatel:</t>
  </si>
  <si>
    <t>IČ:</t>
  </si>
  <si>
    <t>44555601</t>
  </si>
  <si>
    <t>Univerzita Jana Evangelisty Purkyně</t>
  </si>
  <si>
    <t>DIČ:</t>
  </si>
  <si>
    <t>CZ44555601</t>
  </si>
  <si>
    <t>Uchazeč:</t>
  </si>
  <si>
    <t>Vyplň údaj</t>
  </si>
  <si>
    <t>Projektant:</t>
  </si>
  <si>
    <t xml:space="preserve"> </t>
  </si>
  <si>
    <t>True</t>
  </si>
  <si>
    <t>Zpracovatel:</t>
  </si>
  <si>
    <t>25028588</t>
  </si>
  <si>
    <t>Correct BC, s.r.o.</t>
  </si>
  <si>
    <t>CZ25028588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</si>
  <si>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</si>
  <si>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</si>
  <si>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</si>
  <si>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</si>
  <si>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</si>
  <si>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</si>
  <si>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</si>
  <si>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</si>
  <si>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</si>
  <si>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</si>
  <si>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</si>
  <si>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</si>
  <si>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</si>
  <si>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</si>
  <si>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</si>
  <si>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</si>
  <si>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</si>
  <si>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</si>
  <si>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</si>
  <si>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</si>
  <si>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</si>
  <si>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</si>
  <si>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</si>
  <si>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</si>
  <si>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</si>
  <si>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</si>
  <si>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</si>
  <si>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</si>
  <si>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</si>
  <si>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</si>
  <si>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</si>
  <si>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</si>
  <si>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</si>
  <si>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</si>
  <si>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</si>
  <si>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</si>
  <si>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</si>
  <si>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</si>
  <si>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</si>
  <si>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</si>
  <si>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</si>
  <si>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</si>
  <si>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</si>
  <si>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</si>
  <si>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</si>
  <si>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</si>
  <si>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</si>
  <si>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podlahových krytin</t>
  </si>
  <si>
    <t>STA</t>
  </si>
  <si>
    <t>1</t>
  </si>
  <si>
    <t>{ccdfe86d-6948-4379-a043-6eb85be07aa3}</t>
  </si>
  <si>
    <t>2</t>
  </si>
  <si>
    <t>Plocha_učebny</t>
  </si>
  <si>
    <t>196</t>
  </si>
  <si>
    <t>soklíky</t>
  </si>
  <si>
    <t>122</t>
  </si>
  <si>
    <t>KRYCÍ LIST SOUPISU PRACÍ</t>
  </si>
  <si>
    <t>Objekt:</t>
  </si>
  <si>
    <t>SO 01 - Výměna podlahových krytin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</si>
  <si>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</si>
  <si>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</si>
  <si>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</si>
  <si>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</si>
  <si>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</si>
  <si>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</si>
  <si>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</si>
  <si>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</si>
  <si>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776 - Podlahy povlakové</t>
  </si>
  <si>
    <t>HZS - Hodinové zúčtovací sazby</t>
  </si>
  <si>
    <t>VRN - Vedlejší rozpočtové náklady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</si>
  <si>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</si>
  <si>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</si>
  <si>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</si>
  <si>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</si>
  <si>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</si>
  <si>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</si>
  <si>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</si>
  <si>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</si>
  <si>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</si>
  <si>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</si>
  <si>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</si>
  <si>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</si>
  <si>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</si>
  <si>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</si>
  <si>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</si>
  <si>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</si>
  <si>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</si>
  <si>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</si>
  <si>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</si>
  <si>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</si>
  <si>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</si>
  <si>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</si>
  <si>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997013212</t>
  </si>
  <si>
    <t>Vnitrostaveništní doprava suti a vybouraných hmot pro budovy v do 9 m ručně</t>
  </si>
  <si>
    <t>t</t>
  </si>
  <si>
    <t>4</t>
  </si>
  <si>
    <t>-599220522</t>
  </si>
  <si>
    <t>PP</t>
  </si>
  <si>
    <t>Vnitrostaveništní doprava suti a vybouraných hmot  vodorovně do 50 m svisle ručně pro budovy a haly výšky přes 6 do 9 m</t>
  </si>
  <si>
    <t>997013219</t>
  </si>
  <si>
    <t>Příplatek k vnitrostaveništní dopravě suti a vybouraných hmot za zvětšenou dopravu suti ZKD 10 m</t>
  </si>
  <si>
    <t>-959569436</t>
  </si>
  <si>
    <t>Vnitrostaveništní doprava suti a vybouraných hmot  vodorovně do 50 m Příplatek k cenám -3111 až -3217 za zvětšenou vodorovnou dopravu přes vymezenou dopravní vzdálenost za každých dalších i započatých 10 m</t>
  </si>
  <si>
    <t>VV</t>
  </si>
  <si>
    <t>0,625*5 'Přepočtené koeficientem množství</t>
  </si>
  <si>
    <t>3</t>
  </si>
  <si>
    <t>997013501</t>
  </si>
  <si>
    <t>Odvoz suti a vybouraných hmot na skládku nebo meziskládku do 1 km se složením</t>
  </si>
  <si>
    <t>2028831947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</si>
  <si>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</si>
  <si>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</si>
  <si>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</si>
  <si>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1553010175</t>
  </si>
  <si>
    <t>Odvoz suti a vybouraných hmot na skládku nebo meziskládku  se složením, na vzdálenost Příplatek k ceně za každý další i započatý 1 km přes 1 km</t>
  </si>
  <si>
    <t>0,625*7 'Přepočtené koeficientem množství</t>
  </si>
  <si>
    <t>5</t>
  </si>
  <si>
    <t>997013813</t>
  </si>
  <si>
    <t>Poplatek za uložení na skládce (skládkovné) stavebního odpadu z plastických hmot kód odpadu 170 203</t>
  </si>
  <si>
    <t>563772260</t>
  </si>
  <si>
    <t>Poplatek za uložení stavebního odpadu na skládce (skládkovné) z plastických hmot zatříděného do Katalogu odpadů pod kódem 170 203</t>
  </si>
  <si>
    <t>PSV</t>
  </si>
  <si>
    <t>Práce a dodávky PSV</t>
  </si>
  <si>
    <t>776</t>
  </si>
  <si>
    <t>Podlahy povlakové</t>
  </si>
  <si>
    <t>6</t>
  </si>
  <si>
    <t>776111111</t>
  </si>
  <si>
    <t>Broušení anhydritového podkladu povlakových podlah</t>
  </si>
  <si>
    <t>m2</t>
  </si>
  <si>
    <t>16</t>
  </si>
  <si>
    <t>1146298623</t>
  </si>
  <si>
    <t>Příprava podkladu broušení podlah nového podkladu anhydritového</t>
  </si>
  <si>
    <t>7</t>
  </si>
  <si>
    <t>776111116</t>
  </si>
  <si>
    <t>Odstranění zbytků lepidla z podkladu povlakových podlah broušením</t>
  </si>
  <si>
    <t>-742714444</t>
  </si>
  <si>
    <t>Příprava podkladu broušení podlah stávajícího podkladu pro odstranění lepidla (po starých krytinách)</t>
  </si>
  <si>
    <t>8</t>
  </si>
  <si>
    <t>776111311</t>
  </si>
  <si>
    <t>Vysátí podkladu povlakových podlah</t>
  </si>
  <si>
    <t>-1675881778</t>
  </si>
  <si>
    <t>Příprava podkladu vysátí podlah</t>
  </si>
  <si>
    <t>9</t>
  </si>
  <si>
    <t>776121111</t>
  </si>
  <si>
    <t>Vodou ředitelná penetrace savého podkladu povlakových podlah ředěná v poměru 1:3</t>
  </si>
  <si>
    <t>1927947460</t>
  </si>
  <si>
    <t>Příprava podkladu penetrace vodou ředitelná na savý podklad (válečkováním) ředěná v poměru 1:3 podlah</t>
  </si>
  <si>
    <t>10</t>
  </si>
  <si>
    <t>776131111</t>
  </si>
  <si>
    <t>Vyztužení podkladu povlakových podlah armovacím pletivem ze skelných vláken</t>
  </si>
  <si>
    <t>-1415640231</t>
  </si>
  <si>
    <t>Příprava podkladu vyztužení podkladu armovacím pletivem ze skelných vláken</t>
  </si>
  <si>
    <t>"lokální opravy"Plocha_učebny</t>
  </si>
  <si>
    <t>196*0,1 'Přepočtené koeficientem množství</t>
  </si>
  <si>
    <t>11</t>
  </si>
  <si>
    <t>776141112</t>
  </si>
  <si>
    <t>Vyrovnání podkladu povlakových podlah stěrkou pevnosti 20 MPa tl 5 mm</t>
  </si>
  <si>
    <t>-734641827</t>
  </si>
  <si>
    <t>Příprava podkladu vyrovnání samonivelační stěrkou podlah min.pevnosti 20 MPa, tloušťky přes 3 do 5 mm</t>
  </si>
  <si>
    <t>12</t>
  </si>
  <si>
    <t>776201812</t>
  </si>
  <si>
    <t>Demontáž lepených povlakových podlah s podložkou ručně</t>
  </si>
  <si>
    <t>1509166907</t>
  </si>
  <si>
    <t>Demontáž povlakových podlahovin lepených ručně s podložkou</t>
  </si>
  <si>
    <t>"učebna č. 141"70</t>
  </si>
  <si>
    <t>"učebna č. 142"70</t>
  </si>
  <si>
    <t>"učebna č. 143"56</t>
  </si>
  <si>
    <t>Součet</t>
  </si>
  <si>
    <t>13</t>
  </si>
  <si>
    <t>776221111</t>
  </si>
  <si>
    <t>Lepení pásů z PVC standardním lepidlem</t>
  </si>
  <si>
    <t>-1301129550</t>
  </si>
  <si>
    <t>Montáž podlahovin z PVC lepením standardním lepidlem z pásů standardních</t>
  </si>
  <si>
    <t>14</t>
  </si>
  <si>
    <t>M</t>
  </si>
  <si>
    <t>28412285</t>
  </si>
  <si>
    <t>krytina podlahová heterogenní tl 2mm</t>
  </si>
  <si>
    <t>32</t>
  </si>
  <si>
    <t>-1946236045</t>
  </si>
  <si>
    <t>P</t>
  </si>
  <si>
    <t>Poznámka k položce:
Pro bytové a komerční PVC s vysokou třídou zátěže
Např: PVC SOLID 270
Celková tloušťka: 2 mm
Nášlapná vrstva: 0,7 mm
Šíře: 2 a 4 m</t>
  </si>
  <si>
    <t>196*1,1 'Přepočtené koeficientem množství</t>
  </si>
  <si>
    <t>776223112</t>
  </si>
  <si>
    <t>Spoj povlakových podlahovin z PVC svařováním za studena</t>
  </si>
  <si>
    <t>m</t>
  </si>
  <si>
    <t>747696255</t>
  </si>
  <si>
    <t>Montáž podlahovin z PVC spoj podlah svařováním za studena</t>
  </si>
  <si>
    <t>196*0,5 'Přepočtené koeficientem množství</t>
  </si>
  <si>
    <t>776410811</t>
  </si>
  <si>
    <t>Odstranění soklíků a lišt pryžových nebo plastových</t>
  </si>
  <si>
    <t>-1240260193</t>
  </si>
  <si>
    <t>Demontáž soklíků nebo lišt pryžových nebo plastových</t>
  </si>
  <si>
    <t>"učebna č. 141"45</t>
  </si>
  <si>
    <t>"učebna č. 142"45</t>
  </si>
  <si>
    <t>"učebna č. 143"32</t>
  </si>
  <si>
    <t>17</t>
  </si>
  <si>
    <t>776411111</t>
  </si>
  <si>
    <t>Montáž obvodových soklíků výšky do 80 mm</t>
  </si>
  <si>
    <t>-528153113</t>
  </si>
  <si>
    <t>Montáž soklíků lepením obvodových, výšky do 80 mm</t>
  </si>
  <si>
    <t>18</t>
  </si>
  <si>
    <t>28411007</t>
  </si>
  <si>
    <t>lišta soklová PVC 15x50mm</t>
  </si>
  <si>
    <t>-306297030</t>
  </si>
  <si>
    <t>Poznámka k položce:
Např.: PVC lišta Döllken WL50</t>
  </si>
  <si>
    <t>122*1,02 'Přepočtené koeficientem množství</t>
  </si>
  <si>
    <t>19</t>
  </si>
  <si>
    <t>776421312</t>
  </si>
  <si>
    <t>Montáž přechodových šroubovaných lišt</t>
  </si>
  <si>
    <t>-1006351903</t>
  </si>
  <si>
    <t>Montáž lišt přechodových šroubovaných</t>
  </si>
  <si>
    <t>"učebna č. 141"1</t>
  </si>
  <si>
    <t>"učebna č. 142"1</t>
  </si>
  <si>
    <t>"učebna č. 143"1</t>
  </si>
  <si>
    <t>20</t>
  </si>
  <si>
    <t>55343124</t>
  </si>
  <si>
    <t>profil přechodový Al vrtaný 30mm bronz</t>
  </si>
  <si>
    <t>-2005559806</t>
  </si>
  <si>
    <t>3*1,02 'Přepočtené koeficientem množství</t>
  </si>
  <si>
    <t>998776102</t>
  </si>
  <si>
    <t>Přesun hmot tonážní pro podlahy povlakové v objektech v do 12 m</t>
  </si>
  <si>
    <t>-966248766</t>
  </si>
  <si>
    <t>Přesun hmot pro podlahy povlakové  stanovený z hmotnosti přesunovaného materiálu vodorovná dopravní vzdálenost do 50 m v objektech výšky přes 6 do 12 m</t>
  </si>
  <si>
    <t>22</t>
  </si>
  <si>
    <t>998776181</t>
  </si>
  <si>
    <t>Příplatek k přesunu hmot tonážní 776 prováděný bez použití mechanizace</t>
  </si>
  <si>
    <t>2125185726</t>
  </si>
  <si>
    <t>Přesun hmot pro podlahy povlakové  stanovený z hmotnosti přesunovaného materiálu Příplatek k cenám za přesun prováděný bez použití mechanizace pro jakoukoliv výšku objektu</t>
  </si>
  <si>
    <t>23</t>
  </si>
  <si>
    <t>998776192</t>
  </si>
  <si>
    <t>Příplatek k přesunu hmot tonážní 776 za zvětšený přesun do 100 m</t>
  </si>
  <si>
    <t>1714851807</t>
  </si>
  <si>
    <t>Přesun hmot pro podlahy povlakové  stanovený z hmotnosti přesunovaného materiálu Příplatek k cenám za zvětšený přesun přes vymezenou největší dopravní vzdálenost do 100 m</t>
  </si>
  <si>
    <t>HZS</t>
  </si>
  <si>
    <t>Hodinové zúčtovací sazby</t>
  </si>
  <si>
    <t>24</t>
  </si>
  <si>
    <t>HZS2331</t>
  </si>
  <si>
    <t>Hodinová zúčtovací sazba podlahář</t>
  </si>
  <si>
    <t>hod</t>
  </si>
  <si>
    <t>512</t>
  </si>
  <si>
    <t>-215088256</t>
  </si>
  <si>
    <t>Hodinové zúčtovací sazby profesí PSV  úpravy povrchů a podlahy podlahář</t>
  </si>
  <si>
    <t>Poznámka k položce:
Neočekávané práce - Bude účtováno dle skutečně provedených prací zapsaných ve stavebním deníku a odsouhlasených TDI</t>
  </si>
  <si>
    <t>VRN</t>
  </si>
  <si>
    <t>Vedlejší rozpočtové náklady</t>
  </si>
  <si>
    <t>VRN4</t>
  </si>
  <si>
    <t>Inženýrská činnost</t>
  </si>
  <si>
    <t>25</t>
  </si>
  <si>
    <t>045203000</t>
  </si>
  <si>
    <t>Kompletační činnost</t>
  </si>
  <si>
    <t>sada</t>
  </si>
  <si>
    <t>1024</t>
  </si>
  <si>
    <t>843117423</t>
  </si>
  <si>
    <t>Poznámka k položce:
Kompletní sada dokladů pro předání stavby (předávací protokoly, prohlášení o shode, revize, certifikáty...)</t>
  </si>
  <si>
    <t>VRN5</t>
  </si>
  <si>
    <t>Finanční náklady</t>
  </si>
  <si>
    <t>26</t>
  </si>
  <si>
    <t>052103000</t>
  </si>
  <si>
    <t>Rezerva investora</t>
  </si>
  <si>
    <t>%</t>
  </si>
  <si>
    <t>-782999005</t>
  </si>
  <si>
    <t>Poznámka k položce:
3% z celkové ceny díla bez části VRN
Předpokládané více práce spojenés se skrytými závadami</t>
  </si>
  <si>
    <t>VRN9</t>
  </si>
  <si>
    <t>Ostatní náklady</t>
  </si>
  <si>
    <t>27</t>
  </si>
  <si>
    <t>094002000</t>
  </si>
  <si>
    <t>Ostatní náklady související s výstavbou</t>
  </si>
  <si>
    <t>-1194155762</t>
  </si>
  <si>
    <t>Poznámka k položce:
Ostatní náklady zhotovitele spojené s realizací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</si>
</sst>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36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38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54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55</v>
      </c>
      <c r="AI60" s="41"/>
      <c r="AJ60" s="41"/>
      <c r="AK60" s="41"/>
      <c r="AL60" s="41"/>
      <c r="AM60" s="63" t="s">
        <v>56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58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55</v>
      </c>
      <c r="AI75" s="41"/>
      <c r="AJ75" s="41"/>
      <c r="AK75" s="41"/>
      <c r="AL75" s="41"/>
      <c r="AM75" s="63" t="s">
        <v>56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20190709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UJEP - PF - mč. 141, 142, 143 - výměna podlah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Ústí nad Labem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8. 7. 2019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Univerzita Jana Evangelisty Purkyně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60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>Correct BC,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61</v>
      </c>
      <c r="D92" s="93"/>
      <c r="E92" s="93"/>
      <c r="F92" s="93"/>
      <c r="G92" s="93"/>
      <c r="H92" s="94"/>
      <c r="I92" s="95" t="s">
        <v>62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63</v>
      </c>
      <c r="AH92" s="93"/>
      <c r="AI92" s="93"/>
      <c r="AJ92" s="93"/>
      <c r="AK92" s="93"/>
      <c r="AL92" s="93"/>
      <c r="AM92" s="93"/>
      <c r="AN92" s="95" t="s">
        <v>64</v>
      </c>
      <c r="AO92" s="93"/>
      <c r="AP92" s="97"/>
      <c r="AQ92" s="98" t="s">
        <v>65</v>
      </c>
      <c r="AR92" s="43"/>
      <c r="AS92" s="99" t="s">
        <v>66</v>
      </c>
      <c r="AT92" s="100" t="s">
        <v>67</v>
      </c>
      <c r="AU92" s="100" t="s">
        <v>68</v>
      </c>
      <c r="AV92" s="100" t="s">
        <v>69</v>
      </c>
      <c r="AW92" s="100" t="s">
        <v>70</v>
      </c>
      <c r="AX92" s="100" t="s">
        <v>71</v>
      </c>
      <c r="AY92" s="100" t="s">
        <v>72</v>
      </c>
      <c r="AZ92" s="100" t="s">
        <v>73</v>
      </c>
      <c r="BA92" s="100" t="s">
        <v>74</v>
      </c>
      <c r="BB92" s="100" t="s">
        <v>75</v>
      </c>
      <c r="BC92" s="100" t="s">
        <v>76</v>
      </c>
      <c r="BD92" s="101" t="s">
        <v>77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78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79</v>
      </c>
      <c r="BT94" s="116" t="s">
        <v>80</v>
      </c>
      <c r="BU94" s="117" t="s">
        <v>81</v>
      </c>
      <c r="BV94" s="116" t="s">
        <v>82</v>
      </c>
      <c r="BW94" s="116" t="s">
        <v>5</v>
      </c>
      <c r="BX94" s="116" t="s">
        <v>83</v>
      </c>
      <c r="CL94" s="116" t="s">
        <v>1</v>
      </c>
    </row>
    <row r="95" spans="1:91" s="7" customFormat="1" ht="16.5" customHeight="1">
      <c r="A95" s="118" t="s">
        <v>84</v>
      </c>
      <c r="B95" s="119"/>
      <c r="C95" s="120"/>
      <c r="D95" s="121" t="s">
        <v>85</v>
      </c>
      <c r="E95" s="121"/>
      <c r="F95" s="121"/>
      <c r="G95" s="121"/>
      <c r="H95" s="121"/>
      <c r="I95" s="122"/>
      <c r="J95" s="121" t="s">
        <v>86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Výměna podlahovýc...'!J30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87</v>
      </c>
      <c r="AR95" s="125"/>
      <c r="AS95" s="126">
        <v>0</v>
      </c>
      <c r="AT95" s="127">
        <f>ROUND(SUM(AV95:AW95),2)</f>
        <v>0</v>
      </c>
      <c r="AU95" s="128">
        <f>'SO 01 - Výměna podlahovýc...'!P125</f>
        <v>0</v>
      </c>
      <c r="AV95" s="127">
        <f>'SO 01 - Výměna podlahovýc...'!J33</f>
        <v>0</v>
      </c>
      <c r="AW95" s="127">
        <f>'SO 01 - Výměna podlahovýc...'!J34</f>
        <v>0</v>
      </c>
      <c r="AX95" s="127">
        <f>'SO 01 - Výměna podlahovýc...'!J35</f>
        <v>0</v>
      </c>
      <c r="AY95" s="127">
        <f>'SO 01 - Výměna podlahovýc...'!J36</f>
        <v>0</v>
      </c>
      <c r="AZ95" s="127">
        <f>'SO 01 - Výměna podlahovýc...'!F33</f>
        <v>0</v>
      </c>
      <c r="BA95" s="127">
        <f>'SO 01 - Výměna podlahovýc...'!F34</f>
        <v>0</v>
      </c>
      <c r="BB95" s="127">
        <f>'SO 01 - Výměna podlahovýc...'!F35</f>
        <v>0</v>
      </c>
      <c r="BC95" s="127">
        <f>'SO 01 - Výměna podlahovýc...'!F36</f>
        <v>0</v>
      </c>
      <c r="BD95" s="129">
        <f>'SO 01 - Výměna podlahovýc...'!F37</f>
        <v>0</v>
      </c>
      <c r="BE95" s="7"/>
      <c r="BT95" s="130" t="s">
        <v>88</v>
      </c>
      <c r="BV95" s="130" t="s">
        <v>82</v>
      </c>
      <c r="BW95" s="130" t="s">
        <v>89</v>
      </c>
      <c r="BX95" s="130" t="s">
        <v>5</v>
      </c>
      <c r="CL95" s="130" t="s">
        <v>1</v>
      </c>
      <c r="CM95" s="130" t="s">
        <v>90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SO 01 - Výměna podlahový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  <c r="AZ2" s="132" t="s">
        <v>91</v>
      </c>
      <c r="BA2" s="132" t="s">
        <v>1</v>
      </c>
      <c r="BB2" s="132" t="s">
        <v>1</v>
      </c>
      <c r="BC2" s="132" t="s">
        <v>92</v>
      </c>
      <c r="BD2" s="132" t="s">
        <v>90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19"/>
      <c r="AT3" s="16" t="s">
        <v>90</v>
      </c>
      <c r="AZ3" s="132" t="s">
        <v>93</v>
      </c>
      <c r="BA3" s="132" t="s">
        <v>1</v>
      </c>
      <c r="BB3" s="132" t="s">
        <v>1</v>
      </c>
      <c r="BC3" s="132" t="s">
        <v>94</v>
      </c>
      <c r="BD3" s="132" t="s">
        <v>90</v>
      </c>
    </row>
    <row r="4" spans="2:46" s="1" customFormat="1" ht="24.95" customHeight="1">
      <c r="B4" s="19"/>
      <c r="D4" s="136" t="s">
        <v>95</v>
      </c>
      <c r="I4" s="131"/>
      <c r="L4" s="19"/>
      <c r="M4" s="137" t="s">
        <v>10</v>
      </c>
      <c r="AT4" s="16" t="s">
        <v>4</v>
      </c>
    </row>
    <row r="5" spans="2:12" s="1" customFormat="1" ht="6.95" customHeight="1">
      <c r="B5" s="19"/>
      <c r="I5" s="131"/>
      <c r="L5" s="19"/>
    </row>
    <row r="6" spans="2:12" s="1" customFormat="1" ht="12" customHeight="1">
      <c r="B6" s="19"/>
      <c r="D6" s="138" t="s">
        <v>16</v>
      </c>
      <c r="I6" s="131"/>
      <c r="L6" s="19"/>
    </row>
    <row r="7" spans="2:12" s="1" customFormat="1" ht="16.5" customHeight="1">
      <c r="B7" s="19"/>
      <c r="E7" s="139" t="str">
        <f>'Rekapitulace stavby'!K6</f>
        <v>UJEP - PF - mč. 141, 142, 143 - výměna podlah</v>
      </c>
      <c r="F7" s="138"/>
      <c r="G7" s="138"/>
      <c r="H7" s="138"/>
      <c r="I7" s="131"/>
      <c r="L7" s="19"/>
    </row>
    <row r="8" spans="1:31" s="2" customFormat="1" ht="12" customHeight="1">
      <c r="A8" s="37"/>
      <c r="B8" s="43"/>
      <c r="C8" s="37"/>
      <c r="D8" s="138" t="s">
        <v>96</v>
      </c>
      <c r="E8" s="37"/>
      <c r="F8" s="37"/>
      <c r="G8" s="37"/>
      <c r="H8" s="37"/>
      <c r="I8" s="140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97</v>
      </c>
      <c r="F9" s="37"/>
      <c r="G9" s="37"/>
      <c r="H9" s="37"/>
      <c r="I9" s="140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0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8" t="s">
        <v>18</v>
      </c>
      <c r="E11" s="37"/>
      <c r="F11" s="142" t="s">
        <v>1</v>
      </c>
      <c r="G11" s="37"/>
      <c r="H11" s="37"/>
      <c r="I11" s="143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8" t="s">
        <v>20</v>
      </c>
      <c r="E12" s="37"/>
      <c r="F12" s="142" t="s">
        <v>21</v>
      </c>
      <c r="G12" s="37"/>
      <c r="H12" s="37"/>
      <c r="I12" s="143" t="s">
        <v>22</v>
      </c>
      <c r="J12" s="144" t="str">
        <f>'Rekapitulace stavby'!AN8</f>
        <v>8. 7. 2019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0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8" t="s">
        <v>24</v>
      </c>
      <c r="E14" s="37"/>
      <c r="F14" s="37"/>
      <c r="G14" s="37"/>
      <c r="H14" s="37"/>
      <c r="I14" s="143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43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0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8" t="s">
        <v>30</v>
      </c>
      <c r="E17" s="37"/>
      <c r="F17" s="37"/>
      <c r="G17" s="37"/>
      <c r="H17" s="37"/>
      <c r="I17" s="143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43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0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8" t="s">
        <v>32</v>
      </c>
      <c r="E20" s="37"/>
      <c r="F20" s="37"/>
      <c r="G20" s="37"/>
      <c r="H20" s="37"/>
      <c r="I20" s="143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43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0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8" t="s">
        <v>35</v>
      </c>
      <c r="E23" s="37"/>
      <c r="F23" s="37"/>
      <c r="G23" s="37"/>
      <c r="H23" s="37"/>
      <c r="I23" s="143" t="s">
        <v>25</v>
      </c>
      <c r="J23" s="142" t="s">
        <v>36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37</v>
      </c>
      <c r="F24" s="37"/>
      <c r="G24" s="37"/>
      <c r="H24" s="37"/>
      <c r="I24" s="143" t="s">
        <v>28</v>
      </c>
      <c r="J24" s="142" t="s">
        <v>38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0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8" t="s">
        <v>39</v>
      </c>
      <c r="E26" s="37"/>
      <c r="F26" s="37"/>
      <c r="G26" s="37"/>
      <c r="H26" s="37"/>
      <c r="I26" s="140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0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1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2" t="s">
        <v>40</v>
      </c>
      <c r="E30" s="37"/>
      <c r="F30" s="37"/>
      <c r="G30" s="37"/>
      <c r="H30" s="37"/>
      <c r="I30" s="140"/>
      <c r="J30" s="153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1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4" t="s">
        <v>42</v>
      </c>
      <c r="G32" s="37"/>
      <c r="H32" s="37"/>
      <c r="I32" s="155" t="s">
        <v>41</v>
      </c>
      <c r="J32" s="154" t="s">
        <v>43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6" t="s">
        <v>44</v>
      </c>
      <c r="E33" s="138" t="s">
        <v>45</v>
      </c>
      <c r="F33" s="157">
        <f>ROUND((SUM(BE125:BE222)),2)</f>
        <v>0</v>
      </c>
      <c r="G33" s="37"/>
      <c r="H33" s="37"/>
      <c r="I33" s="158">
        <v>0.21</v>
      </c>
      <c r="J33" s="157">
        <f>ROUND(((SUM(BE125:BE222))*I33),2)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8" t="s">
        <v>46</v>
      </c>
      <c r="F34" s="157">
        <f>ROUND((SUM(BF125:BF222)),2)</f>
        <v>0</v>
      </c>
      <c r="G34" s="37"/>
      <c r="H34" s="37"/>
      <c r="I34" s="158">
        <v>0.15</v>
      </c>
      <c r="J34" s="157">
        <f>ROUND(((SUM(BF125:BF222))*I34),2)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8" t="s">
        <v>47</v>
      </c>
      <c r="F35" s="157">
        <f>ROUND((SUM(BG125:BG222)),2)</f>
        <v>0</v>
      </c>
      <c r="G35" s="37"/>
      <c r="H35" s="37"/>
      <c r="I35" s="158">
        <v>0.21</v>
      </c>
      <c r="J35" s="15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8" t="s">
        <v>48</v>
      </c>
      <c r="F36" s="157">
        <f>ROUND((SUM(BH125:BH222)),2)</f>
        <v>0</v>
      </c>
      <c r="G36" s="37"/>
      <c r="H36" s="37"/>
      <c r="I36" s="158">
        <v>0.15</v>
      </c>
      <c r="J36" s="157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8" t="s">
        <v>49</v>
      </c>
      <c r="F37" s="157">
        <f>ROUND((SUM(BI125:BI222)),2)</f>
        <v>0</v>
      </c>
      <c r="G37" s="37"/>
      <c r="H37" s="37"/>
      <c r="I37" s="158">
        <v>0</v>
      </c>
      <c r="J37" s="157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0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4"/>
      <c r="J39" s="165">
        <f>SUM(J30:J37)</f>
        <v>0</v>
      </c>
      <c r="K39" s="166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0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1"/>
      <c r="L41" s="19"/>
    </row>
    <row r="42" spans="2:12" s="1" customFormat="1" ht="14.4" customHeight="1">
      <c r="B42" s="19"/>
      <c r="I42" s="131"/>
      <c r="L42" s="19"/>
    </row>
    <row r="43" spans="2:12" s="1" customFormat="1" ht="14.4" customHeight="1">
      <c r="B43" s="19"/>
      <c r="I43" s="131"/>
      <c r="L43" s="19"/>
    </row>
    <row r="44" spans="2:12" s="1" customFormat="1" ht="14.4" customHeight="1">
      <c r="B44" s="19"/>
      <c r="I44" s="131"/>
      <c r="L44" s="19"/>
    </row>
    <row r="45" spans="2:12" s="1" customFormat="1" ht="14.4" customHeight="1">
      <c r="B45" s="19"/>
      <c r="I45" s="131"/>
      <c r="L45" s="19"/>
    </row>
    <row r="46" spans="2:12" s="1" customFormat="1" ht="14.4" customHeight="1">
      <c r="B46" s="19"/>
      <c r="I46" s="131"/>
      <c r="L46" s="19"/>
    </row>
    <row r="47" spans="2:12" s="1" customFormat="1" ht="14.4" customHeight="1">
      <c r="B47" s="19"/>
      <c r="I47" s="131"/>
      <c r="L47" s="19"/>
    </row>
    <row r="48" spans="2:12" s="1" customFormat="1" ht="14.4" customHeight="1">
      <c r="B48" s="19"/>
      <c r="I48" s="131"/>
      <c r="L48" s="19"/>
    </row>
    <row r="49" spans="2:12" s="1" customFormat="1" ht="14.4" customHeight="1">
      <c r="B49" s="19"/>
      <c r="I49" s="131"/>
      <c r="L49" s="19"/>
    </row>
    <row r="50" spans="2:12" s="2" customFormat="1" ht="14.4" customHeight="1">
      <c r="B50" s="62"/>
      <c r="D50" s="167" t="s">
        <v>53</v>
      </c>
      <c r="E50" s="168"/>
      <c r="F50" s="168"/>
      <c r="G50" s="167" t="s">
        <v>54</v>
      </c>
      <c r="H50" s="168"/>
      <c r="I50" s="169"/>
      <c r="J50" s="168"/>
      <c r="K50" s="168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0" t="s">
        <v>55</v>
      </c>
      <c r="E61" s="171"/>
      <c r="F61" s="172" t="s">
        <v>56</v>
      </c>
      <c r="G61" s="170" t="s">
        <v>55</v>
      </c>
      <c r="H61" s="171"/>
      <c r="I61" s="173"/>
      <c r="J61" s="174" t="s">
        <v>56</v>
      </c>
      <c r="K61" s="17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7" t="s">
        <v>57</v>
      </c>
      <c r="E65" s="175"/>
      <c r="F65" s="175"/>
      <c r="G65" s="167" t="s">
        <v>58</v>
      </c>
      <c r="H65" s="175"/>
      <c r="I65" s="176"/>
      <c r="J65" s="175"/>
      <c r="K65" s="175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0" t="s">
        <v>55</v>
      </c>
      <c r="E76" s="171"/>
      <c r="F76" s="172" t="s">
        <v>56</v>
      </c>
      <c r="G76" s="170" t="s">
        <v>55</v>
      </c>
      <c r="H76" s="171"/>
      <c r="I76" s="173"/>
      <c r="J76" s="174" t="s">
        <v>56</v>
      </c>
      <c r="K76" s="17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140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3" t="str">
        <f>E7</f>
        <v>UJEP - PF - mč. 141, 142, 143 - výměna podlah</v>
      </c>
      <c r="F85" s="31"/>
      <c r="G85" s="31"/>
      <c r="H85" s="31"/>
      <c r="I85" s="140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96</v>
      </c>
      <c r="D86" s="39"/>
      <c r="E86" s="39"/>
      <c r="F86" s="39"/>
      <c r="G86" s="39"/>
      <c r="H86" s="39"/>
      <c r="I86" s="140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Výměna podlahových krytin</v>
      </c>
      <c r="F87" s="39"/>
      <c r="G87" s="39"/>
      <c r="H87" s="39"/>
      <c r="I87" s="140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Ústí nad Labem</v>
      </c>
      <c r="G89" s="39"/>
      <c r="H89" s="39"/>
      <c r="I89" s="143" t="s">
        <v>22</v>
      </c>
      <c r="J89" s="78" t="str">
        <f>IF(J12="","",J12)</f>
        <v>8. 7. 2019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Univerzita Jana Evangelisty Purkyně</v>
      </c>
      <c r="G91" s="39"/>
      <c r="H91" s="39"/>
      <c r="I91" s="143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143" t="s">
        <v>35</v>
      </c>
      <c r="J92" s="35" t="str">
        <f>E24</f>
        <v>Correct BC,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4" t="s">
        <v>99</v>
      </c>
      <c r="D94" s="185"/>
      <c r="E94" s="185"/>
      <c r="F94" s="185"/>
      <c r="G94" s="185"/>
      <c r="H94" s="185"/>
      <c r="I94" s="186"/>
      <c r="J94" s="187" t="s">
        <v>100</v>
      </c>
      <c r="K94" s="18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88" t="s">
        <v>101</v>
      </c>
      <c r="D96" s="39"/>
      <c r="E96" s="39"/>
      <c r="F96" s="39"/>
      <c r="G96" s="39"/>
      <c r="H96" s="39"/>
      <c r="I96" s="140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89"/>
      <c r="C97" s="190"/>
      <c r="D97" s="191" t="s">
        <v>103</v>
      </c>
      <c r="E97" s="192"/>
      <c r="F97" s="192"/>
      <c r="G97" s="192"/>
      <c r="H97" s="192"/>
      <c r="I97" s="193"/>
      <c r="J97" s="194">
        <f>J126</f>
        <v>0</v>
      </c>
      <c r="K97" s="190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97"/>
      <c r="D98" s="198" t="s">
        <v>104</v>
      </c>
      <c r="E98" s="199"/>
      <c r="F98" s="199"/>
      <c r="G98" s="199"/>
      <c r="H98" s="199"/>
      <c r="I98" s="200"/>
      <c r="J98" s="201">
        <f>J127</f>
        <v>0</v>
      </c>
      <c r="K98" s="197"/>
      <c r="L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9"/>
      <c r="C99" s="190"/>
      <c r="D99" s="191" t="s">
        <v>105</v>
      </c>
      <c r="E99" s="192"/>
      <c r="F99" s="192"/>
      <c r="G99" s="192"/>
      <c r="H99" s="192"/>
      <c r="I99" s="193"/>
      <c r="J99" s="194">
        <f>J140</f>
        <v>0</v>
      </c>
      <c r="K99" s="190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97"/>
      <c r="D100" s="198" t="s">
        <v>106</v>
      </c>
      <c r="E100" s="199"/>
      <c r="F100" s="199"/>
      <c r="G100" s="199"/>
      <c r="H100" s="199"/>
      <c r="I100" s="200"/>
      <c r="J100" s="201">
        <f>J141</f>
        <v>0</v>
      </c>
      <c r="K100" s="197"/>
      <c r="L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107</v>
      </c>
      <c r="E101" s="192"/>
      <c r="F101" s="192"/>
      <c r="G101" s="192"/>
      <c r="H101" s="192"/>
      <c r="I101" s="193"/>
      <c r="J101" s="194">
        <f>J206</f>
        <v>0</v>
      </c>
      <c r="K101" s="190"/>
      <c r="L101" s="19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108</v>
      </c>
      <c r="E102" s="192"/>
      <c r="F102" s="192"/>
      <c r="G102" s="192"/>
      <c r="H102" s="192"/>
      <c r="I102" s="193"/>
      <c r="J102" s="194">
        <f>J210</f>
        <v>0</v>
      </c>
      <c r="K102" s="190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6"/>
      <c r="C103" s="197"/>
      <c r="D103" s="198" t="s">
        <v>109</v>
      </c>
      <c r="E103" s="199"/>
      <c r="F103" s="199"/>
      <c r="G103" s="199"/>
      <c r="H103" s="199"/>
      <c r="I103" s="200"/>
      <c r="J103" s="201">
        <f>J211</f>
        <v>0</v>
      </c>
      <c r="K103" s="197"/>
      <c r="L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97"/>
      <c r="D104" s="198" t="s">
        <v>110</v>
      </c>
      <c r="E104" s="199"/>
      <c r="F104" s="199"/>
      <c r="G104" s="199"/>
      <c r="H104" s="199"/>
      <c r="I104" s="200"/>
      <c r="J104" s="201">
        <f>J215</f>
        <v>0</v>
      </c>
      <c r="K104" s="197"/>
      <c r="L104" s="20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97"/>
      <c r="D105" s="198" t="s">
        <v>111</v>
      </c>
      <c r="E105" s="199"/>
      <c r="F105" s="199"/>
      <c r="G105" s="199"/>
      <c r="H105" s="199"/>
      <c r="I105" s="200"/>
      <c r="J105" s="201">
        <f>J219</f>
        <v>0</v>
      </c>
      <c r="K105" s="197"/>
      <c r="L105" s="20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140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179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182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112</v>
      </c>
      <c r="D112" s="39"/>
      <c r="E112" s="39"/>
      <c r="F112" s="39"/>
      <c r="G112" s="39"/>
      <c r="H112" s="39"/>
      <c r="I112" s="140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0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140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83" t="str">
        <f>E7</f>
        <v>UJEP - PF - mč. 141, 142, 143 - výměna podlah</v>
      </c>
      <c r="F115" s="31"/>
      <c r="G115" s="31"/>
      <c r="H115" s="31"/>
      <c r="I115" s="140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96</v>
      </c>
      <c r="D116" s="39"/>
      <c r="E116" s="39"/>
      <c r="F116" s="39"/>
      <c r="G116" s="39"/>
      <c r="H116" s="39"/>
      <c r="I116" s="140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 01 - Výměna podlahových krytin</v>
      </c>
      <c r="F117" s="39"/>
      <c r="G117" s="39"/>
      <c r="H117" s="39"/>
      <c r="I117" s="140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40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Ústí nad Labem</v>
      </c>
      <c r="G119" s="39"/>
      <c r="H119" s="39"/>
      <c r="I119" s="143" t="s">
        <v>22</v>
      </c>
      <c r="J119" s="78" t="str">
        <f>IF(J12="","",J12)</f>
        <v>8. 7. 2019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40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Univerzita Jana Evangelisty Purkyně</v>
      </c>
      <c r="G121" s="39"/>
      <c r="H121" s="39"/>
      <c r="I121" s="143" t="s">
        <v>32</v>
      </c>
      <c r="J121" s="35" t="str">
        <f>E21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143" t="s">
        <v>35</v>
      </c>
      <c r="J122" s="35" t="str">
        <f>E24</f>
        <v>Correct BC, s.r.o.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40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03"/>
      <c r="B124" s="204"/>
      <c r="C124" s="205" t="s">
        <v>113</v>
      </c>
      <c r="D124" s="206" t="s">
        <v>65</v>
      </c>
      <c r="E124" s="206" t="s">
        <v>61</v>
      </c>
      <c r="F124" s="206" t="s">
        <v>62</v>
      </c>
      <c r="G124" s="206" t="s">
        <v>114</v>
      </c>
      <c r="H124" s="206" t="s">
        <v>115</v>
      </c>
      <c r="I124" s="207" t="s">
        <v>116</v>
      </c>
      <c r="J124" s="208" t="s">
        <v>100</v>
      </c>
      <c r="K124" s="209" t="s">
        <v>117</v>
      </c>
      <c r="L124" s="210"/>
      <c r="M124" s="99" t="s">
        <v>1</v>
      </c>
      <c r="N124" s="100" t="s">
        <v>44</v>
      </c>
      <c r="O124" s="100" t="s">
        <v>118</v>
      </c>
      <c r="P124" s="100" t="s">
        <v>119</v>
      </c>
      <c r="Q124" s="100" t="s">
        <v>120</v>
      </c>
      <c r="R124" s="100" t="s">
        <v>121</v>
      </c>
      <c r="S124" s="100" t="s">
        <v>122</v>
      </c>
      <c r="T124" s="101" t="s">
        <v>123</v>
      </c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</row>
    <row r="125" spans="1:63" s="2" customFormat="1" ht="22.8" customHeight="1">
      <c r="A125" s="37"/>
      <c r="B125" s="38"/>
      <c r="C125" s="106" t="s">
        <v>124</v>
      </c>
      <c r="D125" s="39"/>
      <c r="E125" s="39"/>
      <c r="F125" s="39"/>
      <c r="G125" s="39"/>
      <c r="H125" s="39"/>
      <c r="I125" s="140"/>
      <c r="J125" s="211">
        <f>BK125</f>
        <v>0</v>
      </c>
      <c r="K125" s="39"/>
      <c r="L125" s="43"/>
      <c r="M125" s="102"/>
      <c r="N125" s="212"/>
      <c r="O125" s="103"/>
      <c r="P125" s="213">
        <f>P126+P140+P206+P210</f>
        <v>0</v>
      </c>
      <c r="Q125" s="103"/>
      <c r="R125" s="213">
        <f>R126+R140+R206+R210</f>
        <v>2.1994127999999997</v>
      </c>
      <c r="S125" s="103"/>
      <c r="T125" s="214">
        <f>T126+T140+T206+T210</f>
        <v>0.6245999999999999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79</v>
      </c>
      <c r="AU125" s="16" t="s">
        <v>102</v>
      </c>
      <c r="BK125" s="215">
        <f>BK126+BK140+BK206+BK210</f>
        <v>0</v>
      </c>
    </row>
    <row r="126" spans="1:63" s="12" customFormat="1" ht="25.9" customHeight="1">
      <c r="A126" s="12"/>
      <c r="B126" s="216"/>
      <c r="C126" s="217"/>
      <c r="D126" s="218" t="s">
        <v>79</v>
      </c>
      <c r="E126" s="219" t="s">
        <v>125</v>
      </c>
      <c r="F126" s="219" t="s">
        <v>126</v>
      </c>
      <c r="G126" s="217"/>
      <c r="H126" s="217"/>
      <c r="I126" s="220"/>
      <c r="J126" s="221">
        <f>BK126</f>
        <v>0</v>
      </c>
      <c r="K126" s="217"/>
      <c r="L126" s="222"/>
      <c r="M126" s="223"/>
      <c r="N126" s="224"/>
      <c r="O126" s="224"/>
      <c r="P126" s="225">
        <f>P127</f>
        <v>0</v>
      </c>
      <c r="Q126" s="224"/>
      <c r="R126" s="225">
        <f>R127</f>
        <v>0</v>
      </c>
      <c r="S126" s="224"/>
      <c r="T126" s="226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7" t="s">
        <v>88</v>
      </c>
      <c r="AT126" s="228" t="s">
        <v>79</v>
      </c>
      <c r="AU126" s="228" t="s">
        <v>80</v>
      </c>
      <c r="AY126" s="227" t="s">
        <v>127</v>
      </c>
      <c r="BK126" s="229">
        <f>BK127</f>
        <v>0</v>
      </c>
    </row>
    <row r="127" spans="1:63" s="12" customFormat="1" ht="22.8" customHeight="1">
      <c r="A127" s="12"/>
      <c r="B127" s="216"/>
      <c r="C127" s="217"/>
      <c r="D127" s="218" t="s">
        <v>79</v>
      </c>
      <c r="E127" s="230" t="s">
        <v>128</v>
      </c>
      <c r="F127" s="230" t="s">
        <v>129</v>
      </c>
      <c r="G127" s="217"/>
      <c r="H127" s="217"/>
      <c r="I127" s="220"/>
      <c r="J127" s="231">
        <f>BK127</f>
        <v>0</v>
      </c>
      <c r="K127" s="217"/>
      <c r="L127" s="222"/>
      <c r="M127" s="223"/>
      <c r="N127" s="224"/>
      <c r="O127" s="224"/>
      <c r="P127" s="225">
        <f>SUM(P128:P139)</f>
        <v>0</v>
      </c>
      <c r="Q127" s="224"/>
      <c r="R127" s="225">
        <f>SUM(R128:R139)</f>
        <v>0</v>
      </c>
      <c r="S127" s="224"/>
      <c r="T127" s="226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7" t="s">
        <v>88</v>
      </c>
      <c r="AT127" s="228" t="s">
        <v>79</v>
      </c>
      <c r="AU127" s="228" t="s">
        <v>88</v>
      </c>
      <c r="AY127" s="227" t="s">
        <v>127</v>
      </c>
      <c r="BK127" s="229">
        <f>SUM(BK128:BK139)</f>
        <v>0</v>
      </c>
    </row>
    <row r="128" spans="1:65" s="2" customFormat="1" ht="24" customHeight="1">
      <c r="A128" s="37"/>
      <c r="B128" s="38"/>
      <c r="C128" s="232" t="s">
        <v>88</v>
      </c>
      <c r="D128" s="232" t="s">
        <v>130</v>
      </c>
      <c r="E128" s="233" t="s">
        <v>131</v>
      </c>
      <c r="F128" s="234" t="s">
        <v>132</v>
      </c>
      <c r="G128" s="235" t="s">
        <v>133</v>
      </c>
      <c r="H128" s="236">
        <v>0.625</v>
      </c>
      <c r="I128" s="237"/>
      <c r="J128" s="238">
        <f>ROUND(I128*H128,2)</f>
        <v>0</v>
      </c>
      <c r="K128" s="239"/>
      <c r="L128" s="43"/>
      <c r="M128" s="240" t="s">
        <v>1</v>
      </c>
      <c r="N128" s="241" t="s">
        <v>45</v>
      </c>
      <c r="O128" s="90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4" t="s">
        <v>134</v>
      </c>
      <c r="AT128" s="244" t="s">
        <v>130</v>
      </c>
      <c r="AU128" s="244" t="s">
        <v>90</v>
      </c>
      <c r="AY128" s="16" t="s">
        <v>127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6" t="s">
        <v>88</v>
      </c>
      <c r="BK128" s="245">
        <f>ROUND(I128*H128,2)</f>
        <v>0</v>
      </c>
      <c r="BL128" s="16" t="s">
        <v>134</v>
      </c>
      <c r="BM128" s="244" t="s">
        <v>135</v>
      </c>
    </row>
    <row r="129" spans="1:47" s="2" customFormat="1" ht="12">
      <c r="A129" s="37"/>
      <c r="B129" s="38"/>
      <c r="C129" s="39"/>
      <c r="D129" s="246" t="s">
        <v>136</v>
      </c>
      <c r="E129" s="39"/>
      <c r="F129" s="247" t="s">
        <v>137</v>
      </c>
      <c r="G129" s="39"/>
      <c r="H129" s="39"/>
      <c r="I129" s="140"/>
      <c r="J129" s="39"/>
      <c r="K129" s="39"/>
      <c r="L129" s="43"/>
      <c r="M129" s="248"/>
      <c r="N129" s="249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136</v>
      </c>
      <c r="AU129" s="16" t="s">
        <v>90</v>
      </c>
    </row>
    <row r="130" spans="1:65" s="2" customFormat="1" ht="24" customHeight="1">
      <c r="A130" s="37"/>
      <c r="B130" s="38"/>
      <c r="C130" s="232" t="s">
        <v>90</v>
      </c>
      <c r="D130" s="232" t="s">
        <v>130</v>
      </c>
      <c r="E130" s="233" t="s">
        <v>138</v>
      </c>
      <c r="F130" s="234" t="s">
        <v>139</v>
      </c>
      <c r="G130" s="235" t="s">
        <v>133</v>
      </c>
      <c r="H130" s="236">
        <v>3.125</v>
      </c>
      <c r="I130" s="237"/>
      <c r="J130" s="238">
        <f>ROUND(I130*H130,2)</f>
        <v>0</v>
      </c>
      <c r="K130" s="239"/>
      <c r="L130" s="43"/>
      <c r="M130" s="240" t="s">
        <v>1</v>
      </c>
      <c r="N130" s="241" t="s">
        <v>45</v>
      </c>
      <c r="O130" s="90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4" t="s">
        <v>134</v>
      </c>
      <c r="AT130" s="244" t="s">
        <v>130</v>
      </c>
      <c r="AU130" s="244" t="s">
        <v>90</v>
      </c>
      <c r="AY130" s="16" t="s">
        <v>127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6" t="s">
        <v>88</v>
      </c>
      <c r="BK130" s="245">
        <f>ROUND(I130*H130,2)</f>
        <v>0</v>
      </c>
      <c r="BL130" s="16" t="s">
        <v>134</v>
      </c>
      <c r="BM130" s="244" t="s">
        <v>140</v>
      </c>
    </row>
    <row r="131" spans="1:47" s="2" customFormat="1" ht="12">
      <c r="A131" s="37"/>
      <c r="B131" s="38"/>
      <c r="C131" s="39"/>
      <c r="D131" s="246" t="s">
        <v>136</v>
      </c>
      <c r="E131" s="39"/>
      <c r="F131" s="247" t="s">
        <v>141</v>
      </c>
      <c r="G131" s="39"/>
      <c r="H131" s="39"/>
      <c r="I131" s="140"/>
      <c r="J131" s="39"/>
      <c r="K131" s="39"/>
      <c r="L131" s="43"/>
      <c r="M131" s="248"/>
      <c r="N131" s="249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136</v>
      </c>
      <c r="AU131" s="16" t="s">
        <v>90</v>
      </c>
    </row>
    <row r="132" spans="1:51" s="13" customFormat="1" ht="12">
      <c r="A132" s="13"/>
      <c r="B132" s="250"/>
      <c r="C132" s="251"/>
      <c r="D132" s="246" t="s">
        <v>142</v>
      </c>
      <c r="E132" s="251"/>
      <c r="F132" s="252" t="s">
        <v>143</v>
      </c>
      <c r="G132" s="251"/>
      <c r="H132" s="253">
        <v>3.125</v>
      </c>
      <c r="I132" s="254"/>
      <c r="J132" s="251"/>
      <c r="K132" s="251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142</v>
      </c>
      <c r="AU132" s="259" t="s">
        <v>90</v>
      </c>
      <c r="AV132" s="13" t="s">
        <v>90</v>
      </c>
      <c r="AW132" s="13" t="s">
        <v>4</v>
      </c>
      <c r="AX132" s="13" t="s">
        <v>88</v>
      </c>
      <c r="AY132" s="259" t="s">
        <v>127</v>
      </c>
    </row>
    <row r="133" spans="1:65" s="2" customFormat="1" ht="24" customHeight="1">
      <c r="A133" s="37"/>
      <c r="B133" s="38"/>
      <c r="C133" s="232" t="s">
        <v>144</v>
      </c>
      <c r="D133" s="232" t="s">
        <v>130</v>
      </c>
      <c r="E133" s="233" t="s">
        <v>145</v>
      </c>
      <c r="F133" s="234" t="s">
        <v>146</v>
      </c>
      <c r="G133" s="235" t="s">
        <v>133</v>
      </c>
      <c r="H133" s="236">
        <v>0.625</v>
      </c>
      <c r="I133" s="237"/>
      <c r="J133" s="238">
        <f>ROUND(I133*H133,2)</f>
        <v>0</v>
      </c>
      <c r="K133" s="239"/>
      <c r="L133" s="43"/>
      <c r="M133" s="240" t="s">
        <v>1</v>
      </c>
      <c r="N133" s="241" t="s">
        <v>45</v>
      </c>
      <c r="O133" s="90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4" t="s">
        <v>134</v>
      </c>
      <c r="AT133" s="244" t="s">
        <v>130</v>
      </c>
      <c r="AU133" s="244" t="s">
        <v>90</v>
      </c>
      <c r="AY133" s="16" t="s">
        <v>127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6" t="s">
        <v>88</v>
      </c>
      <c r="BK133" s="245">
        <f>ROUND(I133*H133,2)</f>
        <v>0</v>
      </c>
      <c r="BL133" s="16" t="s">
        <v>134</v>
      </c>
      <c r="BM133" s="244" t="s">
        <v>147</v>
      </c>
    </row>
    <row r="134" spans="1:47" s="2" customFormat="1" ht="12">
      <c r="A134" s="37"/>
      <c r="B134" s="38"/>
      <c r="C134" s="39"/>
      <c r="D134" s="246" t="s">
        <v>136</v>
      </c>
      <c r="E134" s="39"/>
      <c r="F134" s="247" t="s">
        <v>148</v>
      </c>
      <c r="G134" s="39"/>
      <c r="H134" s="39"/>
      <c r="I134" s="140"/>
      <c r="J134" s="39"/>
      <c r="K134" s="39"/>
      <c r="L134" s="43"/>
      <c r="M134" s="248"/>
      <c r="N134" s="249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136</v>
      </c>
      <c r="AU134" s="16" t="s">
        <v>90</v>
      </c>
    </row>
    <row r="135" spans="1:65" s="2" customFormat="1" ht="24" customHeight="1">
      <c r="A135" s="37"/>
      <c r="B135" s="38"/>
      <c r="C135" s="232" t="s">
        <v>134</v>
      </c>
      <c r="D135" s="232" t="s">
        <v>130</v>
      </c>
      <c r="E135" s="233" t="s">
        <v>149</v>
      </c>
      <c r="F135" s="234" t="s">
        <v>150</v>
      </c>
      <c r="G135" s="235" t="s">
        <v>133</v>
      </c>
      <c r="H135" s="236">
        <v>4.375</v>
      </c>
      <c r="I135" s="237"/>
      <c r="J135" s="238">
        <f>ROUND(I135*H135,2)</f>
        <v>0</v>
      </c>
      <c r="K135" s="239"/>
      <c r="L135" s="43"/>
      <c r="M135" s="240" t="s">
        <v>1</v>
      </c>
      <c r="N135" s="241" t="s">
        <v>45</v>
      </c>
      <c r="O135" s="90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4" t="s">
        <v>134</v>
      </c>
      <c r="AT135" s="244" t="s">
        <v>130</v>
      </c>
      <c r="AU135" s="244" t="s">
        <v>90</v>
      </c>
      <c r="AY135" s="16" t="s">
        <v>127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6" t="s">
        <v>88</v>
      </c>
      <c r="BK135" s="245">
        <f>ROUND(I135*H135,2)</f>
        <v>0</v>
      </c>
      <c r="BL135" s="16" t="s">
        <v>134</v>
      </c>
      <c r="BM135" s="244" t="s">
        <v>151</v>
      </c>
    </row>
    <row r="136" spans="1:47" s="2" customFormat="1" ht="12">
      <c r="A136" s="37"/>
      <c r="B136" s="38"/>
      <c r="C136" s="39"/>
      <c r="D136" s="246" t="s">
        <v>136</v>
      </c>
      <c r="E136" s="39"/>
      <c r="F136" s="247" t="s">
        <v>152</v>
      </c>
      <c r="G136" s="39"/>
      <c r="H136" s="39"/>
      <c r="I136" s="140"/>
      <c r="J136" s="39"/>
      <c r="K136" s="39"/>
      <c r="L136" s="43"/>
      <c r="M136" s="248"/>
      <c r="N136" s="249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136</v>
      </c>
      <c r="AU136" s="16" t="s">
        <v>90</v>
      </c>
    </row>
    <row r="137" spans="1:51" s="13" customFormat="1" ht="12">
      <c r="A137" s="13"/>
      <c r="B137" s="250"/>
      <c r="C137" s="251"/>
      <c r="D137" s="246" t="s">
        <v>142</v>
      </c>
      <c r="E137" s="251"/>
      <c r="F137" s="252" t="s">
        <v>153</v>
      </c>
      <c r="G137" s="251"/>
      <c r="H137" s="253">
        <v>4.375</v>
      </c>
      <c r="I137" s="254"/>
      <c r="J137" s="251"/>
      <c r="K137" s="251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142</v>
      </c>
      <c r="AU137" s="259" t="s">
        <v>90</v>
      </c>
      <c r="AV137" s="13" t="s">
        <v>90</v>
      </c>
      <c r="AW137" s="13" t="s">
        <v>4</v>
      </c>
      <c r="AX137" s="13" t="s">
        <v>88</v>
      </c>
      <c r="AY137" s="259" t="s">
        <v>127</v>
      </c>
    </row>
    <row r="138" spans="1:65" s="2" customFormat="1" ht="36" customHeight="1">
      <c r="A138" s="37"/>
      <c r="B138" s="38"/>
      <c r="C138" s="232" t="s">
        <v>154</v>
      </c>
      <c r="D138" s="232" t="s">
        <v>130</v>
      </c>
      <c r="E138" s="233" t="s">
        <v>155</v>
      </c>
      <c r="F138" s="234" t="s">
        <v>156</v>
      </c>
      <c r="G138" s="235" t="s">
        <v>133</v>
      </c>
      <c r="H138" s="236">
        <v>0.625</v>
      </c>
      <c r="I138" s="237"/>
      <c r="J138" s="238">
        <f>ROUND(I138*H138,2)</f>
        <v>0</v>
      </c>
      <c r="K138" s="239"/>
      <c r="L138" s="43"/>
      <c r="M138" s="240" t="s">
        <v>1</v>
      </c>
      <c r="N138" s="241" t="s">
        <v>45</v>
      </c>
      <c r="O138" s="90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4" t="s">
        <v>134</v>
      </c>
      <c r="AT138" s="244" t="s">
        <v>130</v>
      </c>
      <c r="AU138" s="244" t="s">
        <v>90</v>
      </c>
      <c r="AY138" s="16" t="s">
        <v>127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6" t="s">
        <v>88</v>
      </c>
      <c r="BK138" s="245">
        <f>ROUND(I138*H138,2)</f>
        <v>0</v>
      </c>
      <c r="BL138" s="16" t="s">
        <v>134</v>
      </c>
      <c r="BM138" s="244" t="s">
        <v>157</v>
      </c>
    </row>
    <row r="139" spans="1:47" s="2" customFormat="1" ht="12">
      <c r="A139" s="37"/>
      <c r="B139" s="38"/>
      <c r="C139" s="39"/>
      <c r="D139" s="246" t="s">
        <v>136</v>
      </c>
      <c r="E139" s="39"/>
      <c r="F139" s="247" t="s">
        <v>158</v>
      </c>
      <c r="G139" s="39"/>
      <c r="H139" s="39"/>
      <c r="I139" s="140"/>
      <c r="J139" s="39"/>
      <c r="K139" s="39"/>
      <c r="L139" s="43"/>
      <c r="M139" s="248"/>
      <c r="N139" s="249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136</v>
      </c>
      <c r="AU139" s="16" t="s">
        <v>90</v>
      </c>
    </row>
    <row r="140" spans="1:63" s="12" customFormat="1" ht="25.9" customHeight="1">
      <c r="A140" s="12"/>
      <c r="B140" s="216"/>
      <c r="C140" s="217"/>
      <c r="D140" s="218" t="s">
        <v>79</v>
      </c>
      <c r="E140" s="219" t="s">
        <v>159</v>
      </c>
      <c r="F140" s="219" t="s">
        <v>160</v>
      </c>
      <c r="G140" s="217"/>
      <c r="H140" s="217"/>
      <c r="I140" s="220"/>
      <c r="J140" s="221">
        <f>BK140</f>
        <v>0</v>
      </c>
      <c r="K140" s="217"/>
      <c r="L140" s="222"/>
      <c r="M140" s="223"/>
      <c r="N140" s="224"/>
      <c r="O140" s="224"/>
      <c r="P140" s="225">
        <f>P141</f>
        <v>0</v>
      </c>
      <c r="Q140" s="224"/>
      <c r="R140" s="225">
        <f>R141</f>
        <v>2.1994127999999997</v>
      </c>
      <c r="S140" s="224"/>
      <c r="T140" s="226">
        <f>T141</f>
        <v>0.6245999999999999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7" t="s">
        <v>90</v>
      </c>
      <c r="AT140" s="228" t="s">
        <v>79</v>
      </c>
      <c r="AU140" s="228" t="s">
        <v>80</v>
      </c>
      <c r="AY140" s="227" t="s">
        <v>127</v>
      </c>
      <c r="BK140" s="229">
        <f>BK141</f>
        <v>0</v>
      </c>
    </row>
    <row r="141" spans="1:63" s="12" customFormat="1" ht="22.8" customHeight="1">
      <c r="A141" s="12"/>
      <c r="B141" s="216"/>
      <c r="C141" s="217"/>
      <c r="D141" s="218" t="s">
        <v>79</v>
      </c>
      <c r="E141" s="230" t="s">
        <v>161</v>
      </c>
      <c r="F141" s="230" t="s">
        <v>162</v>
      </c>
      <c r="G141" s="217"/>
      <c r="H141" s="217"/>
      <c r="I141" s="220"/>
      <c r="J141" s="231">
        <f>BK141</f>
        <v>0</v>
      </c>
      <c r="K141" s="217"/>
      <c r="L141" s="222"/>
      <c r="M141" s="223"/>
      <c r="N141" s="224"/>
      <c r="O141" s="224"/>
      <c r="P141" s="225">
        <f>SUM(P142:P205)</f>
        <v>0</v>
      </c>
      <c r="Q141" s="224"/>
      <c r="R141" s="225">
        <f>SUM(R142:R205)</f>
        <v>2.1994127999999997</v>
      </c>
      <c r="S141" s="224"/>
      <c r="T141" s="226">
        <f>SUM(T142:T205)</f>
        <v>0.6245999999999999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7" t="s">
        <v>90</v>
      </c>
      <c r="AT141" s="228" t="s">
        <v>79</v>
      </c>
      <c r="AU141" s="228" t="s">
        <v>88</v>
      </c>
      <c r="AY141" s="227" t="s">
        <v>127</v>
      </c>
      <c r="BK141" s="229">
        <f>SUM(BK142:BK205)</f>
        <v>0</v>
      </c>
    </row>
    <row r="142" spans="1:65" s="2" customFormat="1" ht="16.5" customHeight="1">
      <c r="A142" s="37"/>
      <c r="B142" s="38"/>
      <c r="C142" s="232" t="s">
        <v>163</v>
      </c>
      <c r="D142" s="232" t="s">
        <v>130</v>
      </c>
      <c r="E142" s="233" t="s">
        <v>164</v>
      </c>
      <c r="F142" s="234" t="s">
        <v>165</v>
      </c>
      <c r="G142" s="235" t="s">
        <v>166</v>
      </c>
      <c r="H142" s="236">
        <v>196</v>
      </c>
      <c r="I142" s="237"/>
      <c r="J142" s="238">
        <f>ROUND(I142*H142,2)</f>
        <v>0</v>
      </c>
      <c r="K142" s="239"/>
      <c r="L142" s="43"/>
      <c r="M142" s="240" t="s">
        <v>1</v>
      </c>
      <c r="N142" s="241" t="s">
        <v>45</v>
      </c>
      <c r="O142" s="90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4" t="s">
        <v>167</v>
      </c>
      <c r="AT142" s="244" t="s">
        <v>130</v>
      </c>
      <c r="AU142" s="244" t="s">
        <v>90</v>
      </c>
      <c r="AY142" s="16" t="s">
        <v>127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6" t="s">
        <v>88</v>
      </c>
      <c r="BK142" s="245">
        <f>ROUND(I142*H142,2)</f>
        <v>0</v>
      </c>
      <c r="BL142" s="16" t="s">
        <v>167</v>
      </c>
      <c r="BM142" s="244" t="s">
        <v>168</v>
      </c>
    </row>
    <row r="143" spans="1:47" s="2" customFormat="1" ht="12">
      <c r="A143" s="37"/>
      <c r="B143" s="38"/>
      <c r="C143" s="39"/>
      <c r="D143" s="246" t="s">
        <v>136</v>
      </c>
      <c r="E143" s="39"/>
      <c r="F143" s="247" t="s">
        <v>169</v>
      </c>
      <c r="G143" s="39"/>
      <c r="H143" s="39"/>
      <c r="I143" s="140"/>
      <c r="J143" s="39"/>
      <c r="K143" s="39"/>
      <c r="L143" s="43"/>
      <c r="M143" s="248"/>
      <c r="N143" s="249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136</v>
      </c>
      <c r="AU143" s="16" t="s">
        <v>90</v>
      </c>
    </row>
    <row r="144" spans="1:51" s="13" customFormat="1" ht="12">
      <c r="A144" s="13"/>
      <c r="B144" s="250"/>
      <c r="C144" s="251"/>
      <c r="D144" s="246" t="s">
        <v>142</v>
      </c>
      <c r="E144" s="260" t="s">
        <v>1</v>
      </c>
      <c r="F144" s="252" t="s">
        <v>91</v>
      </c>
      <c r="G144" s="251"/>
      <c r="H144" s="253">
        <v>196</v>
      </c>
      <c r="I144" s="254"/>
      <c r="J144" s="251"/>
      <c r="K144" s="251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142</v>
      </c>
      <c r="AU144" s="259" t="s">
        <v>90</v>
      </c>
      <c r="AV144" s="13" t="s">
        <v>90</v>
      </c>
      <c r="AW144" s="13" t="s">
        <v>34</v>
      </c>
      <c r="AX144" s="13" t="s">
        <v>88</v>
      </c>
      <c r="AY144" s="259" t="s">
        <v>127</v>
      </c>
    </row>
    <row r="145" spans="1:65" s="2" customFormat="1" ht="24" customHeight="1">
      <c r="A145" s="37"/>
      <c r="B145" s="38"/>
      <c r="C145" s="232" t="s">
        <v>170</v>
      </c>
      <c r="D145" s="232" t="s">
        <v>130</v>
      </c>
      <c r="E145" s="233" t="s">
        <v>171</v>
      </c>
      <c r="F145" s="234" t="s">
        <v>172</v>
      </c>
      <c r="G145" s="235" t="s">
        <v>166</v>
      </c>
      <c r="H145" s="236">
        <v>196</v>
      </c>
      <c r="I145" s="237"/>
      <c r="J145" s="238">
        <f>ROUND(I145*H145,2)</f>
        <v>0</v>
      </c>
      <c r="K145" s="239"/>
      <c r="L145" s="43"/>
      <c r="M145" s="240" t="s">
        <v>1</v>
      </c>
      <c r="N145" s="241" t="s">
        <v>45</v>
      </c>
      <c r="O145" s="90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4" t="s">
        <v>167</v>
      </c>
      <c r="AT145" s="244" t="s">
        <v>130</v>
      </c>
      <c r="AU145" s="244" t="s">
        <v>90</v>
      </c>
      <c r="AY145" s="16" t="s">
        <v>127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6" t="s">
        <v>88</v>
      </c>
      <c r="BK145" s="245">
        <f>ROUND(I145*H145,2)</f>
        <v>0</v>
      </c>
      <c r="BL145" s="16" t="s">
        <v>167</v>
      </c>
      <c r="BM145" s="244" t="s">
        <v>173</v>
      </c>
    </row>
    <row r="146" spans="1:47" s="2" customFormat="1" ht="12">
      <c r="A146" s="37"/>
      <c r="B146" s="38"/>
      <c r="C146" s="39"/>
      <c r="D146" s="246" t="s">
        <v>136</v>
      </c>
      <c r="E146" s="39"/>
      <c r="F146" s="247" t="s">
        <v>174</v>
      </c>
      <c r="G146" s="39"/>
      <c r="H146" s="39"/>
      <c r="I146" s="140"/>
      <c r="J146" s="39"/>
      <c r="K146" s="39"/>
      <c r="L146" s="43"/>
      <c r="M146" s="248"/>
      <c r="N146" s="249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136</v>
      </c>
      <c r="AU146" s="16" t="s">
        <v>90</v>
      </c>
    </row>
    <row r="147" spans="1:51" s="13" customFormat="1" ht="12">
      <c r="A147" s="13"/>
      <c r="B147" s="250"/>
      <c r="C147" s="251"/>
      <c r="D147" s="246" t="s">
        <v>142</v>
      </c>
      <c r="E147" s="260" t="s">
        <v>1</v>
      </c>
      <c r="F147" s="252" t="s">
        <v>91</v>
      </c>
      <c r="G147" s="251"/>
      <c r="H147" s="253">
        <v>196</v>
      </c>
      <c r="I147" s="254"/>
      <c r="J147" s="251"/>
      <c r="K147" s="251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142</v>
      </c>
      <c r="AU147" s="259" t="s">
        <v>90</v>
      </c>
      <c r="AV147" s="13" t="s">
        <v>90</v>
      </c>
      <c r="AW147" s="13" t="s">
        <v>34</v>
      </c>
      <c r="AX147" s="13" t="s">
        <v>88</v>
      </c>
      <c r="AY147" s="259" t="s">
        <v>127</v>
      </c>
    </row>
    <row r="148" spans="1:65" s="2" customFormat="1" ht="16.5" customHeight="1">
      <c r="A148" s="37"/>
      <c r="B148" s="38"/>
      <c r="C148" s="232" t="s">
        <v>175</v>
      </c>
      <c r="D148" s="232" t="s">
        <v>130</v>
      </c>
      <c r="E148" s="233" t="s">
        <v>176</v>
      </c>
      <c r="F148" s="234" t="s">
        <v>177</v>
      </c>
      <c r="G148" s="235" t="s">
        <v>166</v>
      </c>
      <c r="H148" s="236">
        <v>196</v>
      </c>
      <c r="I148" s="237"/>
      <c r="J148" s="238">
        <f>ROUND(I148*H148,2)</f>
        <v>0</v>
      </c>
      <c r="K148" s="239"/>
      <c r="L148" s="43"/>
      <c r="M148" s="240" t="s">
        <v>1</v>
      </c>
      <c r="N148" s="241" t="s">
        <v>45</v>
      </c>
      <c r="O148" s="90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4" t="s">
        <v>167</v>
      </c>
      <c r="AT148" s="244" t="s">
        <v>130</v>
      </c>
      <c r="AU148" s="244" t="s">
        <v>90</v>
      </c>
      <c r="AY148" s="16" t="s">
        <v>127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6" t="s">
        <v>88</v>
      </c>
      <c r="BK148" s="245">
        <f>ROUND(I148*H148,2)</f>
        <v>0</v>
      </c>
      <c r="BL148" s="16" t="s">
        <v>167</v>
      </c>
      <c r="BM148" s="244" t="s">
        <v>178</v>
      </c>
    </row>
    <row r="149" spans="1:47" s="2" customFormat="1" ht="12">
      <c r="A149" s="37"/>
      <c r="B149" s="38"/>
      <c r="C149" s="39"/>
      <c r="D149" s="246" t="s">
        <v>136</v>
      </c>
      <c r="E149" s="39"/>
      <c r="F149" s="247" t="s">
        <v>179</v>
      </c>
      <c r="G149" s="39"/>
      <c r="H149" s="39"/>
      <c r="I149" s="140"/>
      <c r="J149" s="39"/>
      <c r="K149" s="39"/>
      <c r="L149" s="43"/>
      <c r="M149" s="248"/>
      <c r="N149" s="249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136</v>
      </c>
      <c r="AU149" s="16" t="s">
        <v>90</v>
      </c>
    </row>
    <row r="150" spans="1:51" s="13" customFormat="1" ht="12">
      <c r="A150" s="13"/>
      <c r="B150" s="250"/>
      <c r="C150" s="251"/>
      <c r="D150" s="246" t="s">
        <v>142</v>
      </c>
      <c r="E150" s="260" t="s">
        <v>1</v>
      </c>
      <c r="F150" s="252" t="s">
        <v>91</v>
      </c>
      <c r="G150" s="251"/>
      <c r="H150" s="253">
        <v>196</v>
      </c>
      <c r="I150" s="254"/>
      <c r="J150" s="251"/>
      <c r="K150" s="251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142</v>
      </c>
      <c r="AU150" s="259" t="s">
        <v>90</v>
      </c>
      <c r="AV150" s="13" t="s">
        <v>90</v>
      </c>
      <c r="AW150" s="13" t="s">
        <v>34</v>
      </c>
      <c r="AX150" s="13" t="s">
        <v>88</v>
      </c>
      <c r="AY150" s="259" t="s">
        <v>127</v>
      </c>
    </row>
    <row r="151" spans="1:65" s="2" customFormat="1" ht="24" customHeight="1">
      <c r="A151" s="37"/>
      <c r="B151" s="38"/>
      <c r="C151" s="232" t="s">
        <v>180</v>
      </c>
      <c r="D151" s="232" t="s">
        <v>130</v>
      </c>
      <c r="E151" s="233" t="s">
        <v>181</v>
      </c>
      <c r="F151" s="234" t="s">
        <v>182</v>
      </c>
      <c r="G151" s="235" t="s">
        <v>166</v>
      </c>
      <c r="H151" s="236">
        <v>196</v>
      </c>
      <c r="I151" s="237"/>
      <c r="J151" s="238">
        <f>ROUND(I151*H151,2)</f>
        <v>0</v>
      </c>
      <c r="K151" s="239"/>
      <c r="L151" s="43"/>
      <c r="M151" s="240" t="s">
        <v>1</v>
      </c>
      <c r="N151" s="241" t="s">
        <v>45</v>
      </c>
      <c r="O151" s="90"/>
      <c r="P151" s="242">
        <f>O151*H151</f>
        <v>0</v>
      </c>
      <c r="Q151" s="242">
        <v>3E-05</v>
      </c>
      <c r="R151" s="242">
        <f>Q151*H151</f>
        <v>0.00588</v>
      </c>
      <c r="S151" s="242">
        <v>0</v>
      </c>
      <c r="T151" s="24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4" t="s">
        <v>167</v>
      </c>
      <c r="AT151" s="244" t="s">
        <v>130</v>
      </c>
      <c r="AU151" s="244" t="s">
        <v>90</v>
      </c>
      <c r="AY151" s="16" t="s">
        <v>127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6" t="s">
        <v>88</v>
      </c>
      <c r="BK151" s="245">
        <f>ROUND(I151*H151,2)</f>
        <v>0</v>
      </c>
      <c r="BL151" s="16" t="s">
        <v>167</v>
      </c>
      <c r="BM151" s="244" t="s">
        <v>183</v>
      </c>
    </row>
    <row r="152" spans="1:47" s="2" customFormat="1" ht="12">
      <c r="A152" s="37"/>
      <c r="B152" s="38"/>
      <c r="C152" s="39"/>
      <c r="D152" s="246" t="s">
        <v>136</v>
      </c>
      <c r="E152" s="39"/>
      <c r="F152" s="247" t="s">
        <v>184</v>
      </c>
      <c r="G152" s="39"/>
      <c r="H152" s="39"/>
      <c r="I152" s="140"/>
      <c r="J152" s="39"/>
      <c r="K152" s="39"/>
      <c r="L152" s="43"/>
      <c r="M152" s="248"/>
      <c r="N152" s="249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136</v>
      </c>
      <c r="AU152" s="16" t="s">
        <v>90</v>
      </c>
    </row>
    <row r="153" spans="1:51" s="13" customFormat="1" ht="12">
      <c r="A153" s="13"/>
      <c r="B153" s="250"/>
      <c r="C153" s="251"/>
      <c r="D153" s="246" t="s">
        <v>142</v>
      </c>
      <c r="E153" s="260" t="s">
        <v>1</v>
      </c>
      <c r="F153" s="252" t="s">
        <v>91</v>
      </c>
      <c r="G153" s="251"/>
      <c r="H153" s="253">
        <v>196</v>
      </c>
      <c r="I153" s="254"/>
      <c r="J153" s="251"/>
      <c r="K153" s="251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142</v>
      </c>
      <c r="AU153" s="259" t="s">
        <v>90</v>
      </c>
      <c r="AV153" s="13" t="s">
        <v>90</v>
      </c>
      <c r="AW153" s="13" t="s">
        <v>34</v>
      </c>
      <c r="AX153" s="13" t="s">
        <v>88</v>
      </c>
      <c r="AY153" s="259" t="s">
        <v>127</v>
      </c>
    </row>
    <row r="154" spans="1:65" s="2" customFormat="1" ht="24" customHeight="1">
      <c r="A154" s="37"/>
      <c r="B154" s="38"/>
      <c r="C154" s="232" t="s">
        <v>185</v>
      </c>
      <c r="D154" s="232" t="s">
        <v>130</v>
      </c>
      <c r="E154" s="233" t="s">
        <v>186</v>
      </c>
      <c r="F154" s="234" t="s">
        <v>187</v>
      </c>
      <c r="G154" s="235" t="s">
        <v>166</v>
      </c>
      <c r="H154" s="236">
        <v>19.6</v>
      </c>
      <c r="I154" s="237"/>
      <c r="J154" s="238">
        <f>ROUND(I154*H154,2)</f>
        <v>0</v>
      </c>
      <c r="K154" s="239"/>
      <c r="L154" s="43"/>
      <c r="M154" s="240" t="s">
        <v>1</v>
      </c>
      <c r="N154" s="241" t="s">
        <v>45</v>
      </c>
      <c r="O154" s="90"/>
      <c r="P154" s="242">
        <f>O154*H154</f>
        <v>0</v>
      </c>
      <c r="Q154" s="242">
        <v>0.00012</v>
      </c>
      <c r="R154" s="242">
        <f>Q154*H154</f>
        <v>0.0023520000000000004</v>
      </c>
      <c r="S154" s="242">
        <v>0</v>
      </c>
      <c r="T154" s="24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4" t="s">
        <v>167</v>
      </c>
      <c r="AT154" s="244" t="s">
        <v>130</v>
      </c>
      <c r="AU154" s="244" t="s">
        <v>90</v>
      </c>
      <c r="AY154" s="16" t="s">
        <v>127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6" t="s">
        <v>88</v>
      </c>
      <c r="BK154" s="245">
        <f>ROUND(I154*H154,2)</f>
        <v>0</v>
      </c>
      <c r="BL154" s="16" t="s">
        <v>167</v>
      </c>
      <c r="BM154" s="244" t="s">
        <v>188</v>
      </c>
    </row>
    <row r="155" spans="1:47" s="2" customFormat="1" ht="12">
      <c r="A155" s="37"/>
      <c r="B155" s="38"/>
      <c r="C155" s="39"/>
      <c r="D155" s="246" t="s">
        <v>136</v>
      </c>
      <c r="E155" s="39"/>
      <c r="F155" s="247" t="s">
        <v>189</v>
      </c>
      <c r="G155" s="39"/>
      <c r="H155" s="39"/>
      <c r="I155" s="140"/>
      <c r="J155" s="39"/>
      <c r="K155" s="39"/>
      <c r="L155" s="43"/>
      <c r="M155" s="248"/>
      <c r="N155" s="249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136</v>
      </c>
      <c r="AU155" s="16" t="s">
        <v>90</v>
      </c>
    </row>
    <row r="156" spans="1:51" s="13" customFormat="1" ht="12">
      <c r="A156" s="13"/>
      <c r="B156" s="250"/>
      <c r="C156" s="251"/>
      <c r="D156" s="246" t="s">
        <v>142</v>
      </c>
      <c r="E156" s="260" t="s">
        <v>1</v>
      </c>
      <c r="F156" s="252" t="s">
        <v>190</v>
      </c>
      <c r="G156" s="251"/>
      <c r="H156" s="253">
        <v>196</v>
      </c>
      <c r="I156" s="254"/>
      <c r="J156" s="251"/>
      <c r="K156" s="251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142</v>
      </c>
      <c r="AU156" s="259" t="s">
        <v>90</v>
      </c>
      <c r="AV156" s="13" t="s">
        <v>90</v>
      </c>
      <c r="AW156" s="13" t="s">
        <v>34</v>
      </c>
      <c r="AX156" s="13" t="s">
        <v>88</v>
      </c>
      <c r="AY156" s="259" t="s">
        <v>127</v>
      </c>
    </row>
    <row r="157" spans="1:51" s="13" customFormat="1" ht="12">
      <c r="A157" s="13"/>
      <c r="B157" s="250"/>
      <c r="C157" s="251"/>
      <c r="D157" s="246" t="s">
        <v>142</v>
      </c>
      <c r="E157" s="251"/>
      <c r="F157" s="252" t="s">
        <v>191</v>
      </c>
      <c r="G157" s="251"/>
      <c r="H157" s="253">
        <v>19.6</v>
      </c>
      <c r="I157" s="254"/>
      <c r="J157" s="251"/>
      <c r="K157" s="251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142</v>
      </c>
      <c r="AU157" s="259" t="s">
        <v>90</v>
      </c>
      <c r="AV157" s="13" t="s">
        <v>90</v>
      </c>
      <c r="AW157" s="13" t="s">
        <v>4</v>
      </c>
      <c r="AX157" s="13" t="s">
        <v>88</v>
      </c>
      <c r="AY157" s="259" t="s">
        <v>127</v>
      </c>
    </row>
    <row r="158" spans="1:65" s="2" customFormat="1" ht="24" customHeight="1">
      <c r="A158" s="37"/>
      <c r="B158" s="38"/>
      <c r="C158" s="232" t="s">
        <v>192</v>
      </c>
      <c r="D158" s="232" t="s">
        <v>130</v>
      </c>
      <c r="E158" s="233" t="s">
        <v>193</v>
      </c>
      <c r="F158" s="234" t="s">
        <v>194</v>
      </c>
      <c r="G158" s="235" t="s">
        <v>166</v>
      </c>
      <c r="H158" s="236">
        <v>196</v>
      </c>
      <c r="I158" s="237"/>
      <c r="J158" s="238">
        <f>ROUND(I158*H158,2)</f>
        <v>0</v>
      </c>
      <c r="K158" s="239"/>
      <c r="L158" s="43"/>
      <c r="M158" s="240" t="s">
        <v>1</v>
      </c>
      <c r="N158" s="241" t="s">
        <v>45</v>
      </c>
      <c r="O158" s="90"/>
      <c r="P158" s="242">
        <f>O158*H158</f>
        <v>0</v>
      </c>
      <c r="Q158" s="242">
        <v>0.00758</v>
      </c>
      <c r="R158" s="242">
        <f>Q158*H158</f>
        <v>1.48568</v>
      </c>
      <c r="S158" s="242">
        <v>0</v>
      </c>
      <c r="T158" s="24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4" t="s">
        <v>167</v>
      </c>
      <c r="AT158" s="244" t="s">
        <v>130</v>
      </c>
      <c r="AU158" s="244" t="s">
        <v>90</v>
      </c>
      <c r="AY158" s="16" t="s">
        <v>127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16" t="s">
        <v>88</v>
      </c>
      <c r="BK158" s="245">
        <f>ROUND(I158*H158,2)</f>
        <v>0</v>
      </c>
      <c r="BL158" s="16" t="s">
        <v>167</v>
      </c>
      <c r="BM158" s="244" t="s">
        <v>195</v>
      </c>
    </row>
    <row r="159" spans="1:47" s="2" customFormat="1" ht="12">
      <c r="A159" s="37"/>
      <c r="B159" s="38"/>
      <c r="C159" s="39"/>
      <c r="D159" s="246" t="s">
        <v>136</v>
      </c>
      <c r="E159" s="39"/>
      <c r="F159" s="247" t="s">
        <v>196</v>
      </c>
      <c r="G159" s="39"/>
      <c r="H159" s="39"/>
      <c r="I159" s="140"/>
      <c r="J159" s="39"/>
      <c r="K159" s="39"/>
      <c r="L159" s="43"/>
      <c r="M159" s="248"/>
      <c r="N159" s="249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136</v>
      </c>
      <c r="AU159" s="16" t="s">
        <v>90</v>
      </c>
    </row>
    <row r="160" spans="1:51" s="13" customFormat="1" ht="12">
      <c r="A160" s="13"/>
      <c r="B160" s="250"/>
      <c r="C160" s="251"/>
      <c r="D160" s="246" t="s">
        <v>142</v>
      </c>
      <c r="E160" s="260" t="s">
        <v>1</v>
      </c>
      <c r="F160" s="252" t="s">
        <v>91</v>
      </c>
      <c r="G160" s="251"/>
      <c r="H160" s="253">
        <v>196</v>
      </c>
      <c r="I160" s="254"/>
      <c r="J160" s="251"/>
      <c r="K160" s="251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142</v>
      </c>
      <c r="AU160" s="259" t="s">
        <v>90</v>
      </c>
      <c r="AV160" s="13" t="s">
        <v>90</v>
      </c>
      <c r="AW160" s="13" t="s">
        <v>34</v>
      </c>
      <c r="AX160" s="13" t="s">
        <v>88</v>
      </c>
      <c r="AY160" s="259" t="s">
        <v>127</v>
      </c>
    </row>
    <row r="161" spans="1:65" s="2" customFormat="1" ht="24" customHeight="1">
      <c r="A161" s="37"/>
      <c r="B161" s="38"/>
      <c r="C161" s="232" t="s">
        <v>197</v>
      </c>
      <c r="D161" s="232" t="s">
        <v>130</v>
      </c>
      <c r="E161" s="233" t="s">
        <v>198</v>
      </c>
      <c r="F161" s="234" t="s">
        <v>199</v>
      </c>
      <c r="G161" s="235" t="s">
        <v>166</v>
      </c>
      <c r="H161" s="236">
        <v>196</v>
      </c>
      <c r="I161" s="237"/>
      <c r="J161" s="238">
        <f>ROUND(I161*H161,2)</f>
        <v>0</v>
      </c>
      <c r="K161" s="239"/>
      <c r="L161" s="43"/>
      <c r="M161" s="240" t="s">
        <v>1</v>
      </c>
      <c r="N161" s="241" t="s">
        <v>45</v>
      </c>
      <c r="O161" s="90"/>
      <c r="P161" s="242">
        <f>O161*H161</f>
        <v>0</v>
      </c>
      <c r="Q161" s="242">
        <v>0</v>
      </c>
      <c r="R161" s="242">
        <f>Q161*H161</f>
        <v>0</v>
      </c>
      <c r="S161" s="242">
        <v>0.003</v>
      </c>
      <c r="T161" s="243">
        <f>S161*H161</f>
        <v>0.588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44" t="s">
        <v>167</v>
      </c>
      <c r="AT161" s="244" t="s">
        <v>130</v>
      </c>
      <c r="AU161" s="244" t="s">
        <v>90</v>
      </c>
      <c r="AY161" s="16" t="s">
        <v>127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6" t="s">
        <v>88</v>
      </c>
      <c r="BK161" s="245">
        <f>ROUND(I161*H161,2)</f>
        <v>0</v>
      </c>
      <c r="BL161" s="16" t="s">
        <v>167</v>
      </c>
      <c r="BM161" s="244" t="s">
        <v>200</v>
      </c>
    </row>
    <row r="162" spans="1:47" s="2" customFormat="1" ht="12">
      <c r="A162" s="37"/>
      <c r="B162" s="38"/>
      <c r="C162" s="39"/>
      <c r="D162" s="246" t="s">
        <v>136</v>
      </c>
      <c r="E162" s="39"/>
      <c r="F162" s="247" t="s">
        <v>201</v>
      </c>
      <c r="G162" s="39"/>
      <c r="H162" s="39"/>
      <c r="I162" s="140"/>
      <c r="J162" s="39"/>
      <c r="K162" s="39"/>
      <c r="L162" s="43"/>
      <c r="M162" s="248"/>
      <c r="N162" s="249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136</v>
      </c>
      <c r="AU162" s="16" t="s">
        <v>90</v>
      </c>
    </row>
    <row r="163" spans="1:51" s="13" customFormat="1" ht="12">
      <c r="A163" s="13"/>
      <c r="B163" s="250"/>
      <c r="C163" s="251"/>
      <c r="D163" s="246" t="s">
        <v>142</v>
      </c>
      <c r="E163" s="260" t="s">
        <v>1</v>
      </c>
      <c r="F163" s="252" t="s">
        <v>202</v>
      </c>
      <c r="G163" s="251"/>
      <c r="H163" s="253">
        <v>70</v>
      </c>
      <c r="I163" s="254"/>
      <c r="J163" s="251"/>
      <c r="K163" s="251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142</v>
      </c>
      <c r="AU163" s="259" t="s">
        <v>90</v>
      </c>
      <c r="AV163" s="13" t="s">
        <v>90</v>
      </c>
      <c r="AW163" s="13" t="s">
        <v>34</v>
      </c>
      <c r="AX163" s="13" t="s">
        <v>80</v>
      </c>
      <c r="AY163" s="259" t="s">
        <v>127</v>
      </c>
    </row>
    <row r="164" spans="1:51" s="13" customFormat="1" ht="12">
      <c r="A164" s="13"/>
      <c r="B164" s="250"/>
      <c r="C164" s="251"/>
      <c r="D164" s="246" t="s">
        <v>142</v>
      </c>
      <c r="E164" s="260" t="s">
        <v>1</v>
      </c>
      <c r="F164" s="252" t="s">
        <v>203</v>
      </c>
      <c r="G164" s="251"/>
      <c r="H164" s="253">
        <v>70</v>
      </c>
      <c r="I164" s="254"/>
      <c r="J164" s="251"/>
      <c r="K164" s="251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142</v>
      </c>
      <c r="AU164" s="259" t="s">
        <v>90</v>
      </c>
      <c r="AV164" s="13" t="s">
        <v>90</v>
      </c>
      <c r="AW164" s="13" t="s">
        <v>34</v>
      </c>
      <c r="AX164" s="13" t="s">
        <v>80</v>
      </c>
      <c r="AY164" s="259" t="s">
        <v>127</v>
      </c>
    </row>
    <row r="165" spans="1:51" s="13" customFormat="1" ht="12">
      <c r="A165" s="13"/>
      <c r="B165" s="250"/>
      <c r="C165" s="251"/>
      <c r="D165" s="246" t="s">
        <v>142</v>
      </c>
      <c r="E165" s="260" t="s">
        <v>1</v>
      </c>
      <c r="F165" s="252" t="s">
        <v>204</v>
      </c>
      <c r="G165" s="251"/>
      <c r="H165" s="253">
        <v>56</v>
      </c>
      <c r="I165" s="254"/>
      <c r="J165" s="251"/>
      <c r="K165" s="251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142</v>
      </c>
      <c r="AU165" s="259" t="s">
        <v>90</v>
      </c>
      <c r="AV165" s="13" t="s">
        <v>90</v>
      </c>
      <c r="AW165" s="13" t="s">
        <v>34</v>
      </c>
      <c r="AX165" s="13" t="s">
        <v>80</v>
      </c>
      <c r="AY165" s="259" t="s">
        <v>127</v>
      </c>
    </row>
    <row r="166" spans="1:51" s="14" customFormat="1" ht="12">
      <c r="A166" s="14"/>
      <c r="B166" s="261"/>
      <c r="C166" s="262"/>
      <c r="D166" s="246" t="s">
        <v>142</v>
      </c>
      <c r="E166" s="263" t="s">
        <v>91</v>
      </c>
      <c r="F166" s="264" t="s">
        <v>205</v>
      </c>
      <c r="G166" s="262"/>
      <c r="H166" s="265">
        <v>196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142</v>
      </c>
      <c r="AU166" s="271" t="s">
        <v>90</v>
      </c>
      <c r="AV166" s="14" t="s">
        <v>134</v>
      </c>
      <c r="AW166" s="14" t="s">
        <v>34</v>
      </c>
      <c r="AX166" s="14" t="s">
        <v>88</v>
      </c>
      <c r="AY166" s="271" t="s">
        <v>127</v>
      </c>
    </row>
    <row r="167" spans="1:65" s="2" customFormat="1" ht="16.5" customHeight="1">
      <c r="A167" s="37"/>
      <c r="B167" s="38"/>
      <c r="C167" s="232" t="s">
        <v>206</v>
      </c>
      <c r="D167" s="232" t="s">
        <v>130</v>
      </c>
      <c r="E167" s="233" t="s">
        <v>207</v>
      </c>
      <c r="F167" s="234" t="s">
        <v>208</v>
      </c>
      <c r="G167" s="235" t="s">
        <v>166</v>
      </c>
      <c r="H167" s="236">
        <v>196</v>
      </c>
      <c r="I167" s="237"/>
      <c r="J167" s="238">
        <f>ROUND(I167*H167,2)</f>
        <v>0</v>
      </c>
      <c r="K167" s="239"/>
      <c r="L167" s="43"/>
      <c r="M167" s="240" t="s">
        <v>1</v>
      </c>
      <c r="N167" s="241" t="s">
        <v>45</v>
      </c>
      <c r="O167" s="90"/>
      <c r="P167" s="242">
        <f>O167*H167</f>
        <v>0</v>
      </c>
      <c r="Q167" s="242">
        <v>0.0003</v>
      </c>
      <c r="R167" s="242">
        <f>Q167*H167</f>
        <v>0.0588</v>
      </c>
      <c r="S167" s="242">
        <v>0</v>
      </c>
      <c r="T167" s="24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4" t="s">
        <v>167</v>
      </c>
      <c r="AT167" s="244" t="s">
        <v>130</v>
      </c>
      <c r="AU167" s="244" t="s">
        <v>90</v>
      </c>
      <c r="AY167" s="16" t="s">
        <v>127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16" t="s">
        <v>88</v>
      </c>
      <c r="BK167" s="245">
        <f>ROUND(I167*H167,2)</f>
        <v>0</v>
      </c>
      <c r="BL167" s="16" t="s">
        <v>167</v>
      </c>
      <c r="BM167" s="244" t="s">
        <v>209</v>
      </c>
    </row>
    <row r="168" spans="1:47" s="2" customFormat="1" ht="12">
      <c r="A168" s="37"/>
      <c r="B168" s="38"/>
      <c r="C168" s="39"/>
      <c r="D168" s="246" t="s">
        <v>136</v>
      </c>
      <c r="E168" s="39"/>
      <c r="F168" s="247" t="s">
        <v>210</v>
      </c>
      <c r="G168" s="39"/>
      <c r="H168" s="39"/>
      <c r="I168" s="140"/>
      <c r="J168" s="39"/>
      <c r="K168" s="39"/>
      <c r="L168" s="43"/>
      <c r="M168" s="248"/>
      <c r="N168" s="249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136</v>
      </c>
      <c r="AU168" s="16" t="s">
        <v>90</v>
      </c>
    </row>
    <row r="169" spans="1:51" s="13" customFormat="1" ht="12">
      <c r="A169" s="13"/>
      <c r="B169" s="250"/>
      <c r="C169" s="251"/>
      <c r="D169" s="246" t="s">
        <v>142</v>
      </c>
      <c r="E169" s="260" t="s">
        <v>1</v>
      </c>
      <c r="F169" s="252" t="s">
        <v>91</v>
      </c>
      <c r="G169" s="251"/>
      <c r="H169" s="253">
        <v>196</v>
      </c>
      <c r="I169" s="254"/>
      <c r="J169" s="251"/>
      <c r="K169" s="251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142</v>
      </c>
      <c r="AU169" s="259" t="s">
        <v>90</v>
      </c>
      <c r="AV169" s="13" t="s">
        <v>90</v>
      </c>
      <c r="AW169" s="13" t="s">
        <v>34</v>
      </c>
      <c r="AX169" s="13" t="s">
        <v>88</v>
      </c>
      <c r="AY169" s="259" t="s">
        <v>127</v>
      </c>
    </row>
    <row r="170" spans="1:65" s="2" customFormat="1" ht="16.5" customHeight="1">
      <c r="A170" s="37"/>
      <c r="B170" s="38"/>
      <c r="C170" s="272" t="s">
        <v>211</v>
      </c>
      <c r="D170" s="272" t="s">
        <v>212</v>
      </c>
      <c r="E170" s="273" t="s">
        <v>213</v>
      </c>
      <c r="F170" s="274" t="s">
        <v>214</v>
      </c>
      <c r="G170" s="275" t="s">
        <v>166</v>
      </c>
      <c r="H170" s="276">
        <v>215.6</v>
      </c>
      <c r="I170" s="277"/>
      <c r="J170" s="278">
        <f>ROUND(I170*H170,2)</f>
        <v>0</v>
      </c>
      <c r="K170" s="279"/>
      <c r="L170" s="280"/>
      <c r="M170" s="281" t="s">
        <v>1</v>
      </c>
      <c r="N170" s="282" t="s">
        <v>45</v>
      </c>
      <c r="O170" s="90"/>
      <c r="P170" s="242">
        <f>O170*H170</f>
        <v>0</v>
      </c>
      <c r="Q170" s="242">
        <v>0.00283</v>
      </c>
      <c r="R170" s="242">
        <f>Q170*H170</f>
        <v>0.610148</v>
      </c>
      <c r="S170" s="242">
        <v>0</v>
      </c>
      <c r="T170" s="24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4" t="s">
        <v>215</v>
      </c>
      <c r="AT170" s="244" t="s">
        <v>212</v>
      </c>
      <c r="AU170" s="244" t="s">
        <v>90</v>
      </c>
      <c r="AY170" s="16" t="s">
        <v>127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6" t="s">
        <v>88</v>
      </c>
      <c r="BK170" s="245">
        <f>ROUND(I170*H170,2)</f>
        <v>0</v>
      </c>
      <c r="BL170" s="16" t="s">
        <v>167</v>
      </c>
      <c r="BM170" s="244" t="s">
        <v>216</v>
      </c>
    </row>
    <row r="171" spans="1:47" s="2" customFormat="1" ht="12">
      <c r="A171" s="37"/>
      <c r="B171" s="38"/>
      <c r="C171" s="39"/>
      <c r="D171" s="246" t="s">
        <v>136</v>
      </c>
      <c r="E171" s="39"/>
      <c r="F171" s="247" t="s">
        <v>214</v>
      </c>
      <c r="G171" s="39"/>
      <c r="H171" s="39"/>
      <c r="I171" s="140"/>
      <c r="J171" s="39"/>
      <c r="K171" s="39"/>
      <c r="L171" s="43"/>
      <c r="M171" s="248"/>
      <c r="N171" s="249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136</v>
      </c>
      <c r="AU171" s="16" t="s">
        <v>90</v>
      </c>
    </row>
    <row r="172" spans="1:47" s="2" customFormat="1" ht="12">
      <c r="A172" s="37"/>
      <c r="B172" s="38"/>
      <c r="C172" s="39"/>
      <c r="D172" s="246" t="s">
        <v>217</v>
      </c>
      <c r="E172" s="39"/>
      <c r="F172" s="283" t="s">
        <v>218</v>
      </c>
      <c r="G172" s="39"/>
      <c r="H172" s="39"/>
      <c r="I172" s="140"/>
      <c r="J172" s="39"/>
      <c r="K172" s="39"/>
      <c r="L172" s="43"/>
      <c r="M172" s="248"/>
      <c r="N172" s="249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217</v>
      </c>
      <c r="AU172" s="16" t="s">
        <v>90</v>
      </c>
    </row>
    <row r="173" spans="1:51" s="13" customFormat="1" ht="12">
      <c r="A173" s="13"/>
      <c r="B173" s="250"/>
      <c r="C173" s="251"/>
      <c r="D173" s="246" t="s">
        <v>142</v>
      </c>
      <c r="E173" s="251"/>
      <c r="F173" s="252" t="s">
        <v>219</v>
      </c>
      <c r="G173" s="251"/>
      <c r="H173" s="253">
        <v>215.6</v>
      </c>
      <c r="I173" s="254"/>
      <c r="J173" s="251"/>
      <c r="K173" s="251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142</v>
      </c>
      <c r="AU173" s="259" t="s">
        <v>90</v>
      </c>
      <c r="AV173" s="13" t="s">
        <v>90</v>
      </c>
      <c r="AW173" s="13" t="s">
        <v>4</v>
      </c>
      <c r="AX173" s="13" t="s">
        <v>88</v>
      </c>
      <c r="AY173" s="259" t="s">
        <v>127</v>
      </c>
    </row>
    <row r="174" spans="1:65" s="2" customFormat="1" ht="24" customHeight="1">
      <c r="A174" s="37"/>
      <c r="B174" s="38"/>
      <c r="C174" s="232" t="s">
        <v>8</v>
      </c>
      <c r="D174" s="232" t="s">
        <v>130</v>
      </c>
      <c r="E174" s="233" t="s">
        <v>220</v>
      </c>
      <c r="F174" s="234" t="s">
        <v>221</v>
      </c>
      <c r="G174" s="235" t="s">
        <v>222</v>
      </c>
      <c r="H174" s="236">
        <v>98</v>
      </c>
      <c r="I174" s="237"/>
      <c r="J174" s="238">
        <f>ROUND(I174*H174,2)</f>
        <v>0</v>
      </c>
      <c r="K174" s="239"/>
      <c r="L174" s="43"/>
      <c r="M174" s="240" t="s">
        <v>1</v>
      </c>
      <c r="N174" s="241" t="s">
        <v>45</v>
      </c>
      <c r="O174" s="90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4" t="s">
        <v>167</v>
      </c>
      <c r="AT174" s="244" t="s">
        <v>130</v>
      </c>
      <c r="AU174" s="244" t="s">
        <v>90</v>
      </c>
      <c r="AY174" s="16" t="s">
        <v>127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6" t="s">
        <v>88</v>
      </c>
      <c r="BK174" s="245">
        <f>ROUND(I174*H174,2)</f>
        <v>0</v>
      </c>
      <c r="BL174" s="16" t="s">
        <v>167</v>
      </c>
      <c r="BM174" s="244" t="s">
        <v>223</v>
      </c>
    </row>
    <row r="175" spans="1:47" s="2" customFormat="1" ht="12">
      <c r="A175" s="37"/>
      <c r="B175" s="38"/>
      <c r="C175" s="39"/>
      <c r="D175" s="246" t="s">
        <v>136</v>
      </c>
      <c r="E175" s="39"/>
      <c r="F175" s="247" t="s">
        <v>224</v>
      </c>
      <c r="G175" s="39"/>
      <c r="H175" s="39"/>
      <c r="I175" s="140"/>
      <c r="J175" s="39"/>
      <c r="K175" s="39"/>
      <c r="L175" s="43"/>
      <c r="M175" s="248"/>
      <c r="N175" s="249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136</v>
      </c>
      <c r="AU175" s="16" t="s">
        <v>90</v>
      </c>
    </row>
    <row r="176" spans="1:51" s="13" customFormat="1" ht="12">
      <c r="A176" s="13"/>
      <c r="B176" s="250"/>
      <c r="C176" s="251"/>
      <c r="D176" s="246" t="s">
        <v>142</v>
      </c>
      <c r="E176" s="260" t="s">
        <v>1</v>
      </c>
      <c r="F176" s="252" t="s">
        <v>91</v>
      </c>
      <c r="G176" s="251"/>
      <c r="H176" s="253">
        <v>196</v>
      </c>
      <c r="I176" s="254"/>
      <c r="J176" s="251"/>
      <c r="K176" s="251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142</v>
      </c>
      <c r="AU176" s="259" t="s">
        <v>90</v>
      </c>
      <c r="AV176" s="13" t="s">
        <v>90</v>
      </c>
      <c r="AW176" s="13" t="s">
        <v>34</v>
      </c>
      <c r="AX176" s="13" t="s">
        <v>88</v>
      </c>
      <c r="AY176" s="259" t="s">
        <v>127</v>
      </c>
    </row>
    <row r="177" spans="1:51" s="13" customFormat="1" ht="12">
      <c r="A177" s="13"/>
      <c r="B177" s="250"/>
      <c r="C177" s="251"/>
      <c r="D177" s="246" t="s">
        <v>142</v>
      </c>
      <c r="E177" s="251"/>
      <c r="F177" s="252" t="s">
        <v>225</v>
      </c>
      <c r="G177" s="251"/>
      <c r="H177" s="253">
        <v>98</v>
      </c>
      <c r="I177" s="254"/>
      <c r="J177" s="251"/>
      <c r="K177" s="251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142</v>
      </c>
      <c r="AU177" s="259" t="s">
        <v>90</v>
      </c>
      <c r="AV177" s="13" t="s">
        <v>90</v>
      </c>
      <c r="AW177" s="13" t="s">
        <v>4</v>
      </c>
      <c r="AX177" s="13" t="s">
        <v>88</v>
      </c>
      <c r="AY177" s="259" t="s">
        <v>127</v>
      </c>
    </row>
    <row r="178" spans="1:65" s="2" customFormat="1" ht="16.5" customHeight="1">
      <c r="A178" s="37"/>
      <c r="B178" s="38"/>
      <c r="C178" s="232" t="s">
        <v>167</v>
      </c>
      <c r="D178" s="232" t="s">
        <v>130</v>
      </c>
      <c r="E178" s="233" t="s">
        <v>226</v>
      </c>
      <c r="F178" s="234" t="s">
        <v>227</v>
      </c>
      <c r="G178" s="235" t="s">
        <v>222</v>
      </c>
      <c r="H178" s="236">
        <v>122</v>
      </c>
      <c r="I178" s="237"/>
      <c r="J178" s="238">
        <f>ROUND(I178*H178,2)</f>
        <v>0</v>
      </c>
      <c r="K178" s="239"/>
      <c r="L178" s="43"/>
      <c r="M178" s="240" t="s">
        <v>1</v>
      </c>
      <c r="N178" s="241" t="s">
        <v>45</v>
      </c>
      <c r="O178" s="90"/>
      <c r="P178" s="242">
        <f>O178*H178</f>
        <v>0</v>
      </c>
      <c r="Q178" s="242">
        <v>0</v>
      </c>
      <c r="R178" s="242">
        <f>Q178*H178</f>
        <v>0</v>
      </c>
      <c r="S178" s="242">
        <v>0.0003</v>
      </c>
      <c r="T178" s="243">
        <f>S178*H178</f>
        <v>0.036599999999999994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4" t="s">
        <v>167</v>
      </c>
      <c r="AT178" s="244" t="s">
        <v>130</v>
      </c>
      <c r="AU178" s="244" t="s">
        <v>90</v>
      </c>
      <c r="AY178" s="16" t="s">
        <v>127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6" t="s">
        <v>88</v>
      </c>
      <c r="BK178" s="245">
        <f>ROUND(I178*H178,2)</f>
        <v>0</v>
      </c>
      <c r="BL178" s="16" t="s">
        <v>167</v>
      </c>
      <c r="BM178" s="244" t="s">
        <v>228</v>
      </c>
    </row>
    <row r="179" spans="1:47" s="2" customFormat="1" ht="12">
      <c r="A179" s="37"/>
      <c r="B179" s="38"/>
      <c r="C179" s="39"/>
      <c r="D179" s="246" t="s">
        <v>136</v>
      </c>
      <c r="E179" s="39"/>
      <c r="F179" s="247" t="s">
        <v>229</v>
      </c>
      <c r="G179" s="39"/>
      <c r="H179" s="39"/>
      <c r="I179" s="140"/>
      <c r="J179" s="39"/>
      <c r="K179" s="39"/>
      <c r="L179" s="43"/>
      <c r="M179" s="248"/>
      <c r="N179" s="249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136</v>
      </c>
      <c r="AU179" s="16" t="s">
        <v>90</v>
      </c>
    </row>
    <row r="180" spans="1:51" s="13" customFormat="1" ht="12">
      <c r="A180" s="13"/>
      <c r="B180" s="250"/>
      <c r="C180" s="251"/>
      <c r="D180" s="246" t="s">
        <v>142</v>
      </c>
      <c r="E180" s="260" t="s">
        <v>1</v>
      </c>
      <c r="F180" s="252" t="s">
        <v>230</v>
      </c>
      <c r="G180" s="251"/>
      <c r="H180" s="253">
        <v>45</v>
      </c>
      <c r="I180" s="254"/>
      <c r="J180" s="251"/>
      <c r="K180" s="251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142</v>
      </c>
      <c r="AU180" s="259" t="s">
        <v>90</v>
      </c>
      <c r="AV180" s="13" t="s">
        <v>90</v>
      </c>
      <c r="AW180" s="13" t="s">
        <v>34</v>
      </c>
      <c r="AX180" s="13" t="s">
        <v>80</v>
      </c>
      <c r="AY180" s="259" t="s">
        <v>127</v>
      </c>
    </row>
    <row r="181" spans="1:51" s="13" customFormat="1" ht="12">
      <c r="A181" s="13"/>
      <c r="B181" s="250"/>
      <c r="C181" s="251"/>
      <c r="D181" s="246" t="s">
        <v>142</v>
      </c>
      <c r="E181" s="260" t="s">
        <v>1</v>
      </c>
      <c r="F181" s="252" t="s">
        <v>231</v>
      </c>
      <c r="G181" s="251"/>
      <c r="H181" s="253">
        <v>45</v>
      </c>
      <c r="I181" s="254"/>
      <c r="J181" s="251"/>
      <c r="K181" s="251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142</v>
      </c>
      <c r="AU181" s="259" t="s">
        <v>90</v>
      </c>
      <c r="AV181" s="13" t="s">
        <v>90</v>
      </c>
      <c r="AW181" s="13" t="s">
        <v>34</v>
      </c>
      <c r="AX181" s="13" t="s">
        <v>80</v>
      </c>
      <c r="AY181" s="259" t="s">
        <v>127</v>
      </c>
    </row>
    <row r="182" spans="1:51" s="13" customFormat="1" ht="12">
      <c r="A182" s="13"/>
      <c r="B182" s="250"/>
      <c r="C182" s="251"/>
      <c r="D182" s="246" t="s">
        <v>142</v>
      </c>
      <c r="E182" s="260" t="s">
        <v>1</v>
      </c>
      <c r="F182" s="252" t="s">
        <v>232</v>
      </c>
      <c r="G182" s="251"/>
      <c r="H182" s="253">
        <v>32</v>
      </c>
      <c r="I182" s="254"/>
      <c r="J182" s="251"/>
      <c r="K182" s="251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142</v>
      </c>
      <c r="AU182" s="259" t="s">
        <v>90</v>
      </c>
      <c r="AV182" s="13" t="s">
        <v>90</v>
      </c>
      <c r="AW182" s="13" t="s">
        <v>34</v>
      </c>
      <c r="AX182" s="13" t="s">
        <v>80</v>
      </c>
      <c r="AY182" s="259" t="s">
        <v>127</v>
      </c>
    </row>
    <row r="183" spans="1:51" s="14" customFormat="1" ht="12">
      <c r="A183" s="14"/>
      <c r="B183" s="261"/>
      <c r="C183" s="262"/>
      <c r="D183" s="246" t="s">
        <v>142</v>
      </c>
      <c r="E183" s="263" t="s">
        <v>93</v>
      </c>
      <c r="F183" s="264" t="s">
        <v>205</v>
      </c>
      <c r="G183" s="262"/>
      <c r="H183" s="265">
        <v>122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142</v>
      </c>
      <c r="AU183" s="271" t="s">
        <v>90</v>
      </c>
      <c r="AV183" s="14" t="s">
        <v>134</v>
      </c>
      <c r="AW183" s="14" t="s">
        <v>34</v>
      </c>
      <c r="AX183" s="14" t="s">
        <v>88</v>
      </c>
      <c r="AY183" s="271" t="s">
        <v>127</v>
      </c>
    </row>
    <row r="184" spans="1:65" s="2" customFormat="1" ht="16.5" customHeight="1">
      <c r="A184" s="37"/>
      <c r="B184" s="38"/>
      <c r="C184" s="232" t="s">
        <v>233</v>
      </c>
      <c r="D184" s="232" t="s">
        <v>130</v>
      </c>
      <c r="E184" s="233" t="s">
        <v>234</v>
      </c>
      <c r="F184" s="234" t="s">
        <v>235</v>
      </c>
      <c r="G184" s="235" t="s">
        <v>222</v>
      </c>
      <c r="H184" s="236">
        <v>122</v>
      </c>
      <c r="I184" s="237"/>
      <c r="J184" s="238">
        <f>ROUND(I184*H184,2)</f>
        <v>0</v>
      </c>
      <c r="K184" s="239"/>
      <c r="L184" s="43"/>
      <c r="M184" s="240" t="s">
        <v>1</v>
      </c>
      <c r="N184" s="241" t="s">
        <v>45</v>
      </c>
      <c r="O184" s="90"/>
      <c r="P184" s="242">
        <f>O184*H184</f>
        <v>0</v>
      </c>
      <c r="Q184" s="242">
        <v>1E-05</v>
      </c>
      <c r="R184" s="242">
        <f>Q184*H184</f>
        <v>0.0012200000000000002</v>
      </c>
      <c r="S184" s="242">
        <v>0</v>
      </c>
      <c r="T184" s="243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44" t="s">
        <v>167</v>
      </c>
      <c r="AT184" s="244" t="s">
        <v>130</v>
      </c>
      <c r="AU184" s="244" t="s">
        <v>90</v>
      </c>
      <c r="AY184" s="16" t="s">
        <v>127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6" t="s">
        <v>88</v>
      </c>
      <c r="BK184" s="245">
        <f>ROUND(I184*H184,2)</f>
        <v>0</v>
      </c>
      <c r="BL184" s="16" t="s">
        <v>167</v>
      </c>
      <c r="BM184" s="244" t="s">
        <v>236</v>
      </c>
    </row>
    <row r="185" spans="1:47" s="2" customFormat="1" ht="12">
      <c r="A185" s="37"/>
      <c r="B185" s="38"/>
      <c r="C185" s="39"/>
      <c r="D185" s="246" t="s">
        <v>136</v>
      </c>
      <c r="E185" s="39"/>
      <c r="F185" s="247" t="s">
        <v>237</v>
      </c>
      <c r="G185" s="39"/>
      <c r="H185" s="39"/>
      <c r="I185" s="140"/>
      <c r="J185" s="39"/>
      <c r="K185" s="39"/>
      <c r="L185" s="43"/>
      <c r="M185" s="248"/>
      <c r="N185" s="249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136</v>
      </c>
      <c r="AU185" s="16" t="s">
        <v>90</v>
      </c>
    </row>
    <row r="186" spans="1:51" s="13" customFormat="1" ht="12">
      <c r="A186" s="13"/>
      <c r="B186" s="250"/>
      <c r="C186" s="251"/>
      <c r="D186" s="246" t="s">
        <v>142</v>
      </c>
      <c r="E186" s="260" t="s">
        <v>1</v>
      </c>
      <c r="F186" s="252" t="s">
        <v>93</v>
      </c>
      <c r="G186" s="251"/>
      <c r="H186" s="253">
        <v>122</v>
      </c>
      <c r="I186" s="254"/>
      <c r="J186" s="251"/>
      <c r="K186" s="251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142</v>
      </c>
      <c r="AU186" s="259" t="s">
        <v>90</v>
      </c>
      <c r="AV186" s="13" t="s">
        <v>90</v>
      </c>
      <c r="AW186" s="13" t="s">
        <v>34</v>
      </c>
      <c r="AX186" s="13" t="s">
        <v>88</v>
      </c>
      <c r="AY186" s="259" t="s">
        <v>127</v>
      </c>
    </row>
    <row r="187" spans="1:65" s="2" customFormat="1" ht="16.5" customHeight="1">
      <c r="A187" s="37"/>
      <c r="B187" s="38"/>
      <c r="C187" s="272" t="s">
        <v>238</v>
      </c>
      <c r="D187" s="272" t="s">
        <v>212</v>
      </c>
      <c r="E187" s="273" t="s">
        <v>239</v>
      </c>
      <c r="F187" s="274" t="s">
        <v>240</v>
      </c>
      <c r="G187" s="275" t="s">
        <v>222</v>
      </c>
      <c r="H187" s="276">
        <v>124.44</v>
      </c>
      <c r="I187" s="277"/>
      <c r="J187" s="278">
        <f>ROUND(I187*H187,2)</f>
        <v>0</v>
      </c>
      <c r="K187" s="279"/>
      <c r="L187" s="280"/>
      <c r="M187" s="281" t="s">
        <v>1</v>
      </c>
      <c r="N187" s="282" t="s">
        <v>45</v>
      </c>
      <c r="O187" s="90"/>
      <c r="P187" s="242">
        <f>O187*H187</f>
        <v>0</v>
      </c>
      <c r="Q187" s="242">
        <v>0.00028</v>
      </c>
      <c r="R187" s="242">
        <f>Q187*H187</f>
        <v>0.0348432</v>
      </c>
      <c r="S187" s="242">
        <v>0</v>
      </c>
      <c r="T187" s="243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4" t="s">
        <v>215</v>
      </c>
      <c r="AT187" s="244" t="s">
        <v>212</v>
      </c>
      <c r="AU187" s="244" t="s">
        <v>90</v>
      </c>
      <c r="AY187" s="16" t="s">
        <v>127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6" t="s">
        <v>88</v>
      </c>
      <c r="BK187" s="245">
        <f>ROUND(I187*H187,2)</f>
        <v>0</v>
      </c>
      <c r="BL187" s="16" t="s">
        <v>167</v>
      </c>
      <c r="BM187" s="244" t="s">
        <v>241</v>
      </c>
    </row>
    <row r="188" spans="1:47" s="2" customFormat="1" ht="12">
      <c r="A188" s="37"/>
      <c r="B188" s="38"/>
      <c r="C188" s="39"/>
      <c r="D188" s="246" t="s">
        <v>136</v>
      </c>
      <c r="E188" s="39"/>
      <c r="F188" s="247" t="s">
        <v>240</v>
      </c>
      <c r="G188" s="39"/>
      <c r="H188" s="39"/>
      <c r="I188" s="140"/>
      <c r="J188" s="39"/>
      <c r="K188" s="39"/>
      <c r="L188" s="43"/>
      <c r="M188" s="248"/>
      <c r="N188" s="249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136</v>
      </c>
      <c r="AU188" s="16" t="s">
        <v>90</v>
      </c>
    </row>
    <row r="189" spans="1:47" s="2" customFormat="1" ht="12">
      <c r="A189" s="37"/>
      <c r="B189" s="38"/>
      <c r="C189" s="39"/>
      <c r="D189" s="246" t="s">
        <v>217</v>
      </c>
      <c r="E189" s="39"/>
      <c r="F189" s="283" t="s">
        <v>242</v>
      </c>
      <c r="G189" s="39"/>
      <c r="H189" s="39"/>
      <c r="I189" s="140"/>
      <c r="J189" s="39"/>
      <c r="K189" s="39"/>
      <c r="L189" s="43"/>
      <c r="M189" s="248"/>
      <c r="N189" s="249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217</v>
      </c>
      <c r="AU189" s="16" t="s">
        <v>90</v>
      </c>
    </row>
    <row r="190" spans="1:51" s="13" customFormat="1" ht="12">
      <c r="A190" s="13"/>
      <c r="B190" s="250"/>
      <c r="C190" s="251"/>
      <c r="D190" s="246" t="s">
        <v>142</v>
      </c>
      <c r="E190" s="251"/>
      <c r="F190" s="252" t="s">
        <v>243</v>
      </c>
      <c r="G190" s="251"/>
      <c r="H190" s="253">
        <v>124.44</v>
      </c>
      <c r="I190" s="254"/>
      <c r="J190" s="251"/>
      <c r="K190" s="251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142</v>
      </c>
      <c r="AU190" s="259" t="s">
        <v>90</v>
      </c>
      <c r="AV190" s="13" t="s">
        <v>90</v>
      </c>
      <c r="AW190" s="13" t="s">
        <v>4</v>
      </c>
      <c r="AX190" s="13" t="s">
        <v>88</v>
      </c>
      <c r="AY190" s="259" t="s">
        <v>127</v>
      </c>
    </row>
    <row r="191" spans="1:65" s="2" customFormat="1" ht="16.5" customHeight="1">
      <c r="A191" s="37"/>
      <c r="B191" s="38"/>
      <c r="C191" s="232" t="s">
        <v>244</v>
      </c>
      <c r="D191" s="232" t="s">
        <v>130</v>
      </c>
      <c r="E191" s="233" t="s">
        <v>245</v>
      </c>
      <c r="F191" s="234" t="s">
        <v>246</v>
      </c>
      <c r="G191" s="235" t="s">
        <v>222</v>
      </c>
      <c r="H191" s="236">
        <v>3</v>
      </c>
      <c r="I191" s="237"/>
      <c r="J191" s="238">
        <f>ROUND(I191*H191,2)</f>
        <v>0</v>
      </c>
      <c r="K191" s="239"/>
      <c r="L191" s="43"/>
      <c r="M191" s="240" t="s">
        <v>1</v>
      </c>
      <c r="N191" s="241" t="s">
        <v>45</v>
      </c>
      <c r="O191" s="90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4" t="s">
        <v>167</v>
      </c>
      <c r="AT191" s="244" t="s">
        <v>130</v>
      </c>
      <c r="AU191" s="244" t="s">
        <v>90</v>
      </c>
      <c r="AY191" s="16" t="s">
        <v>127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16" t="s">
        <v>88</v>
      </c>
      <c r="BK191" s="245">
        <f>ROUND(I191*H191,2)</f>
        <v>0</v>
      </c>
      <c r="BL191" s="16" t="s">
        <v>167</v>
      </c>
      <c r="BM191" s="244" t="s">
        <v>247</v>
      </c>
    </row>
    <row r="192" spans="1:47" s="2" customFormat="1" ht="12">
      <c r="A192" s="37"/>
      <c r="B192" s="38"/>
      <c r="C192" s="39"/>
      <c r="D192" s="246" t="s">
        <v>136</v>
      </c>
      <c r="E192" s="39"/>
      <c r="F192" s="247" t="s">
        <v>248</v>
      </c>
      <c r="G192" s="39"/>
      <c r="H192" s="39"/>
      <c r="I192" s="140"/>
      <c r="J192" s="39"/>
      <c r="K192" s="39"/>
      <c r="L192" s="43"/>
      <c r="M192" s="248"/>
      <c r="N192" s="249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136</v>
      </c>
      <c r="AU192" s="16" t="s">
        <v>90</v>
      </c>
    </row>
    <row r="193" spans="1:51" s="13" customFormat="1" ht="12">
      <c r="A193" s="13"/>
      <c r="B193" s="250"/>
      <c r="C193" s="251"/>
      <c r="D193" s="246" t="s">
        <v>142</v>
      </c>
      <c r="E193" s="260" t="s">
        <v>1</v>
      </c>
      <c r="F193" s="252" t="s">
        <v>249</v>
      </c>
      <c r="G193" s="251"/>
      <c r="H193" s="253">
        <v>1</v>
      </c>
      <c r="I193" s="254"/>
      <c r="J193" s="251"/>
      <c r="K193" s="251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142</v>
      </c>
      <c r="AU193" s="259" t="s">
        <v>90</v>
      </c>
      <c r="AV193" s="13" t="s">
        <v>90</v>
      </c>
      <c r="AW193" s="13" t="s">
        <v>34</v>
      </c>
      <c r="AX193" s="13" t="s">
        <v>80</v>
      </c>
      <c r="AY193" s="259" t="s">
        <v>127</v>
      </c>
    </row>
    <row r="194" spans="1:51" s="13" customFormat="1" ht="12">
      <c r="A194" s="13"/>
      <c r="B194" s="250"/>
      <c r="C194" s="251"/>
      <c r="D194" s="246" t="s">
        <v>142</v>
      </c>
      <c r="E194" s="260" t="s">
        <v>1</v>
      </c>
      <c r="F194" s="252" t="s">
        <v>250</v>
      </c>
      <c r="G194" s="251"/>
      <c r="H194" s="253">
        <v>1</v>
      </c>
      <c r="I194" s="254"/>
      <c r="J194" s="251"/>
      <c r="K194" s="251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142</v>
      </c>
      <c r="AU194" s="259" t="s">
        <v>90</v>
      </c>
      <c r="AV194" s="13" t="s">
        <v>90</v>
      </c>
      <c r="AW194" s="13" t="s">
        <v>34</v>
      </c>
      <c r="AX194" s="13" t="s">
        <v>80</v>
      </c>
      <c r="AY194" s="259" t="s">
        <v>127</v>
      </c>
    </row>
    <row r="195" spans="1:51" s="13" customFormat="1" ht="12">
      <c r="A195" s="13"/>
      <c r="B195" s="250"/>
      <c r="C195" s="251"/>
      <c r="D195" s="246" t="s">
        <v>142</v>
      </c>
      <c r="E195" s="260" t="s">
        <v>1</v>
      </c>
      <c r="F195" s="252" t="s">
        <v>251</v>
      </c>
      <c r="G195" s="251"/>
      <c r="H195" s="253">
        <v>1</v>
      </c>
      <c r="I195" s="254"/>
      <c r="J195" s="251"/>
      <c r="K195" s="251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142</v>
      </c>
      <c r="AU195" s="259" t="s">
        <v>90</v>
      </c>
      <c r="AV195" s="13" t="s">
        <v>90</v>
      </c>
      <c r="AW195" s="13" t="s">
        <v>34</v>
      </c>
      <c r="AX195" s="13" t="s">
        <v>80</v>
      </c>
      <c r="AY195" s="259" t="s">
        <v>127</v>
      </c>
    </row>
    <row r="196" spans="1:51" s="14" customFormat="1" ht="12">
      <c r="A196" s="14"/>
      <c r="B196" s="261"/>
      <c r="C196" s="262"/>
      <c r="D196" s="246" t="s">
        <v>142</v>
      </c>
      <c r="E196" s="263" t="s">
        <v>1</v>
      </c>
      <c r="F196" s="264" t="s">
        <v>205</v>
      </c>
      <c r="G196" s="262"/>
      <c r="H196" s="265">
        <v>3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142</v>
      </c>
      <c r="AU196" s="271" t="s">
        <v>90</v>
      </c>
      <c r="AV196" s="14" t="s">
        <v>134</v>
      </c>
      <c r="AW196" s="14" t="s">
        <v>34</v>
      </c>
      <c r="AX196" s="14" t="s">
        <v>88</v>
      </c>
      <c r="AY196" s="271" t="s">
        <v>127</v>
      </c>
    </row>
    <row r="197" spans="1:65" s="2" customFormat="1" ht="16.5" customHeight="1">
      <c r="A197" s="37"/>
      <c r="B197" s="38"/>
      <c r="C197" s="272" t="s">
        <v>252</v>
      </c>
      <c r="D197" s="272" t="s">
        <v>212</v>
      </c>
      <c r="E197" s="273" t="s">
        <v>253</v>
      </c>
      <c r="F197" s="274" t="s">
        <v>254</v>
      </c>
      <c r="G197" s="275" t="s">
        <v>222</v>
      </c>
      <c r="H197" s="276">
        <v>3.06</v>
      </c>
      <c r="I197" s="277"/>
      <c r="J197" s="278">
        <f>ROUND(I197*H197,2)</f>
        <v>0</v>
      </c>
      <c r="K197" s="279"/>
      <c r="L197" s="280"/>
      <c r="M197" s="281" t="s">
        <v>1</v>
      </c>
      <c r="N197" s="282" t="s">
        <v>45</v>
      </c>
      <c r="O197" s="90"/>
      <c r="P197" s="242">
        <f>O197*H197</f>
        <v>0</v>
      </c>
      <c r="Q197" s="242">
        <v>0.00016</v>
      </c>
      <c r="R197" s="242">
        <f>Q197*H197</f>
        <v>0.0004896000000000001</v>
      </c>
      <c r="S197" s="242">
        <v>0</v>
      </c>
      <c r="T197" s="24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4" t="s">
        <v>215</v>
      </c>
      <c r="AT197" s="244" t="s">
        <v>212</v>
      </c>
      <c r="AU197" s="244" t="s">
        <v>90</v>
      </c>
      <c r="AY197" s="16" t="s">
        <v>127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16" t="s">
        <v>88</v>
      </c>
      <c r="BK197" s="245">
        <f>ROUND(I197*H197,2)</f>
        <v>0</v>
      </c>
      <c r="BL197" s="16" t="s">
        <v>167</v>
      </c>
      <c r="BM197" s="244" t="s">
        <v>255</v>
      </c>
    </row>
    <row r="198" spans="1:47" s="2" customFormat="1" ht="12">
      <c r="A198" s="37"/>
      <c r="B198" s="38"/>
      <c r="C198" s="39"/>
      <c r="D198" s="246" t="s">
        <v>136</v>
      </c>
      <c r="E198" s="39"/>
      <c r="F198" s="247" t="s">
        <v>254</v>
      </c>
      <c r="G198" s="39"/>
      <c r="H198" s="39"/>
      <c r="I198" s="140"/>
      <c r="J198" s="39"/>
      <c r="K198" s="39"/>
      <c r="L198" s="43"/>
      <c r="M198" s="248"/>
      <c r="N198" s="249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136</v>
      </c>
      <c r="AU198" s="16" t="s">
        <v>90</v>
      </c>
    </row>
    <row r="199" spans="1:51" s="13" customFormat="1" ht="12">
      <c r="A199" s="13"/>
      <c r="B199" s="250"/>
      <c r="C199" s="251"/>
      <c r="D199" s="246" t="s">
        <v>142</v>
      </c>
      <c r="E199" s="251"/>
      <c r="F199" s="252" t="s">
        <v>256</v>
      </c>
      <c r="G199" s="251"/>
      <c r="H199" s="253">
        <v>3.06</v>
      </c>
      <c r="I199" s="254"/>
      <c r="J199" s="251"/>
      <c r="K199" s="251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142</v>
      </c>
      <c r="AU199" s="259" t="s">
        <v>90</v>
      </c>
      <c r="AV199" s="13" t="s">
        <v>90</v>
      </c>
      <c r="AW199" s="13" t="s">
        <v>4</v>
      </c>
      <c r="AX199" s="13" t="s">
        <v>88</v>
      </c>
      <c r="AY199" s="259" t="s">
        <v>127</v>
      </c>
    </row>
    <row r="200" spans="1:65" s="2" customFormat="1" ht="24" customHeight="1">
      <c r="A200" s="37"/>
      <c r="B200" s="38"/>
      <c r="C200" s="232" t="s">
        <v>7</v>
      </c>
      <c r="D200" s="232" t="s">
        <v>130</v>
      </c>
      <c r="E200" s="233" t="s">
        <v>257</v>
      </c>
      <c r="F200" s="234" t="s">
        <v>258</v>
      </c>
      <c r="G200" s="235" t="s">
        <v>133</v>
      </c>
      <c r="H200" s="236">
        <v>2.199</v>
      </c>
      <c r="I200" s="237"/>
      <c r="J200" s="238">
        <f>ROUND(I200*H200,2)</f>
        <v>0</v>
      </c>
      <c r="K200" s="239"/>
      <c r="L200" s="43"/>
      <c r="M200" s="240" t="s">
        <v>1</v>
      </c>
      <c r="N200" s="241" t="s">
        <v>45</v>
      </c>
      <c r="O200" s="90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4" t="s">
        <v>167</v>
      </c>
      <c r="AT200" s="244" t="s">
        <v>130</v>
      </c>
      <c r="AU200" s="244" t="s">
        <v>90</v>
      </c>
      <c r="AY200" s="16" t="s">
        <v>127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16" t="s">
        <v>88</v>
      </c>
      <c r="BK200" s="245">
        <f>ROUND(I200*H200,2)</f>
        <v>0</v>
      </c>
      <c r="BL200" s="16" t="s">
        <v>167</v>
      </c>
      <c r="BM200" s="244" t="s">
        <v>259</v>
      </c>
    </row>
    <row r="201" spans="1:47" s="2" customFormat="1" ht="12">
      <c r="A201" s="37"/>
      <c r="B201" s="38"/>
      <c r="C201" s="39"/>
      <c r="D201" s="246" t="s">
        <v>136</v>
      </c>
      <c r="E201" s="39"/>
      <c r="F201" s="247" t="s">
        <v>260</v>
      </c>
      <c r="G201" s="39"/>
      <c r="H201" s="39"/>
      <c r="I201" s="140"/>
      <c r="J201" s="39"/>
      <c r="K201" s="39"/>
      <c r="L201" s="43"/>
      <c r="M201" s="248"/>
      <c r="N201" s="249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136</v>
      </c>
      <c r="AU201" s="16" t="s">
        <v>90</v>
      </c>
    </row>
    <row r="202" spans="1:65" s="2" customFormat="1" ht="24" customHeight="1">
      <c r="A202" s="37"/>
      <c r="B202" s="38"/>
      <c r="C202" s="232" t="s">
        <v>261</v>
      </c>
      <c r="D202" s="232" t="s">
        <v>130</v>
      </c>
      <c r="E202" s="233" t="s">
        <v>262</v>
      </c>
      <c r="F202" s="234" t="s">
        <v>263</v>
      </c>
      <c r="G202" s="235" t="s">
        <v>133</v>
      </c>
      <c r="H202" s="236">
        <v>2.199</v>
      </c>
      <c r="I202" s="237"/>
      <c r="J202" s="238">
        <f>ROUND(I202*H202,2)</f>
        <v>0</v>
      </c>
      <c r="K202" s="239"/>
      <c r="L202" s="43"/>
      <c r="M202" s="240" t="s">
        <v>1</v>
      </c>
      <c r="N202" s="241" t="s">
        <v>45</v>
      </c>
      <c r="O202" s="90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44" t="s">
        <v>167</v>
      </c>
      <c r="AT202" s="244" t="s">
        <v>130</v>
      </c>
      <c r="AU202" s="244" t="s">
        <v>90</v>
      </c>
      <c r="AY202" s="16" t="s">
        <v>127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6" t="s">
        <v>88</v>
      </c>
      <c r="BK202" s="245">
        <f>ROUND(I202*H202,2)</f>
        <v>0</v>
      </c>
      <c r="BL202" s="16" t="s">
        <v>167</v>
      </c>
      <c r="BM202" s="244" t="s">
        <v>264</v>
      </c>
    </row>
    <row r="203" spans="1:47" s="2" customFormat="1" ht="12">
      <c r="A203" s="37"/>
      <c r="B203" s="38"/>
      <c r="C203" s="39"/>
      <c r="D203" s="246" t="s">
        <v>136</v>
      </c>
      <c r="E203" s="39"/>
      <c r="F203" s="247" t="s">
        <v>265</v>
      </c>
      <c r="G203" s="39"/>
      <c r="H203" s="39"/>
      <c r="I203" s="140"/>
      <c r="J203" s="39"/>
      <c r="K203" s="39"/>
      <c r="L203" s="43"/>
      <c r="M203" s="248"/>
      <c r="N203" s="249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136</v>
      </c>
      <c r="AU203" s="16" t="s">
        <v>90</v>
      </c>
    </row>
    <row r="204" spans="1:65" s="2" customFormat="1" ht="24" customHeight="1">
      <c r="A204" s="37"/>
      <c r="B204" s="38"/>
      <c r="C204" s="232" t="s">
        <v>266</v>
      </c>
      <c r="D204" s="232" t="s">
        <v>130</v>
      </c>
      <c r="E204" s="233" t="s">
        <v>267</v>
      </c>
      <c r="F204" s="234" t="s">
        <v>268</v>
      </c>
      <c r="G204" s="235" t="s">
        <v>133</v>
      </c>
      <c r="H204" s="236">
        <v>2.199</v>
      </c>
      <c r="I204" s="237"/>
      <c r="J204" s="238">
        <f>ROUND(I204*H204,2)</f>
        <v>0</v>
      </c>
      <c r="K204" s="239"/>
      <c r="L204" s="43"/>
      <c r="M204" s="240" t="s">
        <v>1</v>
      </c>
      <c r="N204" s="241" t="s">
        <v>45</v>
      </c>
      <c r="O204" s="90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44" t="s">
        <v>167</v>
      </c>
      <c r="AT204" s="244" t="s">
        <v>130</v>
      </c>
      <c r="AU204" s="244" t="s">
        <v>90</v>
      </c>
      <c r="AY204" s="16" t="s">
        <v>127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16" t="s">
        <v>88</v>
      </c>
      <c r="BK204" s="245">
        <f>ROUND(I204*H204,2)</f>
        <v>0</v>
      </c>
      <c r="BL204" s="16" t="s">
        <v>167</v>
      </c>
      <c r="BM204" s="244" t="s">
        <v>269</v>
      </c>
    </row>
    <row r="205" spans="1:47" s="2" customFormat="1" ht="12">
      <c r="A205" s="37"/>
      <c r="B205" s="38"/>
      <c r="C205" s="39"/>
      <c r="D205" s="246" t="s">
        <v>136</v>
      </c>
      <c r="E205" s="39"/>
      <c r="F205" s="247" t="s">
        <v>270</v>
      </c>
      <c r="G205" s="39"/>
      <c r="H205" s="39"/>
      <c r="I205" s="140"/>
      <c r="J205" s="39"/>
      <c r="K205" s="39"/>
      <c r="L205" s="43"/>
      <c r="M205" s="248"/>
      <c r="N205" s="249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136</v>
      </c>
      <c r="AU205" s="16" t="s">
        <v>90</v>
      </c>
    </row>
    <row r="206" spans="1:63" s="12" customFormat="1" ht="25.9" customHeight="1">
      <c r="A206" s="12"/>
      <c r="B206" s="216"/>
      <c r="C206" s="217"/>
      <c r="D206" s="218" t="s">
        <v>79</v>
      </c>
      <c r="E206" s="219" t="s">
        <v>271</v>
      </c>
      <c r="F206" s="219" t="s">
        <v>272</v>
      </c>
      <c r="G206" s="217"/>
      <c r="H206" s="217"/>
      <c r="I206" s="220"/>
      <c r="J206" s="221">
        <f>BK206</f>
        <v>0</v>
      </c>
      <c r="K206" s="217"/>
      <c r="L206" s="222"/>
      <c r="M206" s="223"/>
      <c r="N206" s="224"/>
      <c r="O206" s="224"/>
      <c r="P206" s="225">
        <f>SUM(P207:P209)</f>
        <v>0</v>
      </c>
      <c r="Q206" s="224"/>
      <c r="R206" s="225">
        <f>SUM(R207:R209)</f>
        <v>0</v>
      </c>
      <c r="S206" s="224"/>
      <c r="T206" s="22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7" t="s">
        <v>134</v>
      </c>
      <c r="AT206" s="228" t="s">
        <v>79</v>
      </c>
      <c r="AU206" s="228" t="s">
        <v>80</v>
      </c>
      <c r="AY206" s="227" t="s">
        <v>127</v>
      </c>
      <c r="BK206" s="229">
        <f>SUM(BK207:BK209)</f>
        <v>0</v>
      </c>
    </row>
    <row r="207" spans="1:65" s="2" customFormat="1" ht="16.5" customHeight="1">
      <c r="A207" s="37"/>
      <c r="B207" s="38"/>
      <c r="C207" s="232" t="s">
        <v>273</v>
      </c>
      <c r="D207" s="232" t="s">
        <v>130</v>
      </c>
      <c r="E207" s="233" t="s">
        <v>274</v>
      </c>
      <c r="F207" s="234" t="s">
        <v>275</v>
      </c>
      <c r="G207" s="235" t="s">
        <v>276</v>
      </c>
      <c r="H207" s="236">
        <v>12</v>
      </c>
      <c r="I207" s="237"/>
      <c r="J207" s="238">
        <f>ROUND(I207*H207,2)</f>
        <v>0</v>
      </c>
      <c r="K207" s="239"/>
      <c r="L207" s="43"/>
      <c r="M207" s="240" t="s">
        <v>1</v>
      </c>
      <c r="N207" s="241" t="s">
        <v>45</v>
      </c>
      <c r="O207" s="90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44" t="s">
        <v>277</v>
      </c>
      <c r="AT207" s="244" t="s">
        <v>130</v>
      </c>
      <c r="AU207" s="244" t="s">
        <v>88</v>
      </c>
      <c r="AY207" s="16" t="s">
        <v>127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16" t="s">
        <v>88</v>
      </c>
      <c r="BK207" s="245">
        <f>ROUND(I207*H207,2)</f>
        <v>0</v>
      </c>
      <c r="BL207" s="16" t="s">
        <v>277</v>
      </c>
      <c r="BM207" s="244" t="s">
        <v>278</v>
      </c>
    </row>
    <row r="208" spans="1:47" s="2" customFormat="1" ht="12">
      <c r="A208" s="37"/>
      <c r="B208" s="38"/>
      <c r="C208" s="39"/>
      <c r="D208" s="246" t="s">
        <v>136</v>
      </c>
      <c r="E208" s="39"/>
      <c r="F208" s="247" t="s">
        <v>279</v>
      </c>
      <c r="G208" s="39"/>
      <c r="H208" s="39"/>
      <c r="I208" s="140"/>
      <c r="J208" s="39"/>
      <c r="K208" s="39"/>
      <c r="L208" s="43"/>
      <c r="M208" s="248"/>
      <c r="N208" s="249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136</v>
      </c>
      <c r="AU208" s="16" t="s">
        <v>88</v>
      </c>
    </row>
    <row r="209" spans="1:47" s="2" customFormat="1" ht="12">
      <c r="A209" s="37"/>
      <c r="B209" s="38"/>
      <c r="C209" s="39"/>
      <c r="D209" s="246" t="s">
        <v>217</v>
      </c>
      <c r="E209" s="39"/>
      <c r="F209" s="283" t="s">
        <v>280</v>
      </c>
      <c r="G209" s="39"/>
      <c r="H209" s="39"/>
      <c r="I209" s="140"/>
      <c r="J209" s="39"/>
      <c r="K209" s="39"/>
      <c r="L209" s="43"/>
      <c r="M209" s="248"/>
      <c r="N209" s="249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217</v>
      </c>
      <c r="AU209" s="16" t="s">
        <v>88</v>
      </c>
    </row>
    <row r="210" spans="1:63" s="12" customFormat="1" ht="25.9" customHeight="1">
      <c r="A210" s="12"/>
      <c r="B210" s="216"/>
      <c r="C210" s="217"/>
      <c r="D210" s="218" t="s">
        <v>79</v>
      </c>
      <c r="E210" s="219" t="s">
        <v>281</v>
      </c>
      <c r="F210" s="219" t="s">
        <v>282</v>
      </c>
      <c r="G210" s="217"/>
      <c r="H210" s="217"/>
      <c r="I210" s="220"/>
      <c r="J210" s="221">
        <f>BK210</f>
        <v>0</v>
      </c>
      <c r="K210" s="217"/>
      <c r="L210" s="222"/>
      <c r="M210" s="223"/>
      <c r="N210" s="224"/>
      <c r="O210" s="224"/>
      <c r="P210" s="225">
        <f>P211+P215+P219</f>
        <v>0</v>
      </c>
      <c r="Q210" s="224"/>
      <c r="R210" s="225">
        <f>R211+R215+R219</f>
        <v>0</v>
      </c>
      <c r="S210" s="224"/>
      <c r="T210" s="226">
        <f>T211+T215+T219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7" t="s">
        <v>154</v>
      </c>
      <c r="AT210" s="228" t="s">
        <v>79</v>
      </c>
      <c r="AU210" s="228" t="s">
        <v>80</v>
      </c>
      <c r="AY210" s="227" t="s">
        <v>127</v>
      </c>
      <c r="BK210" s="229">
        <f>BK211+BK215+BK219</f>
        <v>0</v>
      </c>
    </row>
    <row r="211" spans="1:63" s="12" customFormat="1" ht="22.8" customHeight="1">
      <c r="A211" s="12"/>
      <c r="B211" s="216"/>
      <c r="C211" s="217"/>
      <c r="D211" s="218" t="s">
        <v>79</v>
      </c>
      <c r="E211" s="230" t="s">
        <v>283</v>
      </c>
      <c r="F211" s="230" t="s">
        <v>284</v>
      </c>
      <c r="G211" s="217"/>
      <c r="H211" s="217"/>
      <c r="I211" s="220"/>
      <c r="J211" s="231">
        <f>BK211</f>
        <v>0</v>
      </c>
      <c r="K211" s="217"/>
      <c r="L211" s="222"/>
      <c r="M211" s="223"/>
      <c r="N211" s="224"/>
      <c r="O211" s="224"/>
      <c r="P211" s="225">
        <f>SUM(P212:P214)</f>
        <v>0</v>
      </c>
      <c r="Q211" s="224"/>
      <c r="R211" s="225">
        <f>SUM(R212:R214)</f>
        <v>0</v>
      </c>
      <c r="S211" s="224"/>
      <c r="T211" s="226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7" t="s">
        <v>154</v>
      </c>
      <c r="AT211" s="228" t="s">
        <v>79</v>
      </c>
      <c r="AU211" s="228" t="s">
        <v>88</v>
      </c>
      <c r="AY211" s="227" t="s">
        <v>127</v>
      </c>
      <c r="BK211" s="229">
        <f>SUM(BK212:BK214)</f>
        <v>0</v>
      </c>
    </row>
    <row r="212" spans="1:65" s="2" customFormat="1" ht="16.5" customHeight="1">
      <c r="A212" s="37"/>
      <c r="B212" s="38"/>
      <c r="C212" s="232" t="s">
        <v>285</v>
      </c>
      <c r="D212" s="232" t="s">
        <v>130</v>
      </c>
      <c r="E212" s="233" t="s">
        <v>286</v>
      </c>
      <c r="F212" s="234" t="s">
        <v>287</v>
      </c>
      <c r="G212" s="235" t="s">
        <v>288</v>
      </c>
      <c r="H212" s="236">
        <v>3</v>
      </c>
      <c r="I212" s="237"/>
      <c r="J212" s="238">
        <f>ROUND(I212*H212,2)</f>
        <v>0</v>
      </c>
      <c r="K212" s="239"/>
      <c r="L212" s="43"/>
      <c r="M212" s="240" t="s">
        <v>1</v>
      </c>
      <c r="N212" s="241" t="s">
        <v>45</v>
      </c>
      <c r="O212" s="90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44" t="s">
        <v>289</v>
      </c>
      <c r="AT212" s="244" t="s">
        <v>130</v>
      </c>
      <c r="AU212" s="244" t="s">
        <v>90</v>
      </c>
      <c r="AY212" s="16" t="s">
        <v>127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16" t="s">
        <v>88</v>
      </c>
      <c r="BK212" s="245">
        <f>ROUND(I212*H212,2)</f>
        <v>0</v>
      </c>
      <c r="BL212" s="16" t="s">
        <v>289</v>
      </c>
      <c r="BM212" s="244" t="s">
        <v>290</v>
      </c>
    </row>
    <row r="213" spans="1:47" s="2" customFormat="1" ht="12">
      <c r="A213" s="37"/>
      <c r="B213" s="38"/>
      <c r="C213" s="39"/>
      <c r="D213" s="246" t="s">
        <v>136</v>
      </c>
      <c r="E213" s="39"/>
      <c r="F213" s="247" t="s">
        <v>287</v>
      </c>
      <c r="G213" s="39"/>
      <c r="H213" s="39"/>
      <c r="I213" s="140"/>
      <c r="J213" s="39"/>
      <c r="K213" s="39"/>
      <c r="L213" s="43"/>
      <c r="M213" s="248"/>
      <c r="N213" s="249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136</v>
      </c>
      <c r="AU213" s="16" t="s">
        <v>90</v>
      </c>
    </row>
    <row r="214" spans="1:47" s="2" customFormat="1" ht="12">
      <c r="A214" s="37"/>
      <c r="B214" s="38"/>
      <c r="C214" s="39"/>
      <c r="D214" s="246" t="s">
        <v>217</v>
      </c>
      <c r="E214" s="39"/>
      <c r="F214" s="283" t="s">
        <v>291</v>
      </c>
      <c r="G214" s="39"/>
      <c r="H214" s="39"/>
      <c r="I214" s="140"/>
      <c r="J214" s="39"/>
      <c r="K214" s="39"/>
      <c r="L214" s="43"/>
      <c r="M214" s="248"/>
      <c r="N214" s="249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217</v>
      </c>
      <c r="AU214" s="16" t="s">
        <v>90</v>
      </c>
    </row>
    <row r="215" spans="1:63" s="12" customFormat="1" ht="22.8" customHeight="1">
      <c r="A215" s="12"/>
      <c r="B215" s="216"/>
      <c r="C215" s="217"/>
      <c r="D215" s="218" t="s">
        <v>79</v>
      </c>
      <c r="E215" s="230" t="s">
        <v>292</v>
      </c>
      <c r="F215" s="230" t="s">
        <v>293</v>
      </c>
      <c r="G215" s="217"/>
      <c r="H215" s="217"/>
      <c r="I215" s="220"/>
      <c r="J215" s="231">
        <f>BK215</f>
        <v>0</v>
      </c>
      <c r="K215" s="217"/>
      <c r="L215" s="222"/>
      <c r="M215" s="223"/>
      <c r="N215" s="224"/>
      <c r="O215" s="224"/>
      <c r="P215" s="225">
        <f>SUM(P216:P218)</f>
        <v>0</v>
      </c>
      <c r="Q215" s="224"/>
      <c r="R215" s="225">
        <f>SUM(R216:R218)</f>
        <v>0</v>
      </c>
      <c r="S215" s="224"/>
      <c r="T215" s="226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7" t="s">
        <v>154</v>
      </c>
      <c r="AT215" s="228" t="s">
        <v>79</v>
      </c>
      <c r="AU215" s="228" t="s">
        <v>88</v>
      </c>
      <c r="AY215" s="227" t="s">
        <v>127</v>
      </c>
      <c r="BK215" s="229">
        <f>SUM(BK216:BK218)</f>
        <v>0</v>
      </c>
    </row>
    <row r="216" spans="1:65" s="2" customFormat="1" ht="16.5" customHeight="1">
      <c r="A216" s="37"/>
      <c r="B216" s="38"/>
      <c r="C216" s="232" t="s">
        <v>294</v>
      </c>
      <c r="D216" s="232" t="s">
        <v>130</v>
      </c>
      <c r="E216" s="233" t="s">
        <v>295</v>
      </c>
      <c r="F216" s="234" t="s">
        <v>296</v>
      </c>
      <c r="G216" s="235" t="s">
        <v>297</v>
      </c>
      <c r="H216" s="284"/>
      <c r="I216" s="237"/>
      <c r="J216" s="238">
        <f>ROUND(I216*H216,2)</f>
        <v>0</v>
      </c>
      <c r="K216" s="239"/>
      <c r="L216" s="43"/>
      <c r="M216" s="240" t="s">
        <v>1</v>
      </c>
      <c r="N216" s="241" t="s">
        <v>45</v>
      </c>
      <c r="O216" s="90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44" t="s">
        <v>289</v>
      </c>
      <c r="AT216" s="244" t="s">
        <v>130</v>
      </c>
      <c r="AU216" s="244" t="s">
        <v>90</v>
      </c>
      <c r="AY216" s="16" t="s">
        <v>127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16" t="s">
        <v>88</v>
      </c>
      <c r="BK216" s="245">
        <f>ROUND(I216*H216,2)</f>
        <v>0</v>
      </c>
      <c r="BL216" s="16" t="s">
        <v>289</v>
      </c>
      <c r="BM216" s="244" t="s">
        <v>298</v>
      </c>
    </row>
    <row r="217" spans="1:47" s="2" customFormat="1" ht="12">
      <c r="A217" s="37"/>
      <c r="B217" s="38"/>
      <c r="C217" s="39"/>
      <c r="D217" s="246" t="s">
        <v>136</v>
      </c>
      <c r="E217" s="39"/>
      <c r="F217" s="247" t="s">
        <v>296</v>
      </c>
      <c r="G217" s="39"/>
      <c r="H217" s="39"/>
      <c r="I217" s="140"/>
      <c r="J217" s="39"/>
      <c r="K217" s="39"/>
      <c r="L217" s="43"/>
      <c r="M217" s="248"/>
      <c r="N217" s="249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136</v>
      </c>
      <c r="AU217" s="16" t="s">
        <v>90</v>
      </c>
    </row>
    <row r="218" spans="1:47" s="2" customFormat="1" ht="12">
      <c r="A218" s="37"/>
      <c r="B218" s="38"/>
      <c r="C218" s="39"/>
      <c r="D218" s="246" t="s">
        <v>217</v>
      </c>
      <c r="E218" s="39"/>
      <c r="F218" s="283" t="s">
        <v>299</v>
      </c>
      <c r="G218" s="39"/>
      <c r="H218" s="39"/>
      <c r="I218" s="140"/>
      <c r="J218" s="39"/>
      <c r="K218" s="39"/>
      <c r="L218" s="43"/>
      <c r="M218" s="248"/>
      <c r="N218" s="249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217</v>
      </c>
      <c r="AU218" s="16" t="s">
        <v>90</v>
      </c>
    </row>
    <row r="219" spans="1:63" s="12" customFormat="1" ht="22.8" customHeight="1">
      <c r="A219" s="12"/>
      <c r="B219" s="216"/>
      <c r="C219" s="217"/>
      <c r="D219" s="218" t="s">
        <v>79</v>
      </c>
      <c r="E219" s="230" t="s">
        <v>300</v>
      </c>
      <c r="F219" s="230" t="s">
        <v>301</v>
      </c>
      <c r="G219" s="217"/>
      <c r="H219" s="217"/>
      <c r="I219" s="220"/>
      <c r="J219" s="231">
        <f>BK219</f>
        <v>0</v>
      </c>
      <c r="K219" s="217"/>
      <c r="L219" s="222"/>
      <c r="M219" s="223"/>
      <c r="N219" s="224"/>
      <c r="O219" s="224"/>
      <c r="P219" s="225">
        <f>SUM(P220:P222)</f>
        <v>0</v>
      </c>
      <c r="Q219" s="224"/>
      <c r="R219" s="225">
        <f>SUM(R220:R222)</f>
        <v>0</v>
      </c>
      <c r="S219" s="224"/>
      <c r="T219" s="226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7" t="s">
        <v>154</v>
      </c>
      <c r="AT219" s="228" t="s">
        <v>79</v>
      </c>
      <c r="AU219" s="228" t="s">
        <v>88</v>
      </c>
      <c r="AY219" s="227" t="s">
        <v>127</v>
      </c>
      <c r="BK219" s="229">
        <f>SUM(BK220:BK222)</f>
        <v>0</v>
      </c>
    </row>
    <row r="220" spans="1:65" s="2" customFormat="1" ht="16.5" customHeight="1">
      <c r="A220" s="37"/>
      <c r="B220" s="38"/>
      <c r="C220" s="232" t="s">
        <v>302</v>
      </c>
      <c r="D220" s="232" t="s">
        <v>130</v>
      </c>
      <c r="E220" s="233" t="s">
        <v>303</v>
      </c>
      <c r="F220" s="234" t="s">
        <v>304</v>
      </c>
      <c r="G220" s="235" t="s">
        <v>297</v>
      </c>
      <c r="H220" s="284"/>
      <c r="I220" s="237"/>
      <c r="J220" s="238">
        <f>ROUND(I220*H220,2)</f>
        <v>0</v>
      </c>
      <c r="K220" s="239"/>
      <c r="L220" s="43"/>
      <c r="M220" s="240" t="s">
        <v>1</v>
      </c>
      <c r="N220" s="241" t="s">
        <v>45</v>
      </c>
      <c r="O220" s="90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44" t="s">
        <v>289</v>
      </c>
      <c r="AT220" s="244" t="s">
        <v>130</v>
      </c>
      <c r="AU220" s="244" t="s">
        <v>90</v>
      </c>
      <c r="AY220" s="16" t="s">
        <v>127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6" t="s">
        <v>88</v>
      </c>
      <c r="BK220" s="245">
        <f>ROUND(I220*H220,2)</f>
        <v>0</v>
      </c>
      <c r="BL220" s="16" t="s">
        <v>289</v>
      </c>
      <c r="BM220" s="244" t="s">
        <v>305</v>
      </c>
    </row>
    <row r="221" spans="1:47" s="2" customFormat="1" ht="12">
      <c r="A221" s="37"/>
      <c r="B221" s="38"/>
      <c r="C221" s="39"/>
      <c r="D221" s="246" t="s">
        <v>136</v>
      </c>
      <c r="E221" s="39"/>
      <c r="F221" s="247" t="s">
        <v>304</v>
      </c>
      <c r="G221" s="39"/>
      <c r="H221" s="39"/>
      <c r="I221" s="140"/>
      <c r="J221" s="39"/>
      <c r="K221" s="39"/>
      <c r="L221" s="43"/>
      <c r="M221" s="248"/>
      <c r="N221" s="249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136</v>
      </c>
      <c r="AU221" s="16" t="s">
        <v>90</v>
      </c>
    </row>
    <row r="222" spans="1:47" s="2" customFormat="1" ht="12">
      <c r="A222" s="37"/>
      <c r="B222" s="38"/>
      <c r="C222" s="39"/>
      <c r="D222" s="246" t="s">
        <v>217</v>
      </c>
      <c r="E222" s="39"/>
      <c r="F222" s="283" t="s">
        <v>306</v>
      </c>
      <c r="G222" s="39"/>
      <c r="H222" s="39"/>
      <c r="I222" s="140"/>
      <c r="J222" s="39"/>
      <c r="K222" s="39"/>
      <c r="L222" s="43"/>
      <c r="M222" s="285"/>
      <c r="N222" s="286"/>
      <c r="O222" s="287"/>
      <c r="P222" s="287"/>
      <c r="Q222" s="287"/>
      <c r="R222" s="287"/>
      <c r="S222" s="287"/>
      <c r="T222" s="28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217</v>
      </c>
      <c r="AU222" s="16" t="s">
        <v>90</v>
      </c>
    </row>
    <row r="223" spans="1:31" s="2" customFormat="1" ht="6.95" customHeight="1">
      <c r="A223" s="37"/>
      <c r="B223" s="65"/>
      <c r="C223" s="66"/>
      <c r="D223" s="66"/>
      <c r="E223" s="66"/>
      <c r="F223" s="66"/>
      <c r="G223" s="66"/>
      <c r="H223" s="66"/>
      <c r="I223" s="179"/>
      <c r="J223" s="66"/>
      <c r="K223" s="66"/>
      <c r="L223" s="43"/>
      <c r="M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</sheetData>
  <sheetProtection password="CC35" sheet="1" objects="1" scenarios="1" formatColumns="0" formatRows="0" autoFilter="0"/>
  <autoFilter ref="C124:K22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dcterms:created xsi:type="dcterms:W3CDTF">2019-07-09T09:43:59Z</dcterms:created>
  <dcterms:modified xsi:type="dcterms:W3CDTF">2019-07-09T09:44:01Z</dcterms:modified>
  <cp:category/>
  <cp:version/>
  <cp:contentType/>
  <cp:contentStatus/>
</cp:coreProperties>
</file>