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630" windowHeight="14610" tabRatio="798" activeTab="0"/>
  </bookViews>
  <sheets>
    <sheet name="Rekapitulace CELKEM ETAPA 2 a 3" sheetId="1" r:id="rId1"/>
    <sheet name="Rekapitulace - ETAPA 2" sheetId="2" r:id="rId2"/>
    <sheet name="Rekapitulace - ETAPA 3" sheetId="3" r:id="rId3"/>
    <sheet name="VZOR_DEK -1.16" sheetId="4" r:id="rId4"/>
    <sheet name="KCH3.26" sheetId="5" r:id="rId5"/>
    <sheet name="VZOR_DEK -1.20" sheetId="6" r:id="rId6"/>
    <sheet name="DEK 1.02" sheetId="7" r:id="rId7"/>
    <sheet name="DEK 1.10" sheetId="8" r:id="rId8"/>
    <sheet name="VZOR_KFY2.32" sheetId="9" r:id="rId9"/>
    <sheet name="5.25" sheetId="10" r:id="rId10"/>
    <sheet name="VZOR_DEK -1.29" sheetId="11" r:id="rId11"/>
    <sheet name="KI6.16" sheetId="12" r:id="rId12"/>
    <sheet name="VZOR_DEK 1.05" sheetId="13" r:id="rId13"/>
    <sheet name="KCH3.38" sheetId="14" r:id="rId14"/>
    <sheet name="KI6.12" sheetId="15" r:id="rId15"/>
    <sheet name="KI7.08" sheetId="16" r:id="rId16"/>
    <sheet name="KMA8.18" sheetId="17" r:id="rId17"/>
    <sheet name="KFY2.38" sheetId="18" r:id="rId18"/>
    <sheet name="KFY2.33" sheetId="19" r:id="rId19"/>
    <sheet name="VZOR_KFY2.34" sheetId="20" r:id="rId20"/>
    <sheet name="KGEO4.42" sheetId="21" r:id="rId21"/>
    <sheet name="DEK1.01" sheetId="22" r:id="rId22"/>
    <sheet name="DEK1.03" sheetId="23" r:id="rId23"/>
    <sheet name="DEK1.04" sheetId="24" r:id="rId24"/>
    <sheet name="KCH3.17" sheetId="25" r:id="rId25"/>
    <sheet name="I.S." sheetId="26" r:id="rId26"/>
    <sheet name="8.02" sheetId="27" r:id="rId27"/>
  </sheets>
  <definedNames>
    <definedName name="Excel_BuiltIn_Print_Titles_1" localSheetId="9">'5.25'!$A$1:$IK$1</definedName>
    <definedName name="Excel_BuiltIn_Print_Titles_1" localSheetId="26">'8.02'!$A$1:$IK$1</definedName>
    <definedName name="Excel_BuiltIn_Print_Titles_1" localSheetId="6">'DEK 1.02'!$A$1:$IK$1</definedName>
    <definedName name="Excel_BuiltIn_Print_Titles_1" localSheetId="7">'DEK 1.10'!$A$1:$IK$1</definedName>
    <definedName name="Excel_BuiltIn_Print_Titles_1" localSheetId="21">'DEK1.01'!$A$1:$IK$1</definedName>
    <definedName name="Excel_BuiltIn_Print_Titles_1" localSheetId="22">'DEK1.03'!$A$1:$IK$1</definedName>
    <definedName name="Excel_BuiltIn_Print_Titles_1" localSheetId="23">'DEK1.04'!$A$1:$IK$1</definedName>
    <definedName name="Excel_BuiltIn_Print_Titles_1" localSheetId="25">'I.S.'!$A$1:$IK$1</definedName>
    <definedName name="Excel_BuiltIn_Print_Titles_1" localSheetId="18">'KFY2.33'!$A$1:$IK$1</definedName>
    <definedName name="Excel_BuiltIn_Print_Titles_1" localSheetId="17">'KFY2.38'!$A$1:$IK$1</definedName>
    <definedName name="Excel_BuiltIn_Print_Titles_1" localSheetId="20">'KGEO4.42'!$A$1:$IK$1</definedName>
    <definedName name="Excel_BuiltIn_Print_Titles_1" localSheetId="24">'KCH3.17'!$A$1:$IK$1</definedName>
    <definedName name="Excel_BuiltIn_Print_Titles_1" localSheetId="4">'KCH3.26'!$A$1:$IK$1</definedName>
    <definedName name="Excel_BuiltIn_Print_Titles_1" localSheetId="13">'KCH3.38'!$A$1:$IK$1</definedName>
    <definedName name="Excel_BuiltIn_Print_Titles_1" localSheetId="14">'KI6.12'!$A$1:$IK$1</definedName>
    <definedName name="Excel_BuiltIn_Print_Titles_1" localSheetId="11">'KI6.16'!$A$1:$IK$1</definedName>
    <definedName name="Excel_BuiltIn_Print_Titles_1" localSheetId="15">'KI7.08'!$A$1:$IK$1</definedName>
    <definedName name="Excel_BuiltIn_Print_Titles_1" localSheetId="16">'KMA8.18'!$A$1:$IK$1</definedName>
    <definedName name="Excel_BuiltIn_Print_Titles_1" localSheetId="1">'Rekapitulace - ETAPA 2'!#REF!</definedName>
    <definedName name="Excel_BuiltIn_Print_Titles_1" localSheetId="2">'Rekapitulace - ETAPA 3'!#REF!</definedName>
    <definedName name="Excel_BuiltIn_Print_Titles_1" localSheetId="12">'VZOR_DEK 1.05'!$A$1:$IK$1</definedName>
    <definedName name="Excel_BuiltIn_Print_Titles_1" localSheetId="3">'VZOR_DEK -1.16'!$A$1:$IK$1</definedName>
    <definedName name="Excel_BuiltIn_Print_Titles_1" localSheetId="5">'VZOR_DEK -1.20'!$A$1:$IK$1</definedName>
    <definedName name="Excel_BuiltIn_Print_Titles_1" localSheetId="10">'VZOR_DEK -1.29'!$A$1:$IK$1</definedName>
    <definedName name="Excel_BuiltIn_Print_Titles_1" localSheetId="8">'VZOR_KFY2.32'!$A$1:$IK$1</definedName>
    <definedName name="Excel_BuiltIn_Print_Titles_1" localSheetId="19">'VZOR_KFY2.34'!$A$1:$IK$1</definedName>
    <definedName name="Excel_BuiltIn_Print_Titles_1">#REF!</definedName>
    <definedName name="_xlnm.Print_Titles" localSheetId="9">'5.25'!$1:$1</definedName>
    <definedName name="_xlnm.Print_Titles" localSheetId="26">'8.02'!$1:$1</definedName>
    <definedName name="_xlnm.Print_Titles" localSheetId="6">'DEK 1.02'!$1:$1</definedName>
    <definedName name="_xlnm.Print_Titles" localSheetId="7">'DEK 1.10'!$1:$1</definedName>
    <definedName name="_xlnm.Print_Titles" localSheetId="21">'DEK1.01'!$1:$1</definedName>
    <definedName name="_xlnm.Print_Titles" localSheetId="22">'DEK1.03'!$1:$1</definedName>
    <definedName name="_xlnm.Print_Titles" localSheetId="23">'DEK1.04'!$1:$1</definedName>
    <definedName name="_xlnm.Print_Titles" localSheetId="25">'I.S.'!$1:$1</definedName>
    <definedName name="_xlnm.Print_Titles" localSheetId="18">'KFY2.33'!$1:$1</definedName>
    <definedName name="_xlnm.Print_Titles" localSheetId="17">'KFY2.38'!$1:$1</definedName>
    <definedName name="_xlnm.Print_Titles" localSheetId="20">'KGEO4.42'!$1:$1</definedName>
    <definedName name="_xlnm.Print_Titles" localSheetId="24">'KCH3.17'!$1:$1</definedName>
    <definedName name="_xlnm.Print_Titles" localSheetId="4">'KCH3.26'!$1:$1</definedName>
    <definedName name="_xlnm.Print_Titles" localSheetId="13">'KCH3.38'!$1:$1</definedName>
    <definedName name="_xlnm.Print_Titles" localSheetId="14">'KI6.12'!$1:$1</definedName>
    <definedName name="_xlnm.Print_Titles" localSheetId="11">'KI6.16'!$1:$1</definedName>
    <definedName name="_xlnm.Print_Titles" localSheetId="15">'KI7.08'!$1:$1</definedName>
    <definedName name="_xlnm.Print_Titles" localSheetId="16">'KMA8.18'!$1:$1</definedName>
    <definedName name="_xlnm.Print_Titles" localSheetId="12">'VZOR_DEK 1.05'!$1:$1</definedName>
    <definedName name="_xlnm.Print_Titles" localSheetId="3">'VZOR_DEK -1.16'!$1:$1</definedName>
    <definedName name="_xlnm.Print_Titles" localSheetId="5">'VZOR_DEK -1.20'!$1:$1</definedName>
    <definedName name="_xlnm.Print_Titles" localSheetId="10">'VZOR_DEK -1.29'!$1:$1</definedName>
    <definedName name="_xlnm.Print_Titles" localSheetId="8">'VZOR_KFY2.32'!$1:$1</definedName>
    <definedName name="_xlnm.Print_Titles" localSheetId="19">'VZOR_KFY2.34'!$1:$1</definedName>
    <definedName name="_xlnm.Print_Area" localSheetId="9">'5.25'!$A$1:$J$42</definedName>
    <definedName name="_xlnm.Print_Area" localSheetId="26">'8.02'!$A$1:$J$8</definedName>
    <definedName name="_xlnm.Print_Area" localSheetId="6">'DEK 1.02'!$A$1:$J$42</definedName>
    <definedName name="_xlnm.Print_Area" localSheetId="7">'DEK 1.10'!$A$1:$J$42</definedName>
    <definedName name="_xlnm.Print_Area" localSheetId="21">'DEK1.01'!$A$1:$J$61</definedName>
    <definedName name="_xlnm.Print_Area" localSheetId="22">'DEK1.03'!$A$1:$J$67</definedName>
    <definedName name="_xlnm.Print_Area" localSheetId="23">'DEK1.04'!$A$1:$J$60</definedName>
    <definedName name="_xlnm.Print_Area" localSheetId="25">'I.S.'!$A$1:$J$25</definedName>
    <definedName name="_xlnm.Print_Area" localSheetId="18">'KFY2.33'!$A$1:$J$31</definedName>
    <definedName name="_xlnm.Print_Area" localSheetId="17">'KFY2.38'!$A$1:$J$32</definedName>
    <definedName name="_xlnm.Print_Area" localSheetId="20">'KGEO4.42'!$A$1:$J$42</definedName>
    <definedName name="_xlnm.Print_Area" localSheetId="24">'KCH3.17'!$A$1:$J$60</definedName>
    <definedName name="_xlnm.Print_Area" localSheetId="4">'KCH3.26'!$A$1:$J$42</definedName>
    <definedName name="_xlnm.Print_Area" localSheetId="13">'KCH3.38'!$A$1:$J$24</definedName>
    <definedName name="_xlnm.Print_Area" localSheetId="14">'KI6.12'!$A$1:$J$24</definedName>
    <definedName name="_xlnm.Print_Area" localSheetId="11">'KI6.16'!$A$1:$J$25</definedName>
    <definedName name="_xlnm.Print_Area" localSheetId="15">'KI7.08'!$A$1:$J$24</definedName>
    <definedName name="_xlnm.Print_Area" localSheetId="16">'KMA8.18'!$A$1:$J$28</definedName>
    <definedName name="_xlnm.Print_Area" localSheetId="1">'Rekapitulace - ETAPA 2'!$A$1:$E$32</definedName>
    <definedName name="_xlnm.Print_Area" localSheetId="2">'Rekapitulace - ETAPA 3'!$A$1:$E$32</definedName>
    <definedName name="_xlnm.Print_Area" localSheetId="12">'VZOR_DEK 1.05'!$A$1:$J$26</definedName>
    <definedName name="_xlnm.Print_Area" localSheetId="3">'VZOR_DEK -1.16'!$A$1:$J$42</definedName>
    <definedName name="_xlnm.Print_Area" localSheetId="5">'VZOR_DEK -1.20'!$A$1:$J$42</definedName>
    <definedName name="_xlnm.Print_Area" localSheetId="10">'VZOR_DEK -1.29'!$A$1:$J$24</definedName>
    <definedName name="_xlnm.Print_Area" localSheetId="8">'VZOR_KFY2.32'!$A$1:$J$42</definedName>
    <definedName name="_xlnm.Print_Area" localSheetId="19">'VZOR_KFY2.34'!$A$1:$J$27</definedName>
  </definedNames>
  <calcPr fullCalcOnLoad="1"/>
</workbook>
</file>

<file path=xl/sharedStrings.xml><?xml version="1.0" encoding="utf-8"?>
<sst xmlns="http://schemas.openxmlformats.org/spreadsheetml/2006/main" count="3774" uniqueCount="355">
  <si>
    <t>Ventilátor do katedry</t>
  </si>
  <si>
    <t>19" rozvodný panel 8x230V UTE, přívod černý - 2m, vypínač, 1U</t>
  </si>
  <si>
    <t>AV rack - příslušenství</t>
  </si>
  <si>
    <t>pořadové číslo</t>
  </si>
  <si>
    <t>číslo položky</t>
  </si>
  <si>
    <t>název</t>
  </si>
  <si>
    <t>popis</t>
  </si>
  <si>
    <t>množstevní jednotka</t>
  </si>
  <si>
    <t>cena celkem / Kč bez DPH</t>
  </si>
  <si>
    <t>počet</t>
  </si>
  <si>
    <t>Kč/jednotka bez_DPH</t>
  </si>
  <si>
    <t>ks</t>
  </si>
  <si>
    <t>kpl</t>
  </si>
  <si>
    <t>AV kabeláž</t>
  </si>
  <si>
    <t>set</t>
  </si>
  <si>
    <t>Ozvučení</t>
  </si>
  <si>
    <t>Řídicí systém</t>
  </si>
  <si>
    <t>Přípojné místo katera</t>
  </si>
  <si>
    <t>Prezentační PC katedra</t>
  </si>
  <si>
    <t>Poznámka 3: U položek, kde není uvedeno jinak, platí standardní dvouletá záruka. V případě odchylného požadavku zadavatele je potřeba uvažovat náklady za rozšíření takové záruky.</t>
  </si>
  <si>
    <t>AV rack katedra</t>
  </si>
  <si>
    <t>Projekce</t>
  </si>
  <si>
    <t>Poznámka 1: Rozpočtované ceny jsou kalkulovány v cenové hladině platné v době dokončení projektu.</t>
  </si>
  <si>
    <t>Poznámka 2: Doporučujeme revizi projektové dokumentace, uběhne-li od termínu zpracování projektu do realizace období delší než 12 měsíců.</t>
  </si>
  <si>
    <t>Instalace AV techniky</t>
  </si>
  <si>
    <t>Stropní držák projektoru</t>
  </si>
  <si>
    <t>Držák pro projektor, kotvený do pevné stropní konstrukce, možnost rektifikace natočení projektoru ve všech směrech, vedení kabeláže uvnitř tyče držáku, bílé provedení.</t>
  </si>
  <si>
    <t>Elektrické plátno</t>
  </si>
  <si>
    <t>Rozšiřující záruka</t>
  </si>
  <si>
    <t>Rozšiřující záruka pro prezentační PC On-Site z 1 roku na 3 roky - oprava u zákazníka následující pracovní den.</t>
  </si>
  <si>
    <t>Interaface technologie</t>
  </si>
  <si>
    <t>Mixážní zesilovač</t>
  </si>
  <si>
    <t>Interface box</t>
  </si>
  <si>
    <t>Datový projektor</t>
  </si>
  <si>
    <t>Zdroje signálu + PC technika + tabule</t>
  </si>
  <si>
    <t>Vestavné přípojné místo obsahující: 1x230V, 1xLAN, 1xVGA/audio, 1xHDMI, konektory, (kabely) budou uschovány pod víkem, černé provedení, standart AAP, signálové konektory budou řešeny jako pprotahovací konektory, 230V konektor bude pevný, vodící kabelové průchodky. Včetně 2m HDMI, VGA+audio + LAN protahovacího kabelu.</t>
  </si>
  <si>
    <t>Reproduktor</t>
  </si>
  <si>
    <t>Malý řídicí systém</t>
  </si>
  <si>
    <t>AV rack - příslušenství (police, vykrývací plech, pásky, atd).</t>
  </si>
  <si>
    <t>Nástěnná tabule</t>
  </si>
  <si>
    <t>Nástěnná tabule o rozměrech 4000x1200mm, bílý povrch pro popis fixem, magnetická, včetně odkládací lišty. Cena včetně dopravy a instalace.</t>
  </si>
  <si>
    <t>Kabel  HDMI/HDMI M/M HighSpeed s Ethernetem,1 m. HDMI+ Ethernet Channel (HEC), 3D, HDCP, CEC, 4K (2160i/p), Full HD (1080i/p). Přen.rychlost min. 10,2 Gbps.</t>
  </si>
  <si>
    <t>HDMI kabel</t>
  </si>
  <si>
    <t>m</t>
  </si>
  <si>
    <t>Nesymetrický stíněný stero kabel, 2x 0,14 mm2 (2,9 x 5,8 mm), instalační pro konektory jack 3.5 mm</t>
  </si>
  <si>
    <t>Audio kabel</t>
  </si>
  <si>
    <t>Patch kabel UTP RJ45-RJ45 Cat.5e, délka 1 m</t>
  </si>
  <si>
    <t xml:space="preserve">Patch kabel </t>
  </si>
  <si>
    <t>Konektory</t>
  </si>
  <si>
    <t>AV TECHNIKA - UČEBNA DEK-1.16, DEK-1.17, DEK-1.18, DEK-1.19, KFY3.42, KCH3.18, KCH3.23, KFY3.41, KGEO4.41, KGEO4.37, KMA7.17</t>
  </si>
  <si>
    <t>AV TECHNIKA - UČEBNA KCH3.26</t>
  </si>
  <si>
    <t>AV TECHNIKA - UČEBNA DEK-1.20, DEK-1.21, DEK1.09, KI6.13, KI6.14, KI7.06</t>
  </si>
  <si>
    <t>Interface box obsahující vstupní konektory: 2x HDMI, 2xVGA, audio IN, RS232. Výstupní konektory jsou 1x deembedovaný audio signál a HDB-T konektor pro přímé spojení s datovým projektorem pomocí 1x UTP kabelu. Krom obrazového a zvukového přenosu box umožňuje ovládání projektoru skrze tlačítka na interface boxu, RS232 konektorem nebo dálkovým ovladačem. Čelní strana boxu je vybavena tlačítky pro manuální přepínání. Podpora 1080p rozlišení.</t>
  </si>
  <si>
    <t>Zobrazování</t>
  </si>
  <si>
    <t>Nástěnný držák</t>
  </si>
  <si>
    <t>Interaktivní displej</t>
  </si>
  <si>
    <t>Servisní podpora</t>
  </si>
  <si>
    <t>Servisní podpora k prezentačnímu SW, aktualizace SW.</t>
  </si>
  <si>
    <t>2. rok</t>
  </si>
  <si>
    <t>Přípojné místo stůl</t>
  </si>
  <si>
    <t>Zdroje signálu + PC technika</t>
  </si>
  <si>
    <t>Mini prezentační PC za displej</t>
  </si>
  <si>
    <t>Kabel  HDMI/HDMI M/M HighSpeed s Ethernetem, 1 m. HDMI+ Ethernet Channel (HEC), 3D, HDCP, CEC, 4K (2160i/p), Full HD (1080i/p). Přen.rychlost min. 10,2 Gbps.</t>
  </si>
  <si>
    <t>USB kabel</t>
  </si>
  <si>
    <t>Prodlužovací kabel USB A-A, délka 3 m</t>
  </si>
  <si>
    <t xml:space="preserve">Držák </t>
  </si>
  <si>
    <t>AV TECHNIKA - UČEBNA DEK 1.05, KFY2.43, KGEO4.38, KGEO4.39, KGEO4.40, KGEO4.36, KBI4.10, KBI4.15</t>
  </si>
  <si>
    <t>AV TECHNIKA - UČEBNA KCH3.38</t>
  </si>
  <si>
    <t>Nástěnná bílá tabule pro popis fixem, design rámeček, rozměry tabule 240x120cm.</t>
  </si>
  <si>
    <t>AV TECHNIKA - UČEBNA KI6.12</t>
  </si>
  <si>
    <t>Nástěnná bílá tabule pro popis fixem, design rámeček, rozměry tabule 200x100cm.</t>
  </si>
  <si>
    <t>AV TECHNIKA - UČEBNA KI7.08</t>
  </si>
  <si>
    <t>AV TECHNIKA - UČEBNA KMA8.18</t>
  </si>
  <si>
    <t>Nástěnná bílá tabule pro popis fixem, rozměry tabule 350x120cm.</t>
  </si>
  <si>
    <t>AV TECHNIKA - UČEBNA KI6.16</t>
  </si>
  <si>
    <t>AV TECHNIKA - UČEBNA DEK-1.25, DEK-1.29, KCH3.31, KGEO4.35, KI7.07</t>
  </si>
  <si>
    <t>Informační systém</t>
  </si>
  <si>
    <t>Informační displej</t>
  </si>
  <si>
    <t>Digital signage</t>
  </si>
  <si>
    <t>RS232 kabel</t>
  </si>
  <si>
    <t>RS232 kabel, hotový 1m.</t>
  </si>
  <si>
    <t>Stropní držák</t>
  </si>
  <si>
    <t>Nástěnný fixní držák pro displeje 37"-63. Min. nosnost 80 kg. Možnost horizontálního posunu po instalaci +/- cca 200 mm doleva a doprava.</t>
  </si>
  <si>
    <t>Stropní držák 55" displeje, černé kovové provedení, vedení kabeláže uvnitř držáku.</t>
  </si>
  <si>
    <t>AV TECHNIKA - UČEBNA DEK 1.02</t>
  </si>
  <si>
    <t>Elektrická roletová projekční plocha povrchu určená pro vestavbu do podhledového stropu. Projekční povrch Matte White se ziskem 1.0 a pozorovacím úhlem 120°.  Formát 1:1, rozměr obrazu 290x290cm, černý rámeček 5cm. Hmotnost do 40kg.</t>
  </si>
  <si>
    <t>Bezlampový datový projektor - rozdělená projekce</t>
  </si>
  <si>
    <t>AV TECHNIKA - UČEBNA DEK 1.10</t>
  </si>
  <si>
    <t>Vestavné přípojné místo obsahující: 1x230V, 1xLAN, 1xHDMI, konektory, (kabely) budou uschovány pod víkem, černé provedení, standart AAP, signálové konektory budou řešeny jako pprotahovací konektory, 230V konektor bude pevný, vodící kabelové průchodky. Včetně 2m HDMI + LAN protahovacího kabelu.</t>
  </si>
  <si>
    <t>HDMI zesilovač</t>
  </si>
  <si>
    <t>Extender pro přenos HDMI signalu po HDMI. Přenos na max. 35 m po HDMI 1.3b kabelu. Podpora rozlišení max. 1080p. HDCP kompatibilní. Šířka pásma 225 MHz</t>
  </si>
  <si>
    <t>AV TECHNIKA - UČEBNA KFY2.32, KBI4.19</t>
  </si>
  <si>
    <t>AV TECHNIKA - UČEBNA KFY2.38</t>
  </si>
  <si>
    <t>Přídavné reproduktory</t>
  </si>
  <si>
    <t>Set audio, RS232 a VGA konektorů</t>
  </si>
  <si>
    <t>AV TECHNIKA - UČEBNA KFY2.33</t>
  </si>
  <si>
    <t>AV TECHNIKA - UČEBNA KFY2.34, KFY2.37, KFY2.36, KFY2.44, KFY2.35, KFY2.40, KFY2.41</t>
  </si>
  <si>
    <t>AV TECHNIKA - UČEBNA KGEO4.42</t>
  </si>
  <si>
    <t>Reproduktory</t>
  </si>
  <si>
    <t>Sestava 2ks 2pásmový reproboxů, aktivní + pasivní s minimálními parametry: výkon 2x30W, 2 linkové vstupy, vč. IR dálkového ovládání, RS-232, černý, vč. zákl. U držáků</t>
  </si>
  <si>
    <t>pár</t>
  </si>
  <si>
    <t>rok</t>
  </si>
  <si>
    <t>Datový switch</t>
  </si>
  <si>
    <t>Kontrolér řídicího systému</t>
  </si>
  <si>
    <t>Symetrický stíněný audio mono kabel, průměr 6,0 mm, instalační</t>
  </si>
  <si>
    <t>AV TECHNIKA - UČEBNA DEK 1.01</t>
  </si>
  <si>
    <t>LCD monitor</t>
  </si>
  <si>
    <t>Videokonferenční systém</t>
  </si>
  <si>
    <t>Line-array reprosoustava</t>
  </si>
  <si>
    <t>Koncový zesilovač reproduktory</t>
  </si>
  <si>
    <t>Zesilovač pro indukční smyčku</t>
  </si>
  <si>
    <t>Zesilovač pro indukční smyčku (vyhovuje IEC 60849), bezdrátový přenos audio signálu pro nedoslýchavé (kina, divadla atd.), 2 Audio vstupy  Line/Mic, výstupní výkon pro pokrytí až 600 m2, proudově řízená smyčka, excelentní kvalita řeči i hudby, automatická regulace</t>
  </si>
  <si>
    <t>Eliminátor zpětné vazby</t>
  </si>
  <si>
    <t>Jednokanálový eliminátor zpětné vazby s fázovým posunem, digitální zpracování signálu, vhodné pro akusticky náročné prostředí, spec. směšovač pro dva mikrofony na řeč. Pultu</t>
  </si>
  <si>
    <t>Mixážní matice s DSP</t>
  </si>
  <si>
    <t>UHF bezdrátový set</t>
  </si>
  <si>
    <t>Inteligentní nabíječka</t>
  </si>
  <si>
    <t>Anténní rozbočovač</t>
  </si>
  <si>
    <t>Stolní stojánek</t>
  </si>
  <si>
    <t>Stolní stojánek s nástavcem. Barva černá, nikl</t>
  </si>
  <si>
    <t>Mikrofonní stativ</t>
  </si>
  <si>
    <t>Mikrofonní stativ s ramenem. Hmotnost do 4 kg, výška 900/1605 mm, rameno 460/770 mm, černý</t>
  </si>
  <si>
    <t>Propojovací kabel pro přímé uchycení anténního prutu do rackových úchytů, vč. BNC průchodek. 1 m.</t>
  </si>
  <si>
    <t>Propojovací kabel</t>
  </si>
  <si>
    <t>Elektrická roletová projekční plocha. Projekční povrch Matte White se ziskem 1.0 a pozorovacím úhlem 120°.  Formát 1:1, rozměr obrazu 235x235cm, černý rámeček 2,5cm.</t>
  </si>
  <si>
    <t>Elektrická roletová projekční plocha. Projekční povrch Matte White se ziskem 1.0 a pozorovacím úhlem 120°.  Formát 1:1, rozměr obrazu 270x270cm, černý rámeček 5cm. Záruka 5 let.</t>
  </si>
  <si>
    <t>Elektrická roletová projekční plocha. Projekční povrch Matte White se ziskem 1.0 a pozorovacím úhlem 120°.  Formát 1:1, rozměr obrazu 215x215cm, černý rámeček 2,5cm. Záruka 5 let.</t>
  </si>
  <si>
    <t>Elektrická roletová projekční plocha. Projekční povrch Matte White se ziskem 1.0 a pozorovacím úhlem 120°.  Formát 4:3, rozměr obrazu 340x255cm, černý rámeček 5cm. Bude použito pro formát 16:10 s nastavením koncových bodů.</t>
  </si>
  <si>
    <t>Police</t>
  </si>
  <si>
    <t>Police pro videokonferenční kameru, kovové provedení, barva šedá</t>
  </si>
  <si>
    <t>Pevná náhledová kamera</t>
  </si>
  <si>
    <t>Videokonferenční sestava</t>
  </si>
  <si>
    <t>Maintanace servis</t>
  </si>
  <si>
    <t>Multisite</t>
  </si>
  <si>
    <t>Maintanace servis pro videokonferenční codec. SW upgrade zdarma, on-line podpora, výměna vadného zboží, 1 rok</t>
  </si>
  <si>
    <t>Instalace</t>
  </si>
  <si>
    <t>Kabel  HDMI/HDMI M/M HighSpeed s Ethernetem,1,5 m. HDMI+ Ethernet Channel (HEC), 3D, HDCP, CEC, 4K (2160i/p), Full HD (1080i/p). Přen.rychlost min. 10,2 Gbps.</t>
  </si>
  <si>
    <t>RF kabel</t>
  </si>
  <si>
    <t>Koaxialní  kabel pro RF signály. Impedance 50 ohm. Vnější průměr 5,0 mm. Útlum 21dB/100m/800MHz</t>
  </si>
  <si>
    <t>AV TECHNIKA - UČEBNA DEK 1.04</t>
  </si>
  <si>
    <t>AV TECHNIKA - UČEBNA DEK 1.03</t>
  </si>
  <si>
    <t>AV TECHNIKA - UČEBNA KCH 3.17</t>
  </si>
  <si>
    <t>Elektrická roletová projekční plocha. Projekční povrch Matte White se ziskem 1.0 a pozorovacím úhlem 120°.  Formát 1:1, rozměr obrazu 290x290cm, černý rámeček 5cm.</t>
  </si>
  <si>
    <t>Rozdělení na etapy</t>
  </si>
  <si>
    <t>Etapa 2 - koncové prvky</t>
  </si>
  <si>
    <t>AV TECHNIKA - UJEP - CENTRUM PŘÍRODOVĚDNÝCH A TECHNICKÝCH OBORŮ - ETAPA 2 - KONCOVÉ PRVKY</t>
  </si>
  <si>
    <t>AV TECHNIKA  ETAPA 2 - KONCOVÉ PRVKY - CENA CELKEM BEZ DPH:</t>
  </si>
  <si>
    <t>AV TECHNIKA - ETAPA 2 KONCOVÉ PRVKY, cena celkem:</t>
  </si>
  <si>
    <t>Rezervní převodník HDMI/HDBT</t>
  </si>
  <si>
    <t>Extender pro přenos HDMI po kabelu CAT5e/6/7. Sada přijímač + vysílač. Podpora standardů HDBase-T, HDMI 2.0, HDCP 2.2. Podpora 4K/UHD@60Hz 4:2:0. Přenos 1080p na vzálenost max. 70m, přenos 4K/UHD na max. 40m (obojí při použití kabelu CAT6/7). HDCP kompatibilní. Podpora přenosu EDID a CEC. PoE napájení přijímače po CATx kabelu (zdroj součást balení)</t>
  </si>
  <si>
    <t>AV technika - instalace a služby - etapa č.2</t>
  </si>
  <si>
    <t>Další práce (Vykládka/nakládka. Úklid materiálu, nářadí, likvidace obalů).</t>
  </si>
  <si>
    <t>Projektový managment (Obhlídky na místě, Konzultace, Kontrolní dny)</t>
  </si>
  <si>
    <t>Doprava, ubytování</t>
  </si>
  <si>
    <t>Instalace audio techniky (Reproduktory, Mixážní pult, Zesilovač)</t>
  </si>
  <si>
    <t>Instalace interfacové techniky (Instalace interfacové techniky, přístrojové skříně a rozvaděče. Vyvázání kabeláže a zapojení napájení)</t>
  </si>
  <si>
    <t xml:space="preserve">Instalace řídícího systému (Řídící jednotka, Ovládací prvky, Silové vypínače ovládané z ŘS) </t>
  </si>
  <si>
    <t>Instalace ostatní zařízení (Bílá tabule)</t>
  </si>
  <si>
    <t>Programování a SW práce (Řídící systém, Režimy a předvolby na dotykovém panelu, Programování silových okruhů, Tvorba manuálu pro systém)</t>
  </si>
  <si>
    <t>hodina</t>
  </si>
  <si>
    <t>IT služby (Instalace a nastavení PC, Konzultace)</t>
  </si>
  <si>
    <t>Příprava, inženýring, předání, školení (Doplnění projektové dokumentace před akcí. Přejímka stavební připravenosti, převzetí místa instalace. Projektová dokumentace skutečného stavu. Předání díla. Zaškolení uživatele. Inženýring - vedení instalace. Systémové testy.)</t>
  </si>
  <si>
    <t>Instalace kabeláže včetně konektorů (Příprava a pokládka kabelového svazku. Konektory: audio, video, řízení, napájení, přípojná místa)</t>
  </si>
  <si>
    <t>Instalace speciální techniky (Videokonference)</t>
  </si>
  <si>
    <t>Instalace informačního systému (Instalace přehrávačů, Konfigurace, Instalace SW, Zprovoznění systému, Zaškolení uživatelů)</t>
  </si>
  <si>
    <t>Instalace video techniky (Projektory, Videotechnika, držáky, projekční plochy).</t>
  </si>
  <si>
    <t>SD karta</t>
  </si>
  <si>
    <t>AV TECHNIKA - UČEBNA 8.02</t>
  </si>
  <si>
    <t>Instalace techniky</t>
  </si>
  <si>
    <t>Pevná tabule</t>
  </si>
  <si>
    <t>Pevná plechová tabule pro přímou instalaci na stěnu, rozměry tabule 600x120cm.Bílá magnetická nebo zelená pro popis křídou - určí investor, s odkládací lištou.</t>
  </si>
  <si>
    <t>Pevná plechová tabule pro přímou instalaci na stěnu, rozměry tabule 500x120cm.Bílá magnetická nebo zelená pro popis křídou - určí investor, s odkládací lištou.</t>
  </si>
  <si>
    <t>AV TECHNIKA - ETAPA 3 DODÁVANÁ V RÁMCI PROJEKTU U21, cena celkem:</t>
  </si>
  <si>
    <t>Etapa 3 - projekt U21</t>
  </si>
  <si>
    <t>Adaptér pro bezdrátový přenos</t>
  </si>
  <si>
    <t>Adaptér pro bezdrátový přenos obrazu z mobilních zařízení na display/projektory. Podpora WiDi, Miracast. Pracuje na 2.4GHz, 5GHz. Kabel Micro USB na USB, napájecí adaptér a lokalizovaná zástrčka.</t>
  </si>
  <si>
    <t>HDMI přepínač</t>
  </si>
  <si>
    <t>Přepínač 2x1 HDMI. Podpora rozlišení 1920 x 1200 or 1080p @ 60 Hz, 12-bit color
4K (4096x2160) @ 30 Hz, UHD (3840x2160) @ 30 Hz, 4K/UHD @ 60 Hz with 4:2:0 chroma subsampling.  EDID Minder. HDCP kompatibilní. Funkce automatického přepínání vstupů. Ovládání z předního panelu, IR nebo RS-232.</t>
  </si>
  <si>
    <t>Další multimediální technika</t>
  </si>
  <si>
    <t>Mobilní eye-tracking</t>
  </si>
  <si>
    <t>AV TECHNIKA - UJEP - CENTRUM PŘÍRODOVĚDNÝCH A TECHNICKÝCH OBORŮ - ETAPA 3 DODÁVANÁ V RÁMCI PROJEKTU U21</t>
  </si>
  <si>
    <t>AV TECHNIKA ETAPA 3 DODÁVANÁ V RÁMCI PROJEKTU U21 - CENA CELKEM BEZ DPH:</t>
  </si>
  <si>
    <t>AV TECHNIKA - UČEBNA 5.25</t>
  </si>
  <si>
    <t>Racková (19“ standardní šířka) konstrukce pro osazení do katedry, police, vykrývací plechy, výška 13U + ostatní montážní materiál</t>
  </si>
  <si>
    <t>Pylonová tabule</t>
  </si>
  <si>
    <t>Instalace pylonové tabule včetně dopravy</t>
  </si>
  <si>
    <t>Výkaz výměr</t>
  </si>
  <si>
    <t>Nástěnná tabule o rozměrech 3500x1200mm, bílý povrch pro popis fixem, magnetická, včetně odkládací lišty. Cena včetně dopravy a instalace.</t>
  </si>
  <si>
    <t>model</t>
  </si>
  <si>
    <t>Datový projektor s minimálními parametry: technologie 3LCD, laeserový světelný zdroj (bez lampy), životnost světelnéjo zdroje 20 000 hodin, rozlišení min.  1920 x 1200,  výkon min. 5000 ANSI lumenů, kontrast 3 000 000 : 1, projekční poměr v min. rozsahu 1,2-1,7:1, obrazové vstupy min. 2 x HDMI, VGA, HDBT vstup, Audio IN/OUT, RS232 vertikální a horizontální lens shift.</t>
  </si>
  <si>
    <t>PC v minimální konfiguraci: case SFF s min. 200W zdrojem, výkon CPU min. 8000 bodu dle nezávislého testu cpubenchmark.net, operační paměť 8GB DDR4, SSD disk s kapacitou 256GB, DVD-RW optická mechanika, Gbit síťová karta, min. 1x video výstup HDMI a 1x DisplayPort, 4x USB 3.1 Gen1, 4x USB 2.0, 2x M.2 PCIe x1-2230, klávesnici a myš, profesionální operační systém nativně kompatibilní s operačním systémem využívaným na univerzitě, záruka 3 roky, oprava u zákazníka s odezvou do následujícího pracovního dne od nahlášení servisní události</t>
  </si>
  <si>
    <t>Řídící systém s klávesnicí pro instalaci do desky stolu. Minimální parametry: 8x tlačítko s indikační LED ovládanou programově, popis tlačítek pomocí potištěné folie, řízení: 1x Bi-directional serial RS-232/485, 4x univerzální port (digital I/O, IR, RS232), 2x rele, LAN, Web server a Admin Web stránky pro nastavení, RAM 64 MB, flash 256 MB, kovové provedení. Součástí ssytému je i  8-port 10/100 Ethernet switch, min. 4 porty jsou PoE, PoE power budget min. 64W, 802.3af/az, fanless</t>
  </si>
  <si>
    <t>Projektor s laserovým světelným zdrojem (bezlampový) se svítivostí miniálně 5400 lm (center), 5200 ANSI lm. Životnost světelného zdroje min 20 000h. DICOM mód, HDBT vstup pro připojení projektoru skrze jeden UTP kabel. 360-stupňový úhel natočení a vertikální i horizontální instalace. Objektiv s projekčním poměrem minimálně 1.5–2.8:1, kontrast 20,000:1. Nativní rozlišení 1920 x 1200px. Optický shift lens. Konektivita HDBT, HDMI, DVI-D, VGA, audio IN/OUT, LAN, RS232. Váha do 20 kg. Hlučnost max. 33 dB (Normal Mode).</t>
  </si>
  <si>
    <t>Mini sestava mixáže a zesilovač s minimální konfigurací: 1x mic/sym., 4x  line, RS-232, EQ, preamp out, výkon zesilovače min. 2x 80W / 4Ω, 20 Hz - 20 kHz, konvenční chlazení - bez hluku, 19" držáky, výška max 2U</t>
  </si>
  <si>
    <t>Dvoupásmová reprosoustava s minimálními parametry: 5"+3/4", pokrytí min. 90˚x90˚ max. 110˚x110˚, výkon min. 200W / 8 Ω, citlivost min. 88 dB, frekvenční rozsah min. 70Hz - 20kHz, rozměry max. výška 250 x šířka 200 x hloubka 150 mm, kloubový polohovatelný držák na zeď</t>
  </si>
  <si>
    <t>Interaktivní displej s minimálními parametry: úhlopříčka zobrazovací plochy min 75“ a rozlišení 4K UHD – 3840x2160 bodů. Dotyková technologie musí rozeznat minimálně 20 současných dotyků. Ovládání displeje musí být možné dotykem prstu, pasivního popisovače  2 popisovače musí být součástí dodávky. Obrazovka musí být chráněna min. 4mm sklem s úpravou proti odleskům.  Displej musí obsahovat slot pro vestavění PC modulu. Součástí displeje je ozvučení min 2x15W. Displej musí obsahovat minimálně 3x HDMI 2.0, audio výstup 3,5mm, digitální audio výstup, 2xUSB 2.0, 1x USB 3.0. Rozměry displeje maximálně 1800 x 1200 x 110 mm a hmotnost maximálně 80 kg.</t>
  </si>
  <si>
    <t>PC modul pro interaktivní displej s minimálními parametry: Procesor - CPU passmark minimálně 4600 bodů, RAM 8GB DDR4, pevný disk 128GB SSD, vestavěná wifi 2,4GHz i 5GHz, standard a/b/c/g/n/ac, 2x USB 3.0, 2x USB 2.0, 1x USB-C, vstup pro mikrofon, výstup pro sluchátka, výstup HDMI.</t>
  </si>
  <si>
    <t>Nástěnná tabule o rozměrech 3000x1200mm, bílý povrch pro popis fixem, magnetická, včetně odkládací lišty. Cena včetně dopravy a instalace.</t>
  </si>
  <si>
    <t>Nástěnný náklopný držák. Minimální nosnost dle hmotnosti použitého displeje.
Standard VESA s roztečí dle použitého  displeje. Možnost horizontálního posunu po instalaci min  +/- 200 mm doleva a doprava. Možnost doladění výšky a vodováhy pro instalaci. Bezpečném západka obrazovky do držáku.</t>
  </si>
  <si>
    <t>Interaktivní tabule</t>
  </si>
  <si>
    <t>Nástěnný držák pro ultrakrátký datový projektor k interktivní tabuli.</t>
  </si>
  <si>
    <t>Výukový software</t>
  </si>
  <si>
    <t>SW balíček obsahuje autorský nástroj učitele. Autorský nástroj  je kompatibilní s operačními systémy Windows, Mac, Linux, prostředí je v českém jazyce. Balíček dále obsahuje nástroj pro rychlou přípravu digitálních učebních aktivit, hlasování/testování  a cloud prostředí pro spolupráci žáků. Roční licence pro 4 PC.</t>
  </si>
  <si>
    <t>Ultrakrátký projektor</t>
  </si>
  <si>
    <t>Ultrakrátký datový projektor pro interaktivní tabuli s minimálními parametry: technologie 3LCD, rozlišení min.  1920 x 1200 px.,  výkon min. 4000 ANSI lumenů, projekční poměr v min rozmezí 0,28-0,35:1, obrazové vstupy min. 3 x HDMI,  VGA, RS232, USB, ethernet, Audio IN/OUT.</t>
  </si>
  <si>
    <t>Mini PC s minimálními parametry: case Desktop mini s min. 65W zdrojem s účinnosti 89%, výkon CPU min. 10 000 bodu dle nezávislého testu cpubenchmark.net, operační paměť 8GB DDR3, SSD disk s kapacitou 256GB, Gbit síťová karta, Wifi standardu 802.11ac (2x2), Bluetooth 4.2, min. 1x video výstup HDMI a 2x DisplayPort, 1x USB Type-C, 6x USB 3.1, 2x M.2 PCIe x1-2230, klávesnici a myš, profesionální operační systém nativně kompatibilní s operačním systémem využívaným na univerzitě, záruka 3 roky, oprava u zákazníka s odezvou do následujícího pracovního dne od nahlášení servisní události</t>
  </si>
  <si>
    <t>Držák pro uchycení PC k interaktivní tabuli</t>
  </si>
  <si>
    <t>Interaktivní tabule s minimálními parametry: multidotyk (8 dotyků). Povrch magnetický a určený pro promítání obrazu = matný, dobře eliminuje odlesky. Popisovače jsou bezdrátové,  bezbateriové a mechanicky odolné. Součástí tabule je aktivní lišta pro dva popisovače. Výběr požadované barvy popisovače se prování stiskem tlačítka příslušné barvy. Tabule má rozměry 1994 x 1300 x 165mm, s tolerancí ± 10mm. Aktivní plocha  vyplňuje celou plochu uvnitř rámu a má úhlopříčku 87“ a rozměry maximálnš 1880 x 1200mm.</t>
  </si>
  <si>
    <t>Vestavné přípojné místo obsahující: 1x230V, 1xLAN, 1xVGA/audio, 1xHDMI, 1x USB, konektory, (kabely) budou uschovány pod víkem, černé provedení, standart AAP, signálové konektory budou řešeny jako protahovací konektory, 230V konektor bude pevný, vodící kabelové průchodky. Včetně 2m HDMI, VGA+audio, USB + LAN protahovacího kabelu.</t>
  </si>
  <si>
    <t xml:space="preserve">
Software:
-Dodávka bude obsahovat softwarové řešení, které bude zcela kompatibilní k charakteristice a požadavkům eye-trackingových brýlí
-Software bude umožňovat bezdrátový přenos dat
-Software bude umět ukládat velké objemy dat, bude umět synchronizovat i další biofeedbacková data.
-Software bude obsahovat srozumitelné rozhraní API
-Software umožní vytvářet složité experimenty, shromažďovat data o sledování očí
-Sledovat a analyzovat jednotlivé záznamy a vytvářet agregovaná data pro kvantitativní analýzu a vizualizaci
Školení:
-Dodavatel také poskytne komplexní zaškolení personálu, který bude s eye-trackingovými brýlemi pracovat </t>
  </si>
  <si>
    <t>Počítač:
Procesor:        x86-64 kompatibilní, min. 15 000 bodů PassMark Average CPU Mark dle www.cpubenchmark.net 
Chladič procesoru:        Ano, min. velikost ventilátoru 90 mm s min. 2 x heatpipe
Operační pamět:        min. 32 GB DDR4
Pevný disk:        min. 960 GB SSD M.2, min. rychlost čtení 1700 MB/s, zápis min. 1000 MB/s
Grafická karta        Min. 8 GB GDDR5 paměti, Passmark Videocard Average G3D Mark min. 12 000 (www.videocardbenchmark.net), min. 2x digitální výstup na monitory.
Zdroj:        min. 500 W, min. 80 Plus Gold
Operační systém:        64bitový profesionální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Myš:        USB, snímání pohybu optické, připojená kabelem, 2 tlačítka a kolečko, min. velikost 10 cm
Klávesnice: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Příslušenství:        LAN 10/100/1000 Mbps, Wifi, min. 6x USB 3.0 a výš, 2x umístění USB ve předu, 1x výstup na sluchátka/mikrofon, HDMI, display port, klávesnice s numerickou částí, myš drátová, čtečka paměťových karet
Záruka:        min. 2 roky
Monitor: Počet: 2ks, Rozlišení: Full HD (1920x1080),  Úhlopříčka: 27", Technologie : LCD LED, Typ obrazu: rovná, Odezva: 5 ms, Jas:  min. 250 cd/m2, Grafické vstupy: Digitální pro propojení s PC, Příslušenství: Video kabely pro propojení s seoutěženým PC, Záruka: min. 2 roky</t>
  </si>
  <si>
    <r>
      <rPr>
        <b/>
        <sz val="10"/>
        <rFont val="Arial ce"/>
        <family val="0"/>
      </rPr>
      <t xml:space="preserve">Eye-trackingové brýle:
</t>
    </r>
    <r>
      <rPr>
        <sz val="10"/>
        <rFont val="Arial ce"/>
        <family val="0"/>
      </rPr>
      <t xml:space="preserve"> - eye-trackigové brýle vybavené min. dvěma kamerami pro každé oko, tak aby mohl být vytvořen 3D model oka
- kamera s plným HD obrazem pro zachycení všech klíčových detailů v okolí
- eye-trackingové brýle musí být kompatibilní s dalšími biofeedbackovými zařízeními měřícími např. EEG, NIRS, GSR, detekci pohybu, rychlost dýchání a srdeční frekvenci
- eye-trackingové brýle budou doplněny bezdrátovou záznamovou jednotkou s vlastní paměťovou kartou (SD karta)
- součástí dodávky budou min. 2x vyměnitelná dioptrická skla
- součástí dodávky bude pouzdro na brýle
- součástí dodávky bude příslušenství ke kalibraci brýlí a kabeláž
- brýle budou osazeny min. jedním mikrofonem
- brýle budou vážit max. 60 g
- brýle budou mít toto min. rozlišení: 1920x1080 pixels
- požadovaná vzorková frekvence je min. 100Hz
- záznamová jednotka bude podporovat i další online i offline synchronizační metody (TTL, TCP/IP, NTP)
- Záznamová jednotka bude obsahovat baterii, která vydrží bez napájení min. 100 minut
- Záznamová jednotka bude obsahovat konektory pro připojení dalších přístrojů: HDMI, Micro USB
- Záznamová jednotka bude vážit max.. 500g (včetně baterie)</t>
    </r>
  </si>
  <si>
    <t>Monitor s minimální konfigurací: viditelná uhlopříčka 24", s LED podsvícením, technologie IPS, formát 16:10, antireflexní matný povrch, rozlišením 1920x1200 bodu, video vstupy DP 1.2, HDMI 1.4, VGA, 3x USB 3.0, odezva 5ms, dynamickým kontrastním poměrem 5mil:1, jasem 300cd/m2, plná ergonomie, náklon -5 až +20°, otočení ±45°, kloubové otáčení 90° (Pivot), výškově nastavitelný stojan v rozsahu 150 mm, VESA, 3 roky záruky</t>
  </si>
  <si>
    <t>Manuální pylonová tabule s rozměry tabulových desek 250x120cm a výškou pylonů cca 290cm, 2 tabulové desky (bílá magnetická nebo zelená pro popis křídou - určí investor). Obě plochy se pohybují nezávisle na sobě.  Tichý a lehký posun tabule zaručuje posuvný mechanismus vybavený min. čtyřmi páry ložisek. V koncových polohách jsou pylony vybaveny odpruženými dorazy. Popisné plochy jsou mezi pylony.</t>
  </si>
  <si>
    <t>Sloupová line-array reprosoustava min 14x2", min. 300W / 8Ω, citlivost min 95 dB, freq. Rozsah min 80 Hz - 18 kHz, pokrytí min 140°x40° H x V, EQ přepínač, max rozměry do 1100x100x160 mm, vč. polohovatelného nástěnného držáku min ±65° do stran a  min ±15° náklon, černá barva</t>
  </si>
  <si>
    <t>Set koncový zesilovač + DSP procesor, s minimální konfigurací: 2x 450W - 8Ω, presety pro sloupové reprosoustavy, nastavení EQ, propustí, limitace a zpoždění, LCD panel, LED indikace stavu, symetrické vstupy, symetrické preamp. výstupy, výstupní konektory Speakon, spínaný zesilovač a zdroj, výška každého zařízení max 2U</t>
  </si>
  <si>
    <t>Mixážní matice s digitálním signálovým processingem, 12 symetrických vstupů / 8 symetrických výstupů, min. 10 vstupů s automatickou eliminací ozvěny (AEC), digitální sběrnice s min. 42 zvukovými kanály s latencí max 0,25ms, min. 6 kontrolních vstupů a  4 logické výstupy, indikační LED pro každý kanál, ethernet pro nastavení, kontrolu a monitoring, RS-232 pro řízení.</t>
  </si>
  <si>
    <t>UHF bezdrátový set - ruční mikrofon s mikrofonní vložkou, superkardioidní charakteristika, mikrofonní klipsna. Minimální konfigurace: rozsah 80 Hz-18 kHz, přenosné pásmo v rozmezí 470 - 700 MHz, šířka pásma min. 30 MHz, diverzitní přijímač, přeladitelné frekvence - min. 960 systémových možností, 19" rack uchycení, výkon vysílače minimálně 30 mW, provoz minimálně 8 hodin, max. 2x AA baterie, IR nastavení vysílač -&gt; přijímač,  napájení po anténním kabelu</t>
  </si>
  <si>
    <t>UHF bezdrátový set - náhlavní mikrofon s kardioidní nebo superkardioidní charakteristikou. Minimální konfigurace: rozsah 80 Hz-18 kHz, přenosné pásmo v rozmezí 470 - 700 MHz, šířka pásma min. 30 MHz, diverzitní přijímač, přeladitelné frekvence - min. 960 systémových možností, 19" rack uchycení, výkon vysílače minimálně 30 mW, provoz minimálně 8 hodin, max. 2x AA baterie, IR nastavení vysílač -&gt; přijímač, napájení po anténním kabelu</t>
  </si>
  <si>
    <t>Dvojitá inteligentní nabíječka pro UHF vysílače bezdrátových mikrofonů / 1,2 V NiMH AA akumulátorové baterie (&gt; 2000 mAh), nabíjí bez vyjmutí baterií z vysílačů, set vč. síť. zdroje a 2x AA 1,2 V NiMH akumulátorové baterie (&gt; 2100 mAh)</t>
  </si>
  <si>
    <t>Anténní rozbočovač s minimální konfigurací: 2x 1:4, aktivní, vč. napájení přijímačů po ant. kabelu, min. 470  - 700 MHz, impedance 50 Ω, 19" úchyty, napájecí zdroj, výška 1U.</t>
  </si>
  <si>
    <t>Signálový extender - vysílač</t>
  </si>
  <si>
    <t xml:space="preserve">Kontrolér řídicího systému. Minimální technické parametry kontroléru: CPU, 256MB RAM, 6x RS232, 8x IR, 8x IO, 4x relé, audio in/out, 1x LAN, slot pro SD kartu, vestavěný webový server. </t>
  </si>
  <si>
    <t>Dotykový panel</t>
  </si>
  <si>
    <t>Dotykový panel řídicího systému, drátový vestavný. Minimální technické parametry panelu:  úhlopříčka 10" 16:9, rozlišení 1280x800, 32-bitové barvy, kapacitní dotykový IPS displej, vestavěné reproduktory a mikrofon, vestavěný světelný a pohybový senzor, IP komunikace, napájení přes PoE, provedení v masivním hliníkovém šasi.</t>
  </si>
  <si>
    <t>Minimálně 16-port 10/100 Ethernet switch, min. 8 portů je PoE, PoE power budget min. 130W, 802.3af/az</t>
  </si>
  <si>
    <t>Licence pro podporu MultiSite pro až 6 připojených účastníků (720p30) nebo 4 připojených účastníků (1080p30)</t>
  </si>
  <si>
    <t>Převodník pro kameru</t>
  </si>
  <si>
    <t>Převodník pro přenos signálu z videokonferenční kamery po UTP kabelu. V ceně převodníky na UTP (vysílač a přijímač + redukční kabely.</t>
  </si>
  <si>
    <t>IP Dome kamera s paralelním HDMI výstupem s rozlišením 1080p:50/60Hz. Počet megapixelů: 4K 8 megapixelů, délka přísvitu min.: 30 metrů; Typ objektivu: monofokální; WDR: 120dB reálné, vysoká citlivost, POE napájení</t>
  </si>
  <si>
    <t>Kobimovaný maticový přepínač</t>
  </si>
  <si>
    <t>Kombinovaný maticový přepínač v minimální konfiguraci 8 x 4. Minimální konfigurace: podpora standardů HDMI 1.4, HDBase-T, HDCP. Rozlišení 4K/UHD @ 60Hz 4:2:0, 2048x1080 nebo 1920x120 nebo 1080p. Vstupy: min. 4x HDMI, min. 4x CATx (standard HDBase-T). Výstupy: min. 2x CATx (standard HDBase-T), min. 2x HDMI. Audio: 2x stereo In/Out. Rozšířený EDID management. Audio embeding do HDMI vstupu. Audio de-embeding z HDMI a HDBaseT vstupu. Audio DSP - Akceptuje analogové stereo, 7.1 HDMI embedované audio, regulace zisku, hlasitosti, basů, výšek. HDCP kompatibilní, Ovládání: Tlačítka na čelním panelu, RS-232, IP</t>
  </si>
  <si>
    <t>Extender pro přenos HDMI po kabelu CATx kompatibilní s výše uvedenou maticí s minimální konfigurací: Vysílač: Podpora standardů HDBase-T, HDMI 1.4a, HDCP 2.2. Podpora 4K/UHD@60Hz 4:2:0. Kompatibilní s CAT5e/6/7 twisted pair kabely. Přenos 1920x1200 a 1080p/60 na max. 100 m, přenos 4K/UHD na 70m (obojí při použití kabelu CAT6/7). Přenos RS-232 (obousměrně) a IR příkazů. HDCP kompatibilní. Podpora přenosu EDID, CEC, 3D. PoCc napájení přijímače po CATx kabelu.</t>
  </si>
  <si>
    <t>Nábytkový vestavný ventilátor s minimálními parametry: průtok vzduchu 500 l/min, hlučnost max 24dB @ 1m, automatická aktivace při 30,5 °C. Barva krycí mřížky bílá.</t>
  </si>
  <si>
    <t>LCD profesionální displej s minimální konfigurací: úhlopříčka 48", rozlišení 1920x1080, Jas: 350 cd/m², Konstantní poměr: 400:1, LED podsvícení, systém zavěšení VESA, zabudované reproduktory 2x10W. Konektivita VGA+audio IN, Audio OUT, 2x HDMI IN, RS232, LAN, Provoz 12/7. Pozorovací úhel 178°. Šířka rámečku méně než 15 mm. Váha do 30 kg.</t>
  </si>
  <si>
    <t>Micro SD karta, UHS-I Class Speed U1, 64GB</t>
  </si>
  <si>
    <t>Minipočítač k informačním displejům</t>
  </si>
  <si>
    <t>Minipočítač s podporou OS Raspbian, 1GB RAM, Video (GPU), USB 2.0, integrovaná ETH, video výstup digitální HDMI rev. 1.3 &amp; 1.4, BT. Součástí napájecí zdroj, chladič, krabička, HDMI kabel pro propojení s Informačním displejem. Zařízení musí mít výstup, nebo dodanou redukci na sériový port RS-232. Podpora umístění OS na paměťové micro SD kartě.</t>
  </si>
  <si>
    <t>Terminál POS k displejům menzy</t>
  </si>
  <si>
    <t>POS box, bezvětrákový. Vybavený CPU, min. 2GB RAM DDR3, min. 500GB HDD SATA, ETH, COM a USB porty. Výstup VGA s převodníkem na HDMI, nebo HDMI. Expanzní Mini PCIe slot pro rozšíření. S nainstalovaným OS v poslední verzi dodavatele kompatibilní s OS využívaným na univerzitě, podpora IoT.  Součástí dodávky je HDMI propojovací kabel 1m, UTP kabel se spojkou.</t>
  </si>
  <si>
    <t>Mini prezentační PC</t>
  </si>
  <si>
    <t>Prezentační PC</t>
  </si>
  <si>
    <t>Videokonferenční řešení pro středně velké místnosti. Minimální parametry: Videokonferenční jednotka s možností připojení dvou zobrazovačů a volitelnou funkcí MultiSite, dodávaná s PTZ kamerou 12x zoom (10x optický, 12x digitální). Technické parametry : H.323 a SIP, šířka pásma do 6Mbps, podpora přenosu obrazu v rozlišení až do 1080p60 (video) a 1080p60 (prezentace), 3x video IN (HDCI, HDMI, VGA), 2x video OUT (HDMI), 4x audio IN, 2x audio OUT, H.239, BFCP, AES, API (IP,RS-232), AEC, AGC, Automatic Noise Suppression. Licence pro FULL-HD přenosy</t>
  </si>
  <si>
    <t>Kamera</t>
  </si>
  <si>
    <t>Rozlišení min. FHD se vzorkovací frekvencí min. 550 fps, maximální vzorkovací frekvence při sníženém rozlišení min 40 000 fps, dostatečně rychlá vnitřní paměť min. 8GB SDRAM  + min. 100GB vyjímatelným SSD, konektivita GLAN</t>
  </si>
  <si>
    <t>označení</t>
  </si>
  <si>
    <t>DP1</t>
  </si>
  <si>
    <t>AD1</t>
  </si>
  <si>
    <t>SD1</t>
  </si>
  <si>
    <t>EP1</t>
  </si>
  <si>
    <t>PC1</t>
  </si>
  <si>
    <t>PMS1</t>
  </si>
  <si>
    <t>NT1</t>
  </si>
  <si>
    <t>RE1</t>
  </si>
  <si>
    <t>MIX1</t>
  </si>
  <si>
    <t>RA1</t>
  </si>
  <si>
    <t>RP1</t>
  </si>
  <si>
    <t>RA2</t>
  </si>
  <si>
    <t>VV1</t>
  </si>
  <si>
    <t>IB1</t>
  </si>
  <si>
    <t>MŘS1</t>
  </si>
  <si>
    <t>K9</t>
  </si>
  <si>
    <t>K13</t>
  </si>
  <si>
    <t>K19</t>
  </si>
  <si>
    <t>K20</t>
  </si>
  <si>
    <t>INS8</t>
  </si>
  <si>
    <t>INS9</t>
  </si>
  <si>
    <t>INS10</t>
  </si>
  <si>
    <t>INS11</t>
  </si>
  <si>
    <t>INS12</t>
  </si>
  <si>
    <t>INS14</t>
  </si>
  <si>
    <t>INS3</t>
  </si>
  <si>
    <t>INS16</t>
  </si>
  <si>
    <t>INS18</t>
  </si>
  <si>
    <t>INS4</t>
  </si>
  <si>
    <t>INS5</t>
  </si>
  <si>
    <t>INS6</t>
  </si>
  <si>
    <t>NT5</t>
  </si>
  <si>
    <t>PŘ1</t>
  </si>
  <si>
    <t>RE2</t>
  </si>
  <si>
    <t>EP2</t>
  </si>
  <si>
    <t>EP3</t>
  </si>
  <si>
    <t>DP2</t>
  </si>
  <si>
    <t>NT6</t>
  </si>
  <si>
    <t>DS1</t>
  </si>
  <si>
    <t>PMS2</t>
  </si>
  <si>
    <t>NT2</t>
  </si>
  <si>
    <t>EXT1</t>
  </si>
  <si>
    <t>INTD1</t>
  </si>
  <si>
    <t>SP1</t>
  </si>
  <si>
    <t>ND1</t>
  </si>
  <si>
    <t>PC2</t>
  </si>
  <si>
    <t>IT1</t>
  </si>
  <si>
    <t>DP4</t>
  </si>
  <si>
    <t>VS1</t>
  </si>
  <si>
    <t>PKAB1</t>
  </si>
  <si>
    <t>SE1</t>
  </si>
  <si>
    <t>PA1</t>
  </si>
  <si>
    <t>PREP1</t>
  </si>
  <si>
    <t>Přídavné reproduktory s možností uchycení na tabuli, 2x 20 W.</t>
  </si>
  <si>
    <t>ND3</t>
  </si>
  <si>
    <t>PC3</t>
  </si>
  <si>
    <t>MD2</t>
  </si>
  <si>
    <t>NT4</t>
  </si>
  <si>
    <t>NT3</t>
  </si>
  <si>
    <t>SW1</t>
  </si>
  <si>
    <t>K21</t>
  </si>
  <si>
    <t>K11</t>
  </si>
  <si>
    <t>EP4</t>
  </si>
  <si>
    <t>INS17</t>
  </si>
  <si>
    <t>RZ2</t>
  </si>
  <si>
    <t>RE4</t>
  </si>
  <si>
    <t>INS13</t>
  </si>
  <si>
    <t>EYE1</t>
  </si>
  <si>
    <t>ID1</t>
  </si>
  <si>
    <t>SDD1</t>
  </si>
  <si>
    <t>ND2</t>
  </si>
  <si>
    <t>POS</t>
  </si>
  <si>
    <t>SDK1</t>
  </si>
  <si>
    <t>MINIPC</t>
  </si>
  <si>
    <t>K22</t>
  </si>
  <si>
    <t>INS15</t>
  </si>
  <si>
    <t>EP6</t>
  </si>
  <si>
    <t>MO1</t>
  </si>
  <si>
    <t>PTT2</t>
  </si>
  <si>
    <t>PA2</t>
  </si>
  <si>
    <t>EZV1</t>
  </si>
  <si>
    <t>MIX2</t>
  </si>
  <si>
    <t>UHF1</t>
  </si>
  <si>
    <t>UHF2</t>
  </si>
  <si>
    <t>INA1</t>
  </si>
  <si>
    <t>ARO1</t>
  </si>
  <si>
    <t>SS1</t>
  </si>
  <si>
    <t>MST1</t>
  </si>
  <si>
    <t>TP1</t>
  </si>
  <si>
    <t>SWI1</t>
  </si>
  <si>
    <t>K8</t>
  </si>
  <si>
    <t>K14</t>
  </si>
  <si>
    <t>KŘS1</t>
  </si>
  <si>
    <t>KMP1</t>
  </si>
  <si>
    <t>EP5</t>
  </si>
  <si>
    <t>PLT1</t>
  </si>
  <si>
    <t>KAM1</t>
  </si>
  <si>
    <t>PT1</t>
  </si>
  <si>
    <t>INS22</t>
  </si>
  <si>
    <t>VCF2</t>
  </si>
  <si>
    <t>PSP1</t>
  </si>
  <si>
    <t>MS1</t>
  </si>
  <si>
    <t>PPK1</t>
  </si>
  <si>
    <t>POL1</t>
  </si>
  <si>
    <t>PNK1</t>
  </si>
  <si>
    <t>CELKEM bez DPH</t>
  </si>
  <si>
    <t>AV TECHNIKA - UJEP - CENTRUM PŘÍRODOVĚDNÝCH A TECHNICKÝCH OBORŮ - ETAPA 2</t>
  </si>
  <si>
    <t>AV TECHNIKA - UJEP - CENTRUM PŘÍRODOVĚDNÝCH A TECHNICKÝCH OBORŮ - ETAPA 3</t>
  </si>
  <si>
    <t>bez DPH</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</si>
</sst>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 &quot;Kč&quot;"/>
    <numFmt numFmtId="167" formatCode="#,##0&quot; Kč&quot;"/>
    <numFmt numFmtId="168" formatCode="&quot;Yes&quot;;&quot;Yes&quot;;&quot;No&quot;"/>
    <numFmt numFmtId="169" formatCode="&quot;True&quot;;&quot;True&quot;;&quot;False&quot;"/>
    <numFmt numFmtId="170" formatCode="&quot;On&quot;;&quot;On&quot;;&quot;Off&quot;"/>
    <numFmt numFmtId="171" formatCode="[$€-2]\ #\ ##,000_);[Red]\([$€-2]\ #\ ##,000\)"/>
    <numFmt numFmtId="172" formatCode="#,##0_ ;[Red]\-#,##0\ "/>
    <numFmt numFmtId="173" formatCode="_-* #,##0.00\ _K_č_-;\-* #,##0.00\ _K_č_-;_-* \-??\ _K_č_-;_-@_-"/>
    <numFmt numFmtId="174" formatCode="#,##0&quot; F&quot;_);[Red]\(#,##0&quot; F)&quot;"/>
    <numFmt numFmtId="175" formatCode="_(\$* #,##0.00_);_(\$* \(#,##0.00\);_(\$* \-??_);_(@_)"/>
    <numFmt numFmtId="176" formatCode="_-* #,##0\ _D_M_-;\-* #,##0\ _D_M_-;_-* &quot;- &quot;_D_M_-;_-@_-"/>
    <numFmt numFmtId="177" formatCode="_-* #,##0.00_-;\-* #,##0.00_-;_-* \-??_-;_-@_-"/>
    <numFmt numFmtId="178" formatCode="_-[$€-2]\ * #,##0.00_-;\-[$€-2]\ * #,##0.00_-;_-[$€-2]\ * \-??_-"/>
    <numFmt numFmtId="179" formatCode="_-* #,##0.00&quot; Kč&quot;_-;\-* #,##0.00&quot; Kč&quot;_-;_-* \-??&quot; Kč&quot;_-;_-@_-"/>
    <numFmt numFmtId="180" formatCode="_-* #,##0&quot; DM&quot;_-;\-* #,##0&quot; DM&quot;_-;_-* &quot;- DM&quot;_-;_-@_-"/>
    <numFmt numFmtId="181" formatCode="_-\£* #,##0.00_-;&quot;-£&quot;* #,##0.00_-;_-\£* \-??_-;_-@_-"/>
    <numFmt numFmtId="182" formatCode="#,##0\ _K_č"/>
    <numFmt numFmtId="183" formatCode="[$-405]dddd\ d\.\ mmmm\ yyyy"/>
  </numFmts>
  <fonts count="46">
    <font>
      <sz val="10"/>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sz val="10"/>
      <color indexed="10"/>
      <name val="Arial CE"/>
      <family val="0"/>
    </font>
    <font>
      <b/>
      <sz val="10"/>
      <color indexed="10"/>
      <name val="Arial CE"/>
      <family val="0"/>
    </font>
    <font>
      <b/>
      <sz val="12"/>
      <name val="Arial CE"/>
      <family val="0"/>
    </font>
    <font>
      <sz val="10"/>
      <name val="Arial"/>
      <family val="2"/>
    </font>
    <font>
      <u val="single"/>
      <sz val="10"/>
      <color indexed="12"/>
      <name val="Arial"/>
      <family val="2"/>
    </font>
    <font>
      <u val="single"/>
      <sz val="10"/>
      <color indexed="12"/>
      <name val="Arial CE"/>
      <family val="2"/>
    </font>
    <font>
      <b/>
      <i/>
      <u val="single"/>
      <sz val="12"/>
      <name val="Arial CE"/>
      <family val="2"/>
    </font>
    <font>
      <b/>
      <sz val="20"/>
      <name val="Arial CE"/>
      <family val="2"/>
    </font>
    <font>
      <b/>
      <sz val="16"/>
      <color indexed="9"/>
      <name val="Arial CE"/>
      <family val="2"/>
    </font>
    <font>
      <sz val="9"/>
      <name val="Arial CE"/>
      <family val="2"/>
    </font>
    <font>
      <sz val="10"/>
      <name val="MS Sans Serif"/>
      <family val="2"/>
    </font>
    <font>
      <b/>
      <sz val="10"/>
      <name val="Arial CE"/>
      <family val="2"/>
    </font>
    <font>
      <sz val="10"/>
      <color indexed="8"/>
      <name val="Calibri"/>
      <family val="2"/>
    </font>
    <font>
      <sz val="14"/>
      <name val="Stamp"/>
      <family val="0"/>
    </font>
    <font>
      <b/>
      <sz val="10"/>
      <name val="Arial Narrow CE"/>
      <family val="2"/>
    </font>
    <font>
      <i/>
      <sz val="10"/>
      <color indexed="10"/>
      <name val="Arial CE"/>
      <family val="2"/>
    </font>
    <font>
      <b/>
      <sz val="24"/>
      <name val="Arial"/>
      <family val="2"/>
    </font>
    <font>
      <u val="single"/>
      <sz val="10"/>
      <color indexed="36"/>
      <name val="Arial CE"/>
      <family val="2"/>
    </font>
    <font>
      <b/>
      <sz val="16"/>
      <name val="Arial CE"/>
      <family val="2"/>
    </font>
    <font>
      <sz val="11"/>
      <name val="Arial CE"/>
      <family val="2"/>
    </font>
    <font>
      <sz val="10"/>
      <name val="Arial ce"/>
      <family val="0"/>
    </font>
    <font>
      <b/>
      <sz val="10"/>
      <name val="Arial ce"/>
      <family val="0"/>
    </font>
    <font>
      <sz val="8"/>
      <name val="Arial CE"/>
      <family val="0"/>
    </font>
    <font>
      <b/>
      <sz val="12"/>
      <color indexed="9"/>
      <name val="Arial CE"/>
      <family val="0"/>
    </font>
    <font>
      <sz val="10"/>
      <color indexed="8"/>
      <name val="Arial CE"/>
      <family val="0"/>
    </font>
    <font>
      <sz val="11"/>
      <color theme="1"/>
      <name val="Calibri"/>
      <family val="2"/>
    </font>
    <font>
      <b/>
      <sz val="12"/>
      <color theme="0"/>
      <name val="Arial CE"/>
      <family val="0"/>
    </font>
    <font>
      <sz val="10"/>
      <color theme="1"/>
      <name val="Arial CE"/>
      <family val="0"/>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26"/>
        <bgColor indexed="64"/>
      </patternFill>
    </fill>
    <fill>
      <patternFill patternType="solid">
        <fgColor indexed="58"/>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64"/>
      </patternFill>
    </fill>
    <fill>
      <patternFill patternType="solid">
        <fgColor rgb="FF00B0F0"/>
        <bgColor indexed="64"/>
      </patternFill>
    </fill>
    <fill>
      <patternFill patternType="solid">
        <fgColor rgb="FF00B0F0"/>
        <bgColor indexed="64"/>
      </patternFill>
    </fill>
    <fill>
      <patternFill patternType="solid">
        <fgColor rgb="FFFF0000"/>
        <bgColor indexed="64"/>
      </patternFill>
    </fill>
    <fill>
      <patternFill patternType="solid">
        <fgColor rgb="FFFF0000"/>
        <bgColor indexed="64"/>
      </patternFill>
    </fill>
    <fill>
      <patternFill patternType="solid">
        <fgColor rgb="FF7030A0"/>
        <bgColor indexed="64"/>
      </patternFill>
    </fill>
    <fill>
      <patternFill patternType="solid">
        <fgColor rgb="FF7030A0"/>
        <bgColor indexed="64"/>
      </patternFill>
    </fill>
    <fill>
      <patternFill patternType="solid">
        <fgColor rgb="FFFFC000"/>
        <bgColor indexed="64"/>
      </patternFill>
    </fill>
    <fill>
      <patternFill patternType="solid">
        <fgColor rgb="FFFFC000"/>
        <bgColor indexed="64"/>
      </patternFill>
    </fill>
    <fill>
      <patternFill patternType="solid">
        <fgColor theme="4" tint="0.5999900102615356"/>
        <bgColor indexed="64"/>
      </patternFill>
    </fill>
    <fill>
      <patternFill patternType="solid">
        <fgColor theme="4" tint="0.5999900102615356"/>
        <bgColor indexed="64"/>
      </patternFill>
    </fill>
  </fills>
  <borders count="36">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hair">
        <color indexed="8"/>
      </top>
      <bottom style="hair">
        <color indexed="8"/>
      </bottom>
    </border>
    <border>
      <left style="thin">
        <color indexed="22"/>
      </left>
      <right style="thin">
        <color indexed="22"/>
      </right>
      <top style="thin">
        <color indexed="22"/>
      </top>
      <bottom style="thin">
        <color indexed="22"/>
      </bottom>
    </border>
    <border>
      <left/>
      <right/>
      <top/>
      <bottom style="double">
        <color indexed="52"/>
      </bottom>
    </border>
    <border>
      <left>
        <color indexed="63"/>
      </left>
      <right>
        <color indexed="63"/>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top style="medium"/>
      <bottom style="thin"/>
    </border>
    <border>
      <left/>
      <right/>
      <top style="medium"/>
      <bottom style="thin"/>
    </border>
    <border>
      <left style="thin"/>
      <right/>
      <top>
        <color indexed="63"/>
      </top>
      <bottom style="thin"/>
    </border>
    <border>
      <left/>
      <right/>
      <top>
        <color indexed="63"/>
      </top>
      <bottom style="thin"/>
    </border>
    <border>
      <left/>
      <right style="thin"/>
      <top style="medium"/>
      <bottom style="thin"/>
    </border>
    <border>
      <left style="thin"/>
      <right style="thin"/>
      <top style="thin"/>
      <bottom style="thin"/>
    </border>
    <border>
      <left style="thin"/>
      <right style="thin"/>
      <top/>
      <bottom style="thin"/>
    </border>
    <border>
      <left style="thin">
        <color indexed="8"/>
      </left>
      <right style="thin">
        <color indexed="8"/>
      </right>
      <top style="thin">
        <color indexed="8"/>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172" fontId="0" fillId="0" borderId="0" applyFill="0" applyBorder="0" applyAlignment="0" applyProtection="0"/>
    <xf numFmtId="173" fontId="0" fillId="0" borderId="0" applyFill="0" applyBorder="0" applyAlignment="0" applyProtection="0"/>
    <xf numFmtId="174" fontId="0" fillId="0" borderId="0" applyFill="0" applyBorder="0" applyAlignment="0" applyProtection="0"/>
    <xf numFmtId="175" fontId="0" fillId="0" borderId="0" applyFill="0" applyBorder="0" applyAlignment="0" applyProtection="0"/>
    <xf numFmtId="43" fontId="0" fillId="0" borderId="0" applyFont="0" applyFill="0" applyBorder="0" applyAlignment="0" applyProtection="0"/>
    <xf numFmtId="167" fontId="0" fillId="0" borderId="0" applyFill="0" applyBorder="0" applyAlignment="0" applyProtection="0"/>
    <xf numFmtId="41" fontId="0" fillId="0" borderId="0" applyFont="0" applyFill="0" applyBorder="0" applyAlignment="0" applyProtection="0"/>
    <xf numFmtId="176"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0" fontId="0" fillId="0" borderId="0">
      <alignment/>
      <protection/>
    </xf>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4" fillId="3" borderId="0" applyNumberFormat="0" applyBorder="0" applyAlignment="0" applyProtection="0"/>
    <xf numFmtId="0" fontId="24" fillId="16" borderId="0" applyNumberFormat="0" applyBorder="0" applyAlignment="0" applyProtection="0"/>
    <xf numFmtId="0" fontId="5" fillId="17" borderId="2" applyNumberFormat="0" applyAlignment="0" applyProtection="0"/>
    <xf numFmtId="0" fontId="21" fillId="0" borderId="3" applyNumberFormat="0" applyFill="0" applyAlignment="0" applyProtection="0"/>
    <xf numFmtId="44" fontId="0" fillId="0" borderId="0" applyFont="0" applyFill="0" applyBorder="0" applyAlignment="0" applyProtection="0"/>
    <xf numFmtId="179" fontId="0" fillId="0" borderId="0" applyFill="0" applyBorder="0" applyAlignment="0" applyProtection="0"/>
    <xf numFmtId="42" fontId="0" fillId="0" borderId="0" applyFont="0" applyFill="0" applyBorder="0" applyAlignment="0" applyProtection="0"/>
    <xf numFmtId="0" fontId="0" fillId="0" borderId="4" applyNumberFormat="0">
      <alignment vertical="center" wrapText="1"/>
      <protection/>
    </xf>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25" fillId="18" borderId="8" applyNumberFormat="0" applyAlignment="0">
      <protection/>
    </xf>
    <xf numFmtId="0" fontId="26" fillId="19" borderId="0" applyNumberFormat="0" applyAlignment="0">
      <protection/>
    </xf>
    <xf numFmtId="0" fontId="10" fillId="0" borderId="0" applyNumberFormat="0" applyFill="0" applyBorder="0" applyAlignment="0" applyProtection="0"/>
    <xf numFmtId="0" fontId="9" fillId="20" borderId="0" applyNumberFormat="0" applyBorder="0" applyAlignment="0" applyProtection="0"/>
    <xf numFmtId="0" fontId="27" fillId="0" borderId="0">
      <alignment/>
      <protection/>
    </xf>
    <xf numFmtId="0" fontId="28" fillId="0" borderId="0">
      <alignment/>
      <protection/>
    </xf>
    <xf numFmtId="0" fontId="29" fillId="0" borderId="0">
      <alignment/>
      <protection/>
    </xf>
    <xf numFmtId="0" fontId="30" fillId="0" borderId="0">
      <alignment/>
      <protection/>
    </xf>
    <xf numFmtId="0" fontId="30" fillId="0" borderId="0">
      <alignment/>
      <protection/>
    </xf>
    <xf numFmtId="0" fontId="21" fillId="0" borderId="0">
      <alignment/>
      <protection/>
    </xf>
    <xf numFmtId="0" fontId="30" fillId="0" borderId="0">
      <alignment/>
      <protection/>
    </xf>
    <xf numFmtId="0" fontId="1" fillId="0" borderId="0">
      <alignment/>
      <protection/>
    </xf>
    <xf numFmtId="0" fontId="43" fillId="0" borderId="0">
      <alignment/>
      <protection/>
    </xf>
    <xf numFmtId="0" fontId="21" fillId="0" borderId="0">
      <alignment/>
      <protection/>
    </xf>
    <xf numFmtId="0" fontId="1" fillId="0" borderId="0">
      <alignment/>
      <protection/>
    </xf>
    <xf numFmtId="0" fontId="0" fillId="0" borderId="0">
      <alignment/>
      <protection/>
    </xf>
    <xf numFmtId="0" fontId="21" fillId="0" borderId="0">
      <alignment/>
      <protection/>
    </xf>
    <xf numFmtId="0" fontId="30" fillId="0" borderId="0">
      <alignment/>
      <protection/>
    </xf>
    <xf numFmtId="0" fontId="30" fillId="0" borderId="0">
      <alignment/>
      <protection/>
    </xf>
    <xf numFmtId="0" fontId="30" fillId="0" borderId="0">
      <alignment/>
      <protection/>
    </xf>
    <xf numFmtId="0" fontId="21" fillId="0" borderId="0" applyProtection="0">
      <alignment/>
    </xf>
    <xf numFmtId="0" fontId="21" fillId="0" borderId="0">
      <alignment/>
      <protection/>
    </xf>
    <xf numFmtId="0" fontId="0" fillId="0" borderId="0">
      <alignment/>
      <protection/>
    </xf>
    <xf numFmtId="0" fontId="31" fillId="0" borderId="0" applyNumberFormat="0" applyFill="0" applyBorder="0" applyAlignment="0" applyProtection="0"/>
    <xf numFmtId="0" fontId="32" fillId="0" borderId="0" applyFill="0" applyBorder="0" applyProtection="0">
      <alignment horizontal="left"/>
    </xf>
    <xf numFmtId="0" fontId="33" fillId="0" borderId="0" applyNumberFormat="0">
      <alignment horizontal="left" vertical="center"/>
      <protection/>
    </xf>
    <xf numFmtId="0" fontId="35" fillId="0" borderId="0" applyNumberFormat="0" applyFill="0" applyBorder="0" applyAlignment="0" applyProtection="0"/>
    <xf numFmtId="0" fontId="0" fillId="21" borderId="9" applyNumberFormat="0" applyAlignment="0" applyProtection="0"/>
    <xf numFmtId="9" fontId="0" fillId="0" borderId="0" applyFill="0" applyBorder="0" applyAlignment="0" applyProtection="0"/>
    <xf numFmtId="9" fontId="0" fillId="0" borderId="0" applyFont="0" applyFill="0" applyBorder="0" applyAlignment="0" applyProtection="0"/>
    <xf numFmtId="0" fontId="11" fillId="0" borderId="10" applyNumberFormat="0" applyFill="0" applyAlignment="0" applyProtection="0"/>
    <xf numFmtId="0" fontId="12" fillId="4" borderId="0" applyNumberFormat="0" applyBorder="0" applyAlignment="0" applyProtection="0"/>
    <xf numFmtId="0" fontId="21" fillId="22" borderId="0">
      <alignment/>
      <protection/>
    </xf>
    <xf numFmtId="0" fontId="21" fillId="0" borderId="0">
      <alignment/>
      <protection/>
    </xf>
    <xf numFmtId="0" fontId="13" fillId="0" borderId="0" applyNumberFormat="0" applyFill="0" applyBorder="0" applyAlignment="0" applyProtection="0"/>
    <xf numFmtId="0" fontId="34" fillId="15" borderId="11">
      <alignment vertical="center"/>
      <protection/>
    </xf>
    <xf numFmtId="0" fontId="14" fillId="7" borderId="12" applyNumberFormat="0" applyAlignment="0" applyProtection="0"/>
    <xf numFmtId="0" fontId="16" fillId="16" borderId="12" applyNumberFormat="0" applyAlignment="0" applyProtection="0"/>
    <xf numFmtId="0" fontId="17" fillId="16" borderId="13" applyNumberFormat="0" applyAlignment="0" applyProtection="0"/>
    <xf numFmtId="0" fontId="15" fillId="0" borderId="0" applyNumberFormat="0" applyFill="0" applyBorder="0" applyAlignment="0" applyProtection="0"/>
    <xf numFmtId="180" fontId="0" fillId="0" borderId="0" applyFill="0" applyBorder="0" applyAlignment="0" applyProtection="0"/>
    <xf numFmtId="181" fontId="0" fillId="0" borderId="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cellStyleXfs>
  <cellXfs count="171">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left" vertical="center"/>
    </xf>
    <xf numFmtId="166" fontId="18" fillId="0" borderId="0" xfId="0" applyNumberFormat="1" applyFont="1" applyAlignment="1">
      <alignment horizontal="right" vertical="center" wrapText="1"/>
    </xf>
    <xf numFmtId="166" fontId="18" fillId="0" borderId="0" xfId="0" applyNumberFormat="1" applyFont="1" applyAlignment="1">
      <alignment horizontal="right" vertical="center"/>
    </xf>
    <xf numFmtId="166" fontId="0" fillId="0" borderId="0" xfId="0" applyNumberFormat="1" applyFont="1" applyAlignment="1">
      <alignment horizontal="center" vertical="center"/>
    </xf>
    <xf numFmtId="166" fontId="0" fillId="0" borderId="0" xfId="0" applyNumberFormat="1" applyFont="1" applyFill="1" applyAlignment="1">
      <alignment horizontal="center" vertical="center" wrapText="1"/>
    </xf>
    <xf numFmtId="0" fontId="0" fillId="0" borderId="0" xfId="0" applyFont="1" applyAlignment="1">
      <alignment horizontal="left" vertical="center"/>
    </xf>
    <xf numFmtId="166" fontId="0" fillId="0" borderId="0" xfId="0" applyNumberFormat="1" applyFont="1" applyAlignment="1">
      <alignment horizontal="right" vertical="center" wrapText="1"/>
    </xf>
    <xf numFmtId="166" fontId="0" fillId="0" borderId="0" xfId="0" applyNumberFormat="1" applyFont="1" applyAlignment="1">
      <alignment horizontal="right" vertical="center"/>
    </xf>
    <xf numFmtId="0" fontId="0" fillId="0" borderId="0" xfId="0" applyFont="1" applyAlignment="1">
      <alignment/>
    </xf>
    <xf numFmtId="167" fontId="0" fillId="0" borderId="0" xfId="0" applyNumberFormat="1" applyFont="1" applyAlignment="1">
      <alignment horizontal="center" vertical="center"/>
    </xf>
    <xf numFmtId="0" fontId="0" fillId="0" borderId="0" xfId="0" applyFont="1" applyAlignment="1">
      <alignment horizontal="center" vertical="center"/>
    </xf>
    <xf numFmtId="0" fontId="29" fillId="0" borderId="14" xfId="0" applyFont="1" applyBorder="1" applyAlignment="1">
      <alignment horizontal="center" vertical="center" wrapText="1" shrinkToFit="1"/>
    </xf>
    <xf numFmtId="166" fontId="29" fillId="0" borderId="14" xfId="0" applyNumberFormat="1" applyFont="1" applyBorder="1" applyAlignment="1">
      <alignment horizontal="center" vertical="center" wrapText="1" shrinkToFit="1"/>
    </xf>
    <xf numFmtId="0" fontId="20" fillId="16" borderId="15" xfId="0" applyFont="1" applyFill="1" applyBorder="1" applyAlignment="1">
      <alignment horizontal="center" vertical="center"/>
    </xf>
    <xf numFmtId="0" fontId="20" fillId="16" borderId="16" xfId="0" applyFont="1" applyFill="1" applyBorder="1" applyAlignment="1">
      <alignment horizontal="center" vertical="center"/>
    </xf>
    <xf numFmtId="0" fontId="20" fillId="16" borderId="17" xfId="0" applyFont="1" applyFill="1" applyBorder="1" applyAlignment="1">
      <alignment horizontal="center" vertical="center"/>
    </xf>
    <xf numFmtId="0" fontId="20" fillId="16" borderId="18" xfId="0" applyFont="1" applyFill="1" applyBorder="1" applyAlignment="1">
      <alignment horizontal="center" vertical="center"/>
    </xf>
    <xf numFmtId="0" fontId="20" fillId="27" borderId="15" xfId="0" applyFont="1" applyFill="1" applyBorder="1" applyAlignment="1">
      <alignment horizontal="center" vertical="center"/>
    </xf>
    <xf numFmtId="0" fontId="20" fillId="27" borderId="16" xfId="0" applyFont="1" applyFill="1" applyBorder="1" applyAlignment="1">
      <alignment horizontal="center" vertical="center"/>
    </xf>
    <xf numFmtId="0" fontId="0" fillId="28" borderId="19" xfId="0" applyFont="1" applyFill="1" applyBorder="1"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wrapText="1"/>
    </xf>
    <xf numFmtId="0" fontId="37" fillId="0" borderId="20" xfId="0" applyFont="1" applyBorder="1" applyAlignment="1">
      <alignment horizontal="center" vertical="center" wrapText="1"/>
    </xf>
    <xf numFmtId="0" fontId="37" fillId="0" borderId="20" xfId="0" applyFont="1" applyBorder="1" applyAlignment="1">
      <alignment vertical="center" wrapText="1"/>
    </xf>
    <xf numFmtId="166" fontId="37" fillId="0" borderId="20" xfId="0" applyNumberFormat="1" applyFont="1" applyBorder="1" applyAlignment="1">
      <alignment horizontal="right" vertical="center" wrapText="1"/>
    </xf>
    <xf numFmtId="0" fontId="0" fillId="0" borderId="0" xfId="0" applyFont="1" applyAlignment="1">
      <alignment horizontal="center" vertical="center" wrapText="1"/>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0" fillId="0" borderId="19" xfId="0" applyFont="1" applyFill="1" applyBorder="1" applyAlignment="1">
      <alignment vertical="center"/>
    </xf>
    <xf numFmtId="0" fontId="20" fillId="29" borderId="15" xfId="0" applyFont="1" applyFill="1" applyBorder="1" applyAlignment="1">
      <alignment horizontal="center" vertical="center"/>
    </xf>
    <xf numFmtId="0" fontId="20" fillId="29" borderId="16" xfId="0" applyFont="1" applyFill="1" applyBorder="1" applyAlignment="1">
      <alignment horizontal="center" vertical="center"/>
    </xf>
    <xf numFmtId="0" fontId="0" fillId="30" borderId="19" xfId="0" applyFont="1" applyFill="1" applyBorder="1" applyAlignment="1">
      <alignment vertical="center"/>
    </xf>
    <xf numFmtId="0" fontId="20" fillId="31" borderId="15" xfId="0" applyFont="1" applyFill="1" applyBorder="1" applyAlignment="1">
      <alignment horizontal="center" vertical="center"/>
    </xf>
    <xf numFmtId="0" fontId="20" fillId="31" borderId="16" xfId="0" applyFont="1" applyFill="1" applyBorder="1" applyAlignment="1">
      <alignment horizontal="center" vertical="center"/>
    </xf>
    <xf numFmtId="0" fontId="0" fillId="32" borderId="19" xfId="0" applyFont="1" applyFill="1" applyBorder="1" applyAlignment="1">
      <alignment vertical="center"/>
    </xf>
    <xf numFmtId="0" fontId="20" fillId="33" borderId="15" xfId="0" applyFont="1" applyFill="1" applyBorder="1" applyAlignment="1">
      <alignment horizontal="center" vertical="center"/>
    </xf>
    <xf numFmtId="0" fontId="20" fillId="33" borderId="16" xfId="0" applyFont="1" applyFill="1" applyBorder="1" applyAlignment="1">
      <alignment horizontal="center" vertical="center"/>
    </xf>
    <xf numFmtId="0" fontId="0" fillId="34" borderId="19" xfId="0" applyFont="1" applyFill="1" applyBorder="1" applyAlignment="1">
      <alignment vertical="center"/>
    </xf>
    <xf numFmtId="0" fontId="20" fillId="35" borderId="15" xfId="0" applyFont="1" applyFill="1" applyBorder="1" applyAlignment="1">
      <alignment horizontal="center" vertical="center"/>
    </xf>
    <xf numFmtId="0" fontId="20" fillId="35" borderId="16" xfId="0" applyFont="1" applyFill="1" applyBorder="1" applyAlignment="1">
      <alignment horizontal="center" vertical="center"/>
    </xf>
    <xf numFmtId="0" fontId="0" fillId="36" borderId="19" xfId="0" applyFont="1" applyFill="1" applyBorder="1" applyAlignment="1">
      <alignment vertical="center"/>
    </xf>
    <xf numFmtId="0" fontId="44" fillId="35" borderId="16" xfId="0" applyFont="1" applyFill="1" applyBorder="1" applyAlignment="1">
      <alignment horizontal="center" vertical="center"/>
    </xf>
    <xf numFmtId="0" fontId="20" fillId="37" borderId="16" xfId="0" applyFont="1" applyFill="1" applyBorder="1" applyAlignment="1">
      <alignment horizontal="center" vertical="center"/>
    </xf>
    <xf numFmtId="0" fontId="0" fillId="38" borderId="19" xfId="0" applyFont="1" applyFill="1" applyBorder="1" applyAlignment="1">
      <alignment vertical="center"/>
    </xf>
    <xf numFmtId="0" fontId="20" fillId="37" borderId="15" xfId="0" applyFont="1" applyFill="1" applyBorder="1" applyAlignment="1">
      <alignment horizontal="center" vertical="center"/>
    </xf>
    <xf numFmtId="0" fontId="29" fillId="0" borderId="0" xfId="0" applyFont="1" applyAlignment="1">
      <alignment horizontal="center" vertical="center"/>
    </xf>
    <xf numFmtId="0" fontId="0" fillId="28" borderId="0" xfId="0" applyFont="1" applyFill="1" applyAlignment="1">
      <alignment horizontal="center" vertical="center" wrapText="1"/>
    </xf>
    <xf numFmtId="0" fontId="0" fillId="30" borderId="0" xfId="0" applyFont="1" applyFill="1" applyAlignment="1">
      <alignment horizontal="center" vertical="center" wrapText="1"/>
    </xf>
    <xf numFmtId="166" fontId="20" fillId="0" borderId="0" xfId="0" applyNumberFormat="1" applyFont="1" applyBorder="1" applyAlignment="1">
      <alignment horizontal="right" vertical="center"/>
    </xf>
    <xf numFmtId="0" fontId="20" fillId="0" borderId="0" xfId="0" applyFont="1" applyBorder="1" applyAlignment="1">
      <alignment horizontal="right" vertical="center"/>
    </xf>
    <xf numFmtId="166" fontId="20" fillId="30" borderId="21" xfId="0" applyNumberFormat="1" applyFont="1" applyFill="1" applyBorder="1" applyAlignment="1">
      <alignment horizontal="right" vertical="center"/>
    </xf>
    <xf numFmtId="166" fontId="0" fillId="30" borderId="0" xfId="0" applyNumberFormat="1" applyFont="1" applyFill="1" applyAlignment="1">
      <alignment horizontal="center" vertical="center"/>
    </xf>
    <xf numFmtId="0" fontId="45" fillId="30" borderId="0" xfId="0" applyFont="1" applyFill="1" applyAlignment="1">
      <alignment horizontal="center" vertical="center" wrapText="1"/>
    </xf>
    <xf numFmtId="166" fontId="37" fillId="0" borderId="20" xfId="0" applyNumberFormat="1" applyFont="1" applyFill="1" applyBorder="1" applyAlignment="1">
      <alignment horizontal="right" vertical="center" wrapText="1"/>
    </xf>
    <xf numFmtId="166" fontId="20" fillId="39" borderId="21" xfId="0" applyNumberFormat="1" applyFont="1" applyFill="1" applyBorder="1" applyAlignment="1">
      <alignment horizontal="right" vertical="center"/>
    </xf>
    <xf numFmtId="166" fontId="0" fillId="39" borderId="0" xfId="0" applyNumberFormat="1" applyFont="1" applyFill="1" applyAlignment="1">
      <alignment horizontal="center" vertical="center"/>
    </xf>
    <xf numFmtId="0" fontId="0" fillId="39" borderId="20" xfId="0" applyFont="1" applyFill="1" applyBorder="1" applyAlignment="1">
      <alignment horizontal="center" vertical="center" wrapText="1"/>
    </xf>
    <xf numFmtId="0" fontId="0" fillId="39" borderId="20" xfId="0" applyFont="1" applyFill="1" applyBorder="1" applyAlignment="1">
      <alignment vertical="center" wrapText="1"/>
    </xf>
    <xf numFmtId="0" fontId="0" fillId="39" borderId="20" xfId="0" applyFont="1" applyFill="1" applyBorder="1" applyAlignment="1">
      <alignment horizontal="left" vertical="center" wrapText="1"/>
    </xf>
    <xf numFmtId="0" fontId="0" fillId="39" borderId="20" xfId="0" applyFont="1" applyFill="1" applyBorder="1" applyAlignment="1" applyProtection="1">
      <alignment horizontal="center" vertical="center" wrapText="1"/>
      <protection locked="0"/>
    </xf>
    <xf numFmtId="166" fontId="0" fillId="39" borderId="20" xfId="0" applyNumberFormat="1" applyFont="1" applyFill="1" applyBorder="1" applyAlignment="1">
      <alignment horizontal="right" vertical="center" wrapText="1"/>
    </xf>
    <xf numFmtId="0" fontId="0" fillId="39" borderId="22" xfId="0" applyFont="1" applyFill="1" applyBorder="1" applyAlignment="1">
      <alignment horizontal="center" vertical="center" wrapText="1"/>
    </xf>
    <xf numFmtId="0" fontId="0" fillId="39" borderId="0" xfId="0" applyFont="1" applyFill="1" applyAlignment="1">
      <alignment horizontal="center" vertical="center" wrapText="1"/>
    </xf>
    <xf numFmtId="0" fontId="0"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0" fillId="30" borderId="20" xfId="0" applyFont="1" applyFill="1" applyBorder="1" applyAlignment="1" applyProtection="1">
      <alignment horizontal="center" vertical="center" wrapText="1"/>
      <protection locked="0"/>
    </xf>
    <xf numFmtId="166" fontId="0" fillId="30" borderId="20" xfId="0" applyNumberFormat="1" applyFont="1" applyFill="1" applyBorder="1" applyAlignment="1">
      <alignment horizontal="right" vertical="center" wrapText="1"/>
    </xf>
    <xf numFmtId="0" fontId="0" fillId="30" borderId="20" xfId="0" applyFont="1" applyFill="1" applyBorder="1" applyAlignment="1">
      <alignment horizontal="left" vertical="center" wrapText="1"/>
    </xf>
    <xf numFmtId="0" fontId="45" fillId="39" borderId="20" xfId="0" applyFont="1" applyFill="1" applyBorder="1" applyAlignment="1">
      <alignment horizontal="center" vertical="center" wrapText="1"/>
    </xf>
    <xf numFmtId="0" fontId="45" fillId="39" borderId="20" xfId="0" applyFont="1" applyFill="1" applyBorder="1" applyAlignment="1">
      <alignment vertical="center" wrapText="1"/>
    </xf>
    <xf numFmtId="0" fontId="45" fillId="39" borderId="20" xfId="0" applyFont="1" applyFill="1" applyBorder="1" applyAlignment="1">
      <alignment horizontal="left" vertical="center" wrapText="1"/>
    </xf>
    <xf numFmtId="0" fontId="45" fillId="39" borderId="20" xfId="0" applyFont="1" applyFill="1" applyBorder="1" applyAlignment="1" applyProtection="1">
      <alignment horizontal="center" vertical="center" wrapText="1"/>
      <protection locked="0"/>
    </xf>
    <xf numFmtId="166" fontId="45" fillId="39" borderId="20" xfId="0" applyNumberFormat="1" applyFont="1" applyFill="1" applyBorder="1" applyAlignment="1">
      <alignment horizontal="right" vertical="center" wrapText="1"/>
    </xf>
    <xf numFmtId="0" fontId="45" fillId="30" borderId="20" xfId="0" applyFont="1" applyFill="1" applyBorder="1" applyAlignment="1">
      <alignment horizontal="center" vertical="center" wrapText="1"/>
    </xf>
    <xf numFmtId="0" fontId="45" fillId="30" borderId="20" xfId="0" applyFont="1" applyFill="1" applyBorder="1" applyAlignment="1">
      <alignment vertical="center" wrapText="1"/>
    </xf>
    <xf numFmtId="0" fontId="45" fillId="30" borderId="20" xfId="0" applyFont="1" applyFill="1" applyBorder="1" applyAlignment="1">
      <alignment horizontal="left" vertical="center" wrapText="1"/>
    </xf>
    <xf numFmtId="0" fontId="45" fillId="30" borderId="20" xfId="0" applyFont="1" applyFill="1" applyBorder="1" applyAlignment="1" applyProtection="1">
      <alignment horizontal="center" vertical="center" wrapText="1"/>
      <protection locked="0"/>
    </xf>
    <xf numFmtId="166" fontId="45" fillId="30" borderId="20" xfId="0" applyNumberFormat="1" applyFont="1" applyFill="1" applyBorder="1" applyAlignment="1">
      <alignment horizontal="right" vertical="center" wrapText="1"/>
    </xf>
    <xf numFmtId="0" fontId="0" fillId="30" borderId="0" xfId="0" applyFont="1" applyFill="1" applyBorder="1" applyAlignment="1">
      <alignment horizontal="center" vertical="center" wrapText="1"/>
    </xf>
    <xf numFmtId="0" fontId="0" fillId="39" borderId="17" xfId="0" applyFont="1" applyFill="1" applyBorder="1" applyAlignment="1">
      <alignment horizontal="center" vertical="center" wrapText="1"/>
    </xf>
    <xf numFmtId="0" fontId="0" fillId="30" borderId="23" xfId="0" applyFont="1" applyFill="1" applyBorder="1" applyAlignment="1">
      <alignment horizontal="center" vertical="center" wrapText="1"/>
    </xf>
    <xf numFmtId="0" fontId="0" fillId="30" borderId="22" xfId="0" applyFont="1" applyFill="1" applyBorder="1" applyAlignment="1">
      <alignment horizontal="center" vertical="center" wrapText="1"/>
    </xf>
    <xf numFmtId="0" fontId="36" fillId="39" borderId="0" xfId="0" applyFont="1" applyFill="1" applyAlignment="1">
      <alignment horizontal="left" vertical="center"/>
    </xf>
    <xf numFmtId="0" fontId="0" fillId="39" borderId="0" xfId="0" applyFont="1" applyFill="1" applyAlignment="1">
      <alignment/>
    </xf>
    <xf numFmtId="182" fontId="0" fillId="39" borderId="0" xfId="0" applyNumberFormat="1" applyFont="1" applyFill="1" applyAlignment="1">
      <alignment horizontal="center" vertical="center"/>
    </xf>
    <xf numFmtId="167" fontId="0" fillId="39" borderId="0" xfId="0" applyNumberFormat="1" applyFont="1" applyFill="1" applyAlignment="1">
      <alignment horizontal="center" vertical="center"/>
    </xf>
    <xf numFmtId="0" fontId="0" fillId="39" borderId="0" xfId="0" applyFont="1" applyFill="1" applyAlignment="1">
      <alignment horizontal="center" vertical="center"/>
    </xf>
    <xf numFmtId="0" fontId="29" fillId="39" borderId="14" xfId="0" applyFont="1" applyFill="1" applyBorder="1" applyAlignment="1">
      <alignment horizontal="center" vertical="center" wrapText="1" shrinkToFit="1"/>
    </xf>
    <xf numFmtId="166" fontId="29" fillId="39" borderId="14" xfId="0" applyNumberFormat="1" applyFont="1" applyFill="1" applyBorder="1" applyAlignment="1">
      <alignment horizontal="center" vertical="center" wrapText="1" shrinkToFit="1"/>
    </xf>
    <xf numFmtId="0" fontId="36" fillId="30" borderId="0" xfId="0" applyFont="1" applyFill="1" applyAlignment="1">
      <alignment horizontal="left" vertical="center"/>
    </xf>
    <xf numFmtId="0" fontId="0" fillId="30" borderId="0" xfId="0" applyFont="1" applyFill="1" applyAlignment="1">
      <alignment/>
    </xf>
    <xf numFmtId="182" fontId="0" fillId="30" borderId="0" xfId="0" applyNumberFormat="1" applyFont="1" applyFill="1" applyAlignment="1">
      <alignment horizontal="center" vertical="center"/>
    </xf>
    <xf numFmtId="167" fontId="0" fillId="30" borderId="0" xfId="0" applyNumberFormat="1" applyFont="1" applyFill="1" applyAlignment="1">
      <alignment horizontal="center" vertical="center"/>
    </xf>
    <xf numFmtId="0" fontId="0" fillId="30" borderId="0" xfId="0" applyFont="1" applyFill="1" applyAlignment="1">
      <alignment horizontal="center" vertical="center"/>
    </xf>
    <xf numFmtId="0" fontId="29" fillId="30" borderId="14" xfId="0" applyFont="1" applyFill="1" applyBorder="1" applyAlignment="1">
      <alignment horizontal="center" vertical="center" wrapText="1" shrinkToFit="1"/>
    </xf>
    <xf numFmtId="166" fontId="29" fillId="30" borderId="14" xfId="0" applyNumberFormat="1" applyFont="1" applyFill="1" applyBorder="1" applyAlignment="1">
      <alignment horizontal="center" vertical="center" wrapText="1" shrinkToFit="1"/>
    </xf>
    <xf numFmtId="166" fontId="20" fillId="30" borderId="14" xfId="0" applyNumberFormat="1" applyFont="1" applyFill="1" applyBorder="1" applyAlignment="1">
      <alignment horizontal="right" vertical="center"/>
    </xf>
    <xf numFmtId="166" fontId="20" fillId="39" borderId="14" xfId="0" applyNumberFormat="1" applyFont="1" applyFill="1" applyBorder="1" applyAlignment="1">
      <alignment horizontal="right" vertical="center"/>
    </xf>
    <xf numFmtId="166" fontId="29" fillId="0" borderId="0" xfId="0" applyNumberFormat="1" applyFont="1" applyAlignment="1">
      <alignment horizontal="center" vertical="center"/>
    </xf>
    <xf numFmtId="0" fontId="0" fillId="36" borderId="0" xfId="0" applyFont="1" applyFill="1" applyAlignment="1">
      <alignment horizontal="center" vertical="center" wrapText="1"/>
    </xf>
    <xf numFmtId="166" fontId="0" fillId="39" borderId="20" xfId="0" applyNumberFormat="1" applyFont="1" applyFill="1" applyBorder="1" applyAlignment="1">
      <alignment horizontal="left" vertical="center" wrapText="1"/>
    </xf>
    <xf numFmtId="166" fontId="0" fillId="30" borderId="20" xfId="0" applyNumberFormat="1" applyFont="1" applyFill="1" applyBorder="1" applyAlignment="1">
      <alignment horizontal="center" vertical="center" wrapText="1"/>
    </xf>
    <xf numFmtId="0" fontId="0" fillId="30" borderId="20" xfId="0" applyNumberFormat="1" applyFont="1" applyFill="1" applyBorder="1" applyAlignment="1">
      <alignment horizontal="center" vertical="center" wrapText="1"/>
    </xf>
    <xf numFmtId="0" fontId="0" fillId="39" borderId="17" xfId="0" applyFont="1" applyFill="1" applyBorder="1" applyAlignment="1">
      <alignment horizontal="center" vertical="center" wrapText="1"/>
    </xf>
    <xf numFmtId="166" fontId="0" fillId="39" borderId="20" xfId="0" applyNumberFormat="1" applyFont="1" applyFill="1" applyBorder="1" applyAlignment="1" applyProtection="1">
      <alignment horizontal="right" vertical="center" wrapText="1"/>
      <protection locked="0"/>
    </xf>
    <xf numFmtId="0" fontId="20" fillId="16" borderId="18" xfId="0" applyFont="1" applyFill="1" applyBorder="1" applyAlignment="1" applyProtection="1">
      <alignment horizontal="center" vertical="center"/>
      <protection locked="0"/>
    </xf>
    <xf numFmtId="166" fontId="0" fillId="30" borderId="20" xfId="0" applyNumberFormat="1" applyFont="1" applyFill="1" applyBorder="1" applyAlignment="1" applyProtection="1">
      <alignment horizontal="right" vertical="center" wrapText="1"/>
      <protection locked="0"/>
    </xf>
    <xf numFmtId="0" fontId="0" fillId="30" borderId="20" xfId="0" applyFont="1" applyFill="1" applyBorder="1" applyAlignment="1" applyProtection="1">
      <alignment horizontal="left" vertical="center" wrapText="1"/>
      <protection locked="0"/>
    </xf>
    <xf numFmtId="166" fontId="45" fillId="39" borderId="20" xfId="0" applyNumberFormat="1" applyFont="1" applyFill="1" applyBorder="1" applyAlignment="1" applyProtection="1">
      <alignment horizontal="right" vertical="center" wrapText="1"/>
      <protection locked="0"/>
    </xf>
    <xf numFmtId="166" fontId="45" fillId="30" borderId="20" xfId="0" applyNumberFormat="1" applyFont="1" applyFill="1" applyBorder="1" applyAlignment="1" applyProtection="1">
      <alignment horizontal="right" vertical="center" wrapText="1"/>
      <protection locked="0"/>
    </xf>
    <xf numFmtId="0" fontId="0" fillId="39" borderId="20" xfId="0" applyFont="1" applyFill="1" applyBorder="1" applyAlignment="1" applyProtection="1">
      <alignment horizontal="center" vertical="center" wrapText="1"/>
      <protection locked="0"/>
    </xf>
    <xf numFmtId="0" fontId="0" fillId="39" borderId="24" xfId="0" applyFont="1" applyFill="1" applyBorder="1" applyAlignment="1">
      <alignment vertical="center" wrapText="1"/>
    </xf>
    <xf numFmtId="0" fontId="0" fillId="39" borderId="25" xfId="0" applyFont="1" applyFill="1" applyBorder="1" applyAlignment="1">
      <alignment vertical="center" wrapText="1"/>
    </xf>
    <xf numFmtId="0" fontId="0" fillId="39" borderId="21" xfId="0" applyFont="1" applyFill="1" applyBorder="1" applyAlignment="1">
      <alignment vertical="center" wrapText="1"/>
    </xf>
    <xf numFmtId="0" fontId="0" fillId="39" borderId="20" xfId="0" applyFont="1" applyFill="1" applyBorder="1" applyAlignment="1" applyProtection="1">
      <alignment vertical="center" wrapText="1"/>
      <protection locked="0"/>
    </xf>
    <xf numFmtId="0" fontId="0" fillId="39" borderId="20" xfId="0" applyFont="1" applyFill="1" applyBorder="1" applyAlignment="1">
      <alignment horizontal="center" vertical="center" wrapText="1"/>
    </xf>
    <xf numFmtId="0" fontId="0" fillId="39" borderId="20" xfId="0" applyFont="1" applyFill="1" applyBorder="1" applyAlignment="1" applyProtection="1">
      <alignment horizontal="center" vertical="center" wrapText="1"/>
      <protection locked="0"/>
    </xf>
    <xf numFmtId="0" fontId="0" fillId="39" borderId="20" xfId="0" applyFont="1" applyFill="1" applyBorder="1" applyAlignment="1">
      <alignment horizontal="center" vertical="center" wrapText="1"/>
    </xf>
    <xf numFmtId="0" fontId="0" fillId="39" borderId="20" xfId="0" applyFont="1" applyFill="1" applyBorder="1" applyAlignment="1" applyProtection="1">
      <alignment horizontal="center" vertical="center" wrapText="1"/>
      <protection locked="0"/>
    </xf>
    <xf numFmtId="0" fontId="0" fillId="39" borderId="20" xfId="0" applyFont="1" applyFill="1" applyBorder="1" applyAlignment="1">
      <alignment horizontal="center" vertical="center" wrapText="1"/>
    </xf>
    <xf numFmtId="0" fontId="0" fillId="39" borderId="20" xfId="0" applyFont="1" applyFill="1" applyBorder="1" applyAlignment="1" applyProtection="1">
      <alignment horizontal="center" vertical="center" wrapText="1"/>
      <protection locked="0"/>
    </xf>
    <xf numFmtId="0" fontId="0" fillId="39" borderId="0" xfId="0" applyFont="1" applyFill="1" applyBorder="1" applyAlignment="1">
      <alignment horizontal="center" vertical="center" wrapText="1"/>
    </xf>
    <xf numFmtId="0" fontId="0" fillId="39" borderId="20" xfId="0" applyFont="1" applyFill="1" applyBorder="1" applyAlignment="1" applyProtection="1">
      <alignment horizontal="center" vertical="center" wrapText="1"/>
      <protection/>
    </xf>
    <xf numFmtId="0" fontId="0" fillId="30" borderId="20" xfId="0" applyFont="1" applyFill="1" applyBorder="1" applyAlignment="1" applyProtection="1">
      <alignment horizontal="center" vertical="center" wrapText="1"/>
      <protection/>
    </xf>
    <xf numFmtId="0" fontId="20" fillId="16" borderId="18" xfId="0" applyFont="1" applyFill="1" applyBorder="1" applyAlignment="1" applyProtection="1">
      <alignment horizontal="center" vertical="center"/>
      <protection/>
    </xf>
    <xf numFmtId="0" fontId="45" fillId="39" borderId="20" xfId="0" applyFont="1" applyFill="1" applyBorder="1" applyAlignment="1" applyProtection="1">
      <alignment horizontal="center" vertical="center" wrapText="1"/>
      <protection/>
    </xf>
    <xf numFmtId="0" fontId="45" fillId="30" borderId="20" xfId="0" applyFont="1" applyFill="1" applyBorder="1" applyAlignment="1" applyProtection="1">
      <alignment horizontal="center" vertical="center" wrapText="1"/>
      <protection/>
    </xf>
    <xf numFmtId="0" fontId="40" fillId="39" borderId="20" xfId="0" applyFont="1" applyFill="1" applyBorder="1" applyAlignment="1">
      <alignment vertical="center" wrapText="1"/>
    </xf>
    <xf numFmtId="0" fontId="40" fillId="30" borderId="20" xfId="0" applyFont="1" applyFill="1" applyBorder="1" applyAlignment="1">
      <alignment vertical="center" wrapText="1"/>
    </xf>
    <xf numFmtId="0" fontId="20" fillId="29" borderId="15" xfId="0" applyFont="1" applyFill="1" applyBorder="1" applyAlignment="1">
      <alignment horizontal="center" vertical="center"/>
    </xf>
    <xf numFmtId="0" fontId="20" fillId="29" borderId="16" xfId="0" applyFont="1" applyFill="1" applyBorder="1" applyAlignment="1">
      <alignment horizontal="center" vertical="center"/>
    </xf>
    <xf numFmtId="0" fontId="0" fillId="30" borderId="19" xfId="0" applyFont="1" applyFill="1" applyBorder="1" applyAlignment="1">
      <alignment vertical="center"/>
    </xf>
    <xf numFmtId="0" fontId="20" fillId="30" borderId="26" xfId="0" applyFont="1" applyFill="1" applyBorder="1" applyAlignment="1">
      <alignment horizontal="right" vertical="center"/>
    </xf>
    <xf numFmtId="0" fontId="20" fillId="30" borderId="27" xfId="0" applyFont="1" applyFill="1" applyBorder="1" applyAlignment="1">
      <alignment horizontal="right" vertical="center"/>
    </xf>
    <xf numFmtId="0" fontId="20" fillId="30" borderId="28" xfId="0" applyFont="1" applyFill="1" applyBorder="1" applyAlignment="1">
      <alignment horizontal="right" vertical="center"/>
    </xf>
    <xf numFmtId="0" fontId="29" fillId="0" borderId="29" xfId="0" applyFont="1" applyBorder="1" applyAlignment="1">
      <alignment horizontal="left" vertical="center"/>
    </xf>
    <xf numFmtId="0" fontId="29" fillId="0" borderId="0" xfId="0" applyFont="1" applyBorder="1" applyAlignment="1">
      <alignment horizontal="left" vertical="center"/>
    </xf>
    <xf numFmtId="0" fontId="29" fillId="0" borderId="0" xfId="0" applyFont="1" applyBorder="1" applyAlignment="1">
      <alignment horizontal="left" vertical="center" wrapText="1"/>
    </xf>
    <xf numFmtId="0" fontId="20" fillId="40" borderId="15" xfId="0" applyFont="1" applyFill="1" applyBorder="1" applyAlignment="1">
      <alignment horizontal="center" vertical="center"/>
    </xf>
    <xf numFmtId="0" fontId="20" fillId="40" borderId="16" xfId="0" applyFont="1" applyFill="1" applyBorder="1" applyAlignment="1">
      <alignment horizontal="center" vertical="center"/>
    </xf>
    <xf numFmtId="0" fontId="0" fillId="39" borderId="19" xfId="0" applyFont="1" applyFill="1" applyBorder="1" applyAlignment="1">
      <alignment vertical="center"/>
    </xf>
    <xf numFmtId="0" fontId="20" fillId="39" borderId="26" xfId="0" applyFont="1" applyFill="1" applyBorder="1" applyAlignment="1">
      <alignment horizontal="right" vertical="center"/>
    </xf>
    <xf numFmtId="0" fontId="20" fillId="39" borderId="27" xfId="0" applyFont="1" applyFill="1" applyBorder="1" applyAlignment="1">
      <alignment horizontal="right" vertical="center"/>
    </xf>
    <xf numFmtId="0" fontId="20" fillId="39" borderId="28" xfId="0" applyFont="1" applyFill="1" applyBorder="1" applyAlignment="1">
      <alignment horizontal="right" vertical="center"/>
    </xf>
    <xf numFmtId="0" fontId="20" fillId="30" borderId="30" xfId="0" applyFont="1" applyFill="1" applyBorder="1" applyAlignment="1">
      <alignment horizontal="right" vertical="center"/>
    </xf>
    <xf numFmtId="0" fontId="20" fillId="30" borderId="31" xfId="0" applyFont="1" applyFill="1" applyBorder="1" applyAlignment="1">
      <alignment horizontal="right" vertical="center"/>
    </xf>
    <xf numFmtId="0" fontId="20" fillId="30" borderId="23" xfId="0" applyFont="1" applyFill="1" applyBorder="1" applyAlignment="1">
      <alignment horizontal="right" vertical="center"/>
    </xf>
    <xf numFmtId="0" fontId="20" fillId="39" borderId="30" xfId="0" applyFont="1" applyFill="1" applyBorder="1" applyAlignment="1">
      <alignment horizontal="right" vertical="center"/>
    </xf>
    <xf numFmtId="0" fontId="20" fillId="39" borderId="31" xfId="0" applyFont="1" applyFill="1" applyBorder="1" applyAlignment="1">
      <alignment horizontal="right" vertical="center"/>
    </xf>
    <xf numFmtId="0" fontId="20" fillId="39" borderId="23" xfId="0" applyFont="1" applyFill="1" applyBorder="1" applyAlignment="1">
      <alignment horizontal="right" vertical="center"/>
    </xf>
    <xf numFmtId="0" fontId="0" fillId="39" borderId="20" xfId="0" applyFont="1" applyFill="1" applyBorder="1" applyAlignment="1">
      <alignment horizontal="center" vertical="center" wrapText="1"/>
    </xf>
    <xf numFmtId="0" fontId="0" fillId="39" borderId="20" xfId="0" applyFont="1" applyFill="1" applyBorder="1" applyAlignment="1" applyProtection="1">
      <alignment horizontal="center" vertical="center" wrapText="1"/>
      <protection locked="0"/>
    </xf>
    <xf numFmtId="166" fontId="0" fillId="39" borderId="20" xfId="0" applyNumberFormat="1" applyFont="1" applyFill="1" applyBorder="1" applyAlignment="1" applyProtection="1">
      <alignment horizontal="center" vertical="center" wrapText="1"/>
      <protection locked="0"/>
    </xf>
    <xf numFmtId="0" fontId="0" fillId="39" borderId="32" xfId="0" applyFont="1" applyFill="1" applyBorder="1" applyAlignment="1">
      <alignment horizontal="center" vertical="center" wrapText="1"/>
    </xf>
    <xf numFmtId="0" fontId="0" fillId="39" borderId="33" xfId="0" applyFont="1" applyFill="1" applyBorder="1" applyAlignment="1">
      <alignment horizontal="center" vertical="center" wrapText="1"/>
    </xf>
    <xf numFmtId="0" fontId="0" fillId="39" borderId="34" xfId="0" applyFont="1" applyFill="1" applyBorder="1" applyAlignment="1">
      <alignment horizontal="center" vertical="center" wrapText="1"/>
    </xf>
    <xf numFmtId="0" fontId="0" fillId="39" borderId="20" xfId="0" applyFont="1" applyFill="1" applyBorder="1" applyAlignment="1" applyProtection="1">
      <alignment horizontal="center" vertical="center" wrapText="1"/>
      <protection/>
    </xf>
    <xf numFmtId="166" fontId="0" fillId="39" borderId="24" xfId="0" applyNumberFormat="1" applyFont="1" applyFill="1" applyBorder="1" applyAlignment="1">
      <alignment horizontal="center" vertical="center" wrapText="1"/>
    </xf>
    <xf numFmtId="166" fontId="0" fillId="39" borderId="25" xfId="0" applyNumberFormat="1" applyFont="1" applyFill="1" applyBorder="1" applyAlignment="1">
      <alignment horizontal="center" vertical="center" wrapText="1"/>
    </xf>
    <xf numFmtId="166" fontId="0" fillId="39" borderId="21" xfId="0" applyNumberFormat="1" applyFont="1" applyFill="1" applyBorder="1" applyAlignment="1">
      <alignment horizontal="center" vertical="center" wrapText="1"/>
    </xf>
    <xf numFmtId="0" fontId="0" fillId="39" borderId="35" xfId="0" applyFont="1" applyFill="1" applyBorder="1" applyAlignment="1">
      <alignment horizontal="center" vertical="center" wrapText="1"/>
    </xf>
    <xf numFmtId="0" fontId="20" fillId="29" borderId="15" xfId="0" applyFont="1" applyFill="1" applyBorder="1" applyAlignment="1">
      <alignmen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29" fillId="0" borderId="0" xfId="0" applyFont="1" applyAlignment="1">
      <alignment horizontal="center"/>
    </xf>
  </cellXfs>
  <cellStyles count="95">
    <cellStyle name="Normal" xfId="0"/>
    <cellStyle name="_Ceník CBC - 03,2007"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0]_laroux" xfId="35"/>
    <cellStyle name="Comma_laroux" xfId="36"/>
    <cellStyle name="Currency [0]_laroux" xfId="37"/>
    <cellStyle name="Currency_laroux" xfId="38"/>
    <cellStyle name="Comma" xfId="39"/>
    <cellStyle name="čárky 2" xfId="40"/>
    <cellStyle name="Comma [0]" xfId="41"/>
    <cellStyle name="Dezimal [0]" xfId="42"/>
    <cellStyle name="Dezimal_Compiling Utility Macros" xfId="43"/>
    <cellStyle name="Euro" xfId="44"/>
    <cellStyle name="Excel Built-in Normal" xfId="45"/>
    <cellStyle name="Hyperlink" xfId="46"/>
    <cellStyle name="Hypertextový odkaz 2" xfId="47"/>
    <cellStyle name="Hypertextový odkaz 3" xfId="48"/>
    <cellStyle name="Chybně" xfId="49"/>
    <cellStyle name="KAPITOLA" xfId="50"/>
    <cellStyle name="Kontrolní buňka" xfId="51"/>
    <cellStyle name="lehký dolní okraj" xfId="52"/>
    <cellStyle name="Currency" xfId="53"/>
    <cellStyle name="měny 2" xfId="54"/>
    <cellStyle name="Currency [0]" xfId="55"/>
    <cellStyle name="MřížkaNormální" xfId="56"/>
    <cellStyle name="Nadpis 1" xfId="57"/>
    <cellStyle name="Nadpis 2" xfId="58"/>
    <cellStyle name="Nadpis 3" xfId="59"/>
    <cellStyle name="Nadpis 4" xfId="60"/>
    <cellStyle name="Nadpis2" xfId="61"/>
    <cellStyle name="Nadpis3" xfId="62"/>
    <cellStyle name="Název" xfId="63"/>
    <cellStyle name="Neutrální" xfId="64"/>
    <cellStyle name="Normal_0201axi2" xfId="65"/>
    <cellStyle name="Normale_NEWAY-£" xfId="66"/>
    <cellStyle name="normálne_HELIOS" xfId="67"/>
    <cellStyle name="normální 10" xfId="68"/>
    <cellStyle name="normální 10 2" xfId="69"/>
    <cellStyle name="normální 10_bezdrátová konference" xfId="70"/>
    <cellStyle name="normální 11" xfId="71"/>
    <cellStyle name="normální 12" xfId="72"/>
    <cellStyle name="normální 2" xfId="73"/>
    <cellStyle name="normální 2 2" xfId="74"/>
    <cellStyle name="normální 2_1A.1.11.18" xfId="75"/>
    <cellStyle name="normální 3" xfId="76"/>
    <cellStyle name="normální 4" xfId="77"/>
    <cellStyle name="normální 5" xfId="78"/>
    <cellStyle name="normální 6" xfId="79"/>
    <cellStyle name="normální 7" xfId="80"/>
    <cellStyle name="normální 8" xfId="81"/>
    <cellStyle name="normální 9" xfId="82"/>
    <cellStyle name="Normalny_Pr1taa2000A" xfId="83"/>
    <cellStyle name="ODDIL" xfId="84"/>
    <cellStyle name="POLOŽKA" xfId="85"/>
    <cellStyle name="PopisSystému" xfId="86"/>
    <cellStyle name="Followed Hyperlink" xfId="87"/>
    <cellStyle name="Poznámka" xfId="88"/>
    <cellStyle name="procent 2" xfId="89"/>
    <cellStyle name="Percent" xfId="90"/>
    <cellStyle name="Propojená buňka" xfId="91"/>
    <cellStyle name="Správně" xfId="92"/>
    <cellStyle name="Standard_Anpassen der Amortisation" xfId="93"/>
    <cellStyle name="Styl 1" xfId="94"/>
    <cellStyle name="Text upozornění" xfId="95"/>
    <cellStyle name="TYP ŘÁDKU_1" xfId="96"/>
    <cellStyle name="Vstup" xfId="97"/>
    <cellStyle name="Výpočet" xfId="98"/>
    <cellStyle name="Výstup" xfId="99"/>
    <cellStyle name="Vysvětlující text" xfId="100"/>
    <cellStyle name="Währung [0]" xfId="101"/>
    <cellStyle name="Währung_Compiling Utility Macros" xfId="102"/>
    <cellStyle name="Zvýraznění 1" xfId="103"/>
    <cellStyle name="Zvýraznění 2" xfId="104"/>
    <cellStyle name="Zvýraznění 3" xfId="105"/>
    <cellStyle name="Zvýraznění 4" xfId="106"/>
    <cellStyle name="Zvýraznění 5" xfId="107"/>
    <cellStyle name="Zvýraznění 6"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5"/>
  <sheetViews>
    <sheetView tabSelected="1" zoomScalePageLayoutView="0" workbookViewId="0" topLeftCell="A1">
      <selection activeCell="C3" sqref="C3"/>
    </sheetView>
  </sheetViews>
  <sheetFormatPr defaultColWidth="9.00390625" defaultRowHeight="12.75"/>
  <cols>
    <col min="2" max="2" width="106.00390625" style="0" customWidth="1"/>
    <col min="3" max="3" width="12.625" style="0" customWidth="1"/>
  </cols>
  <sheetData>
    <row r="2" ht="13.5" thickBot="1">
      <c r="C2" s="170" t="s">
        <v>354</v>
      </c>
    </row>
    <row r="3" spans="2:6" ht="16.5" thickBot="1">
      <c r="B3" s="167" t="s">
        <v>352</v>
      </c>
      <c r="C3" s="168">
        <f>'Rekapitulace - ETAPA 2'!E28</f>
        <v>0</v>
      </c>
      <c r="D3" s="168"/>
      <c r="E3" s="168"/>
      <c r="F3" s="169"/>
    </row>
    <row r="4" spans="2:3" ht="16.5" thickBot="1">
      <c r="B4" s="167" t="s">
        <v>353</v>
      </c>
      <c r="C4" s="168">
        <f>'Rekapitulace - ETAPA 3'!E28</f>
        <v>0</v>
      </c>
    </row>
    <row r="5" spans="2:3" ht="15.75">
      <c r="B5" s="167" t="s">
        <v>351</v>
      </c>
      <c r="C5" s="168">
        <f>SUM(C3:C4)</f>
        <v>0</v>
      </c>
    </row>
  </sheetData>
  <sheetProtection password="D54E" sheet="1" objects="1" scenarios="1"/>
  <printOptions/>
  <pageMargins left="0.7" right="0.7" top="0.787401575" bottom="0.7874015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M43"/>
  <sheetViews>
    <sheetView view="pageBreakPreview" zoomScaleSheetLayoutView="100" zoomScalePageLayoutView="0" workbookViewId="0" topLeftCell="A1">
      <pane ySplit="1" topLeftCell="A17" activePane="bottomLeft" state="frozen"/>
      <selection pane="topLeft" activeCell="C8" sqref="C8"/>
      <selection pane="bottomLeft" activeCell="E27" sqref="E27"/>
    </sheetView>
  </sheetViews>
  <sheetFormatPr defaultColWidth="9.00390625" defaultRowHeight="12.75"/>
  <cols>
    <col min="1" max="1" width="8.00390625" style="3" customWidth="1"/>
    <col min="2" max="2" width="10.1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23"/>
      <c r="B2" s="24"/>
      <c r="C2" s="24"/>
      <c r="D2" s="24"/>
      <c r="E2" s="24" t="s">
        <v>182</v>
      </c>
      <c r="F2" s="24"/>
      <c r="G2" s="24"/>
      <c r="H2" s="24"/>
      <c r="I2" s="25"/>
    </row>
    <row r="3" spans="1:9" s="1" customFormat="1" ht="15.75">
      <c r="A3" s="19"/>
      <c r="B3" s="20"/>
      <c r="C3" s="20"/>
      <c r="D3" s="20"/>
      <c r="E3" s="20" t="s">
        <v>21</v>
      </c>
      <c r="F3" s="20"/>
      <c r="G3" s="20"/>
      <c r="H3" s="20"/>
      <c r="I3" s="20"/>
    </row>
    <row r="4" spans="1:10" s="2" customFormat="1" ht="63.75">
      <c r="A4" s="69">
        <v>1</v>
      </c>
      <c r="B4" s="129" t="s">
        <v>246</v>
      </c>
      <c r="C4" s="71"/>
      <c r="D4" s="70" t="s">
        <v>33</v>
      </c>
      <c r="E4" s="73" t="s">
        <v>189</v>
      </c>
      <c r="F4" s="71" t="s">
        <v>11</v>
      </c>
      <c r="G4" s="112"/>
      <c r="H4" s="69">
        <v>1</v>
      </c>
      <c r="I4" s="72">
        <f>H4*G4</f>
        <v>0</v>
      </c>
      <c r="J4" s="53" t="s">
        <v>144</v>
      </c>
    </row>
    <row r="5" spans="1:10" s="2" customFormat="1" ht="38.25">
      <c r="A5" s="69">
        <v>2</v>
      </c>
      <c r="B5" s="129" t="s">
        <v>247</v>
      </c>
      <c r="C5" s="71"/>
      <c r="D5" s="70" t="s">
        <v>174</v>
      </c>
      <c r="E5" s="73" t="s">
        <v>175</v>
      </c>
      <c r="F5" s="71" t="s">
        <v>11</v>
      </c>
      <c r="G5" s="112"/>
      <c r="H5" s="69">
        <v>1</v>
      </c>
      <c r="I5" s="72">
        <f>H5*G5</f>
        <v>0</v>
      </c>
      <c r="J5" s="53" t="s">
        <v>144</v>
      </c>
    </row>
    <row r="6" spans="1:10" s="2" customFormat="1" ht="38.25">
      <c r="A6" s="69">
        <v>3</v>
      </c>
      <c r="B6" s="129" t="s">
        <v>248</v>
      </c>
      <c r="C6" s="71"/>
      <c r="D6" s="70" t="s">
        <v>25</v>
      </c>
      <c r="E6" s="73" t="s">
        <v>26</v>
      </c>
      <c r="F6" s="71" t="s">
        <v>11</v>
      </c>
      <c r="G6" s="112"/>
      <c r="H6" s="69">
        <v>1</v>
      </c>
      <c r="I6" s="72">
        <f>H6*G6</f>
        <v>0</v>
      </c>
      <c r="J6" s="53" t="s">
        <v>144</v>
      </c>
    </row>
    <row r="7" spans="1:10" s="2" customFormat="1" ht="38.25">
      <c r="A7" s="69">
        <v>4</v>
      </c>
      <c r="B7" s="129" t="s">
        <v>280</v>
      </c>
      <c r="C7" s="71"/>
      <c r="D7" s="70" t="s">
        <v>27</v>
      </c>
      <c r="E7" s="73" t="s">
        <v>124</v>
      </c>
      <c r="F7" s="71" t="s">
        <v>11</v>
      </c>
      <c r="G7" s="112"/>
      <c r="H7" s="69">
        <v>1</v>
      </c>
      <c r="I7" s="72">
        <f>H7*G7</f>
        <v>0</v>
      </c>
      <c r="J7" s="53" t="s">
        <v>144</v>
      </c>
    </row>
    <row r="8" spans="1:9" s="1" customFormat="1" ht="15.75">
      <c r="A8" s="21"/>
      <c r="B8" s="130"/>
      <c r="C8" s="111"/>
      <c r="D8" s="22"/>
      <c r="E8" s="22" t="s">
        <v>34</v>
      </c>
      <c r="F8" s="22"/>
      <c r="G8" s="111"/>
      <c r="H8" s="22"/>
      <c r="I8" s="22"/>
    </row>
    <row r="9" spans="1:10" s="2" customFormat="1" ht="63.75">
      <c r="A9" s="69">
        <v>5</v>
      </c>
      <c r="B9" s="129" t="s">
        <v>251</v>
      </c>
      <c r="C9" s="71"/>
      <c r="D9" s="70" t="s">
        <v>59</v>
      </c>
      <c r="E9" s="70" t="s">
        <v>35</v>
      </c>
      <c r="F9" s="71" t="s">
        <v>11</v>
      </c>
      <c r="G9" s="112"/>
      <c r="H9" s="69">
        <v>1</v>
      </c>
      <c r="I9" s="72">
        <f>H9*G9</f>
        <v>0</v>
      </c>
      <c r="J9" s="53" t="s">
        <v>144</v>
      </c>
    </row>
    <row r="10" spans="1:10" s="2" customFormat="1" ht="51">
      <c r="A10" s="69">
        <v>6</v>
      </c>
      <c r="B10" s="129" t="s">
        <v>285</v>
      </c>
      <c r="C10" s="71"/>
      <c r="D10" s="70" t="s">
        <v>59</v>
      </c>
      <c r="E10" s="70" t="s">
        <v>88</v>
      </c>
      <c r="F10" s="71" t="s">
        <v>11</v>
      </c>
      <c r="G10" s="112"/>
      <c r="H10" s="69">
        <v>1</v>
      </c>
      <c r="I10" s="72">
        <f>H10*G10</f>
        <v>0</v>
      </c>
      <c r="J10" s="53" t="s">
        <v>144</v>
      </c>
    </row>
    <row r="11" spans="1:10" s="2" customFormat="1" ht="25.5">
      <c r="A11" s="69">
        <v>7</v>
      </c>
      <c r="B11" s="129" t="s">
        <v>286</v>
      </c>
      <c r="C11" s="71"/>
      <c r="D11" s="70" t="s">
        <v>39</v>
      </c>
      <c r="E11" s="70" t="s">
        <v>197</v>
      </c>
      <c r="F11" s="71" t="s">
        <v>11</v>
      </c>
      <c r="G11" s="112"/>
      <c r="H11" s="69">
        <v>1</v>
      </c>
      <c r="I11" s="72">
        <f>H11*G11</f>
        <v>0</v>
      </c>
      <c r="J11" s="53" t="s">
        <v>144</v>
      </c>
    </row>
    <row r="12" spans="1:9" s="1" customFormat="1" ht="15.75">
      <c r="A12" s="21"/>
      <c r="B12" s="130"/>
      <c r="C12" s="111"/>
      <c r="D12" s="22"/>
      <c r="E12" s="22" t="s">
        <v>15</v>
      </c>
      <c r="F12" s="22"/>
      <c r="G12" s="111"/>
      <c r="H12" s="22"/>
      <c r="I12" s="22"/>
    </row>
    <row r="13" spans="1:10" s="2" customFormat="1" ht="51">
      <c r="A13" s="69">
        <v>8</v>
      </c>
      <c r="B13" s="129" t="s">
        <v>253</v>
      </c>
      <c r="C13" s="71"/>
      <c r="D13" s="70" t="s">
        <v>36</v>
      </c>
      <c r="E13" s="70" t="s">
        <v>194</v>
      </c>
      <c r="F13" s="71" t="s">
        <v>11</v>
      </c>
      <c r="G13" s="112"/>
      <c r="H13" s="69">
        <v>2</v>
      </c>
      <c r="I13" s="72">
        <f>H13*G13</f>
        <v>0</v>
      </c>
      <c r="J13" s="53" t="s">
        <v>144</v>
      </c>
    </row>
    <row r="14" spans="1:10" s="2" customFormat="1" ht="38.25">
      <c r="A14" s="69">
        <v>9</v>
      </c>
      <c r="B14" s="129" t="s">
        <v>254</v>
      </c>
      <c r="C14" s="71"/>
      <c r="D14" s="70" t="s">
        <v>31</v>
      </c>
      <c r="E14" s="70" t="s">
        <v>193</v>
      </c>
      <c r="F14" s="71" t="s">
        <v>11</v>
      </c>
      <c r="G14" s="112"/>
      <c r="H14" s="69">
        <v>1</v>
      </c>
      <c r="I14" s="72">
        <f>H14*G14</f>
        <v>0</v>
      </c>
      <c r="J14" s="53" t="s">
        <v>144</v>
      </c>
    </row>
    <row r="15" spans="1:9" s="1" customFormat="1" ht="15.75">
      <c r="A15" s="21"/>
      <c r="B15" s="130"/>
      <c r="C15" s="111"/>
      <c r="D15" s="22"/>
      <c r="E15" s="22" t="s">
        <v>30</v>
      </c>
      <c r="F15" s="22"/>
      <c r="G15" s="111"/>
      <c r="H15" s="22"/>
      <c r="I15" s="22"/>
    </row>
    <row r="16" spans="1:10" s="2" customFormat="1" ht="25.5">
      <c r="A16" s="69">
        <v>10</v>
      </c>
      <c r="B16" s="129" t="s">
        <v>255</v>
      </c>
      <c r="C16" s="71"/>
      <c r="D16" s="70" t="s">
        <v>20</v>
      </c>
      <c r="E16" s="70" t="s">
        <v>183</v>
      </c>
      <c r="F16" s="71" t="s">
        <v>11</v>
      </c>
      <c r="G16" s="112"/>
      <c r="H16" s="69">
        <v>1</v>
      </c>
      <c r="I16" s="72">
        <f aca="true" t="shared" si="0" ref="I16:I21">H16*G16</f>
        <v>0</v>
      </c>
      <c r="J16" s="53" t="s">
        <v>144</v>
      </c>
    </row>
    <row r="17" spans="1:10" s="2" customFormat="1" ht="25.5">
      <c r="A17" s="69">
        <v>11</v>
      </c>
      <c r="B17" s="129" t="s">
        <v>256</v>
      </c>
      <c r="C17" s="71"/>
      <c r="D17" s="70" t="s">
        <v>2</v>
      </c>
      <c r="E17" s="70" t="s">
        <v>1</v>
      </c>
      <c r="F17" s="71" t="s">
        <v>11</v>
      </c>
      <c r="G17" s="112"/>
      <c r="H17" s="69">
        <v>2</v>
      </c>
      <c r="I17" s="72">
        <f t="shared" si="0"/>
        <v>0</v>
      </c>
      <c r="J17" s="53" t="s">
        <v>144</v>
      </c>
    </row>
    <row r="18" spans="1:10" s="2" customFormat="1" ht="25.5">
      <c r="A18" s="69">
        <v>12</v>
      </c>
      <c r="B18" s="129" t="s">
        <v>257</v>
      </c>
      <c r="C18" s="71"/>
      <c r="D18" s="70" t="s">
        <v>2</v>
      </c>
      <c r="E18" s="70" t="s">
        <v>38</v>
      </c>
      <c r="F18" s="71" t="s">
        <v>12</v>
      </c>
      <c r="G18" s="112"/>
      <c r="H18" s="69">
        <v>1</v>
      </c>
      <c r="I18" s="72">
        <f t="shared" si="0"/>
        <v>0</v>
      </c>
      <c r="J18" s="53" t="s">
        <v>144</v>
      </c>
    </row>
    <row r="19" spans="1:10" s="2" customFormat="1" ht="38.25">
      <c r="A19" s="69">
        <v>13</v>
      </c>
      <c r="B19" s="129" t="s">
        <v>258</v>
      </c>
      <c r="C19" s="71"/>
      <c r="D19" s="70" t="s">
        <v>0</v>
      </c>
      <c r="E19" s="70" t="s">
        <v>233</v>
      </c>
      <c r="F19" s="71" t="s">
        <v>11</v>
      </c>
      <c r="G19" s="112"/>
      <c r="H19" s="69">
        <v>1</v>
      </c>
      <c r="I19" s="72">
        <f t="shared" si="0"/>
        <v>0</v>
      </c>
      <c r="J19" s="53" t="s">
        <v>144</v>
      </c>
    </row>
    <row r="20" spans="1:10" s="2" customFormat="1" ht="76.5">
      <c r="A20" s="69">
        <v>14</v>
      </c>
      <c r="B20" s="129" t="s">
        <v>259</v>
      </c>
      <c r="C20" s="71"/>
      <c r="D20" s="70" t="s">
        <v>32</v>
      </c>
      <c r="E20" s="70" t="s">
        <v>52</v>
      </c>
      <c r="F20" s="71" t="s">
        <v>11</v>
      </c>
      <c r="G20" s="112"/>
      <c r="H20" s="69">
        <v>1</v>
      </c>
      <c r="I20" s="72">
        <f t="shared" si="0"/>
        <v>0</v>
      </c>
      <c r="J20" s="53" t="s">
        <v>144</v>
      </c>
    </row>
    <row r="21" spans="1:10" s="2" customFormat="1" ht="25.5">
      <c r="A21" s="69">
        <v>15</v>
      </c>
      <c r="B21" s="129" t="s">
        <v>287</v>
      </c>
      <c r="C21" s="71"/>
      <c r="D21" s="70" t="s">
        <v>89</v>
      </c>
      <c r="E21" s="70" t="s">
        <v>90</v>
      </c>
      <c r="F21" s="71" t="s">
        <v>11</v>
      </c>
      <c r="G21" s="112"/>
      <c r="H21" s="69">
        <v>2</v>
      </c>
      <c r="I21" s="72">
        <f t="shared" si="0"/>
        <v>0</v>
      </c>
      <c r="J21" s="53" t="s">
        <v>144</v>
      </c>
    </row>
    <row r="22" spans="1:9" s="1" customFormat="1" ht="15.75">
      <c r="A22" s="21"/>
      <c r="B22" s="130"/>
      <c r="C22" s="111"/>
      <c r="D22" s="22"/>
      <c r="E22" s="22" t="s">
        <v>16</v>
      </c>
      <c r="F22" s="22"/>
      <c r="G22" s="111"/>
      <c r="H22" s="22"/>
      <c r="I22" s="22"/>
    </row>
    <row r="23" spans="1:10" s="2" customFormat="1" ht="76.5">
      <c r="A23" s="69">
        <v>16</v>
      </c>
      <c r="B23" s="129" t="s">
        <v>260</v>
      </c>
      <c r="C23" s="71"/>
      <c r="D23" s="70" t="s">
        <v>37</v>
      </c>
      <c r="E23" s="70" t="s">
        <v>191</v>
      </c>
      <c r="F23" s="71" t="s">
        <v>11</v>
      </c>
      <c r="G23" s="112"/>
      <c r="H23" s="69">
        <v>1</v>
      </c>
      <c r="I23" s="72">
        <f>H23*G23</f>
        <v>0</v>
      </c>
      <c r="J23" s="53" t="s">
        <v>144</v>
      </c>
    </row>
    <row r="24" spans="1:9" s="1" customFormat="1" ht="15.75">
      <c r="A24" s="21"/>
      <c r="B24" s="130"/>
      <c r="C24" s="111"/>
      <c r="D24" s="22"/>
      <c r="E24" s="22" t="s">
        <v>13</v>
      </c>
      <c r="F24" s="22"/>
      <c r="G24" s="111"/>
      <c r="H24" s="22"/>
      <c r="I24" s="22"/>
    </row>
    <row r="25" spans="1:10" s="2" customFormat="1" ht="38.25">
      <c r="A25" s="69">
        <v>17</v>
      </c>
      <c r="B25" s="129" t="s">
        <v>261</v>
      </c>
      <c r="C25" s="71"/>
      <c r="D25" s="70" t="s">
        <v>42</v>
      </c>
      <c r="E25" s="70" t="s">
        <v>62</v>
      </c>
      <c r="F25" s="71" t="s">
        <v>11</v>
      </c>
      <c r="G25" s="112"/>
      <c r="H25" s="69">
        <v>2</v>
      </c>
      <c r="I25" s="72">
        <f>H25*G25</f>
        <v>0</v>
      </c>
      <c r="J25" s="53" t="s">
        <v>144</v>
      </c>
    </row>
    <row r="26" spans="1:10" s="2" customFormat="1" ht="25.5">
      <c r="A26" s="69">
        <v>18</v>
      </c>
      <c r="B26" s="129" t="s">
        <v>263</v>
      </c>
      <c r="C26" s="71"/>
      <c r="D26" s="70" t="s">
        <v>47</v>
      </c>
      <c r="E26" s="70" t="s">
        <v>46</v>
      </c>
      <c r="F26" s="71" t="s">
        <v>11</v>
      </c>
      <c r="G26" s="112"/>
      <c r="H26" s="69">
        <v>3</v>
      </c>
      <c r="I26" s="72">
        <f>H26*G26</f>
        <v>0</v>
      </c>
      <c r="J26" s="53" t="s">
        <v>144</v>
      </c>
    </row>
    <row r="27" spans="1:10" s="2" customFormat="1" ht="25.5">
      <c r="A27" s="69">
        <v>19</v>
      </c>
      <c r="B27" s="129" t="s">
        <v>264</v>
      </c>
      <c r="C27" s="71"/>
      <c r="D27" s="70" t="s">
        <v>48</v>
      </c>
      <c r="E27" s="70" t="s">
        <v>94</v>
      </c>
      <c r="F27" s="71" t="s">
        <v>12</v>
      </c>
      <c r="G27" s="112"/>
      <c r="H27" s="69">
        <v>1</v>
      </c>
      <c r="I27" s="72">
        <f>H27*G27</f>
        <v>0</v>
      </c>
      <c r="J27" s="53" t="s">
        <v>144</v>
      </c>
    </row>
    <row r="28" spans="1:13" s="1" customFormat="1" ht="15.75">
      <c r="A28" s="21"/>
      <c r="B28" s="130"/>
      <c r="C28" s="111"/>
      <c r="D28" s="22"/>
      <c r="E28" s="22" t="s">
        <v>150</v>
      </c>
      <c r="F28" s="22"/>
      <c r="G28" s="111"/>
      <c r="H28" s="22"/>
      <c r="I28" s="22"/>
      <c r="M28" s="9"/>
    </row>
    <row r="29" spans="1:10" s="27" customFormat="1" ht="25.5">
      <c r="A29" s="69">
        <v>20</v>
      </c>
      <c r="B29" s="129" t="s">
        <v>265</v>
      </c>
      <c r="C29" s="71"/>
      <c r="D29" s="70" t="s">
        <v>24</v>
      </c>
      <c r="E29" s="70" t="s">
        <v>165</v>
      </c>
      <c r="F29" s="71" t="s">
        <v>12</v>
      </c>
      <c r="G29" s="112"/>
      <c r="H29" s="69">
        <v>1</v>
      </c>
      <c r="I29" s="72">
        <f aca="true" t="shared" si="1" ref="I29:I39">H29*G29</f>
        <v>0</v>
      </c>
      <c r="J29" s="53" t="s">
        <v>144</v>
      </c>
    </row>
    <row r="30" spans="1:10" s="27" customFormat="1" ht="25.5">
      <c r="A30" s="69">
        <v>21</v>
      </c>
      <c r="B30" s="129" t="s">
        <v>266</v>
      </c>
      <c r="C30" s="71"/>
      <c r="D30" s="70" t="s">
        <v>24</v>
      </c>
      <c r="E30" s="70" t="s">
        <v>154</v>
      </c>
      <c r="F30" s="71" t="s">
        <v>12</v>
      </c>
      <c r="G30" s="112"/>
      <c r="H30" s="69">
        <v>1</v>
      </c>
      <c r="I30" s="72">
        <f t="shared" si="1"/>
        <v>0</v>
      </c>
      <c r="J30" s="53" t="s">
        <v>144</v>
      </c>
    </row>
    <row r="31" spans="1:10" s="27" customFormat="1" ht="25.5">
      <c r="A31" s="69">
        <v>22</v>
      </c>
      <c r="B31" s="129" t="s">
        <v>267</v>
      </c>
      <c r="C31" s="71"/>
      <c r="D31" s="70" t="s">
        <v>24</v>
      </c>
      <c r="E31" s="70" t="s">
        <v>162</v>
      </c>
      <c r="F31" s="71" t="s">
        <v>12</v>
      </c>
      <c r="G31" s="112"/>
      <c r="H31" s="69">
        <v>1</v>
      </c>
      <c r="I31" s="72">
        <f t="shared" si="1"/>
        <v>0</v>
      </c>
      <c r="J31" s="53" t="s">
        <v>144</v>
      </c>
    </row>
    <row r="32" spans="1:10" s="27" customFormat="1" ht="25.5">
      <c r="A32" s="69">
        <v>23</v>
      </c>
      <c r="B32" s="129" t="s">
        <v>268</v>
      </c>
      <c r="C32" s="71"/>
      <c r="D32" s="70" t="s">
        <v>24</v>
      </c>
      <c r="E32" s="70" t="s">
        <v>155</v>
      </c>
      <c r="F32" s="71" t="s">
        <v>12</v>
      </c>
      <c r="G32" s="112"/>
      <c r="H32" s="69">
        <v>1</v>
      </c>
      <c r="I32" s="72">
        <f t="shared" si="1"/>
        <v>0</v>
      </c>
      <c r="J32" s="53" t="s">
        <v>144</v>
      </c>
    </row>
    <row r="33" spans="1:10" s="27" customFormat="1" ht="25.5">
      <c r="A33" s="69">
        <v>24</v>
      </c>
      <c r="B33" s="129" t="s">
        <v>269</v>
      </c>
      <c r="C33" s="71"/>
      <c r="D33" s="70" t="s">
        <v>24</v>
      </c>
      <c r="E33" s="70" t="s">
        <v>156</v>
      </c>
      <c r="F33" s="71" t="s">
        <v>12</v>
      </c>
      <c r="G33" s="112"/>
      <c r="H33" s="69">
        <v>1</v>
      </c>
      <c r="I33" s="72">
        <f t="shared" si="1"/>
        <v>0</v>
      </c>
      <c r="J33" s="53" t="s">
        <v>144</v>
      </c>
    </row>
    <row r="34" spans="1:10" s="27" customFormat="1" ht="25.5">
      <c r="A34" s="69">
        <v>25</v>
      </c>
      <c r="B34" s="129" t="s">
        <v>270</v>
      </c>
      <c r="C34" s="71"/>
      <c r="D34" s="70" t="s">
        <v>24</v>
      </c>
      <c r="E34" s="70" t="s">
        <v>157</v>
      </c>
      <c r="F34" s="71" t="s">
        <v>12</v>
      </c>
      <c r="G34" s="112"/>
      <c r="H34" s="69">
        <v>1</v>
      </c>
      <c r="I34" s="72">
        <f t="shared" si="1"/>
        <v>0</v>
      </c>
      <c r="J34" s="53" t="s">
        <v>144</v>
      </c>
    </row>
    <row r="35" spans="1:10" s="27" customFormat="1" ht="25.5">
      <c r="A35" s="69">
        <v>26</v>
      </c>
      <c r="B35" s="129" t="s">
        <v>271</v>
      </c>
      <c r="C35" s="71"/>
      <c r="D35" s="70" t="s">
        <v>24</v>
      </c>
      <c r="E35" s="70" t="s">
        <v>151</v>
      </c>
      <c r="F35" s="71" t="s">
        <v>12</v>
      </c>
      <c r="G35" s="112"/>
      <c r="H35" s="69">
        <v>1</v>
      </c>
      <c r="I35" s="72">
        <f t="shared" si="1"/>
        <v>0</v>
      </c>
      <c r="J35" s="53" t="s">
        <v>144</v>
      </c>
    </row>
    <row r="36" spans="1:11" s="27" customFormat="1" ht="25.5">
      <c r="A36" s="69">
        <v>27</v>
      </c>
      <c r="B36" s="129" t="s">
        <v>272</v>
      </c>
      <c r="C36" s="71"/>
      <c r="D36" s="70" t="s">
        <v>24</v>
      </c>
      <c r="E36" s="70" t="s">
        <v>158</v>
      </c>
      <c r="F36" s="71" t="s">
        <v>159</v>
      </c>
      <c r="G36" s="112"/>
      <c r="H36" s="71"/>
      <c r="I36" s="72">
        <f t="shared" si="1"/>
        <v>0</v>
      </c>
      <c r="J36" s="53" t="s">
        <v>144</v>
      </c>
      <c r="K36" s="10"/>
    </row>
    <row r="37" spans="1:10" s="27" customFormat="1" ht="25.5">
      <c r="A37" s="69">
        <v>28</v>
      </c>
      <c r="B37" s="129" t="s">
        <v>273</v>
      </c>
      <c r="C37" s="71"/>
      <c r="D37" s="70" t="s">
        <v>24</v>
      </c>
      <c r="E37" s="70" t="s">
        <v>160</v>
      </c>
      <c r="F37" s="71" t="s">
        <v>159</v>
      </c>
      <c r="G37" s="112"/>
      <c r="H37" s="71"/>
      <c r="I37" s="72">
        <f t="shared" si="1"/>
        <v>0</v>
      </c>
      <c r="J37" s="53" t="s">
        <v>144</v>
      </c>
    </row>
    <row r="38" spans="1:10" s="27" customFormat="1" ht="25.5">
      <c r="A38" s="69">
        <v>29</v>
      </c>
      <c r="B38" s="129" t="s">
        <v>274</v>
      </c>
      <c r="C38" s="71"/>
      <c r="D38" s="70" t="s">
        <v>24</v>
      </c>
      <c r="E38" s="70" t="s">
        <v>152</v>
      </c>
      <c r="F38" s="71" t="s">
        <v>12</v>
      </c>
      <c r="G38" s="112"/>
      <c r="H38" s="69">
        <v>1</v>
      </c>
      <c r="I38" s="72">
        <f t="shared" si="1"/>
        <v>0</v>
      </c>
      <c r="J38" s="53" t="s">
        <v>144</v>
      </c>
    </row>
    <row r="39" spans="1:10" s="27" customFormat="1" ht="51">
      <c r="A39" s="69">
        <v>30</v>
      </c>
      <c r="B39" s="129" t="s">
        <v>275</v>
      </c>
      <c r="C39" s="71"/>
      <c r="D39" s="70" t="s">
        <v>24</v>
      </c>
      <c r="E39" s="70" t="s">
        <v>161</v>
      </c>
      <c r="F39" s="71" t="s">
        <v>12</v>
      </c>
      <c r="G39" s="112"/>
      <c r="H39" s="69">
        <v>1</v>
      </c>
      <c r="I39" s="72">
        <f t="shared" si="1"/>
        <v>0</v>
      </c>
      <c r="J39" s="53" t="s">
        <v>144</v>
      </c>
    </row>
    <row r="40" spans="1:10" s="27" customFormat="1" ht="25.5">
      <c r="A40" s="69">
        <v>31</v>
      </c>
      <c r="B40" s="129" t="s">
        <v>276</v>
      </c>
      <c r="C40" s="71"/>
      <c r="D40" s="70" t="s">
        <v>24</v>
      </c>
      <c r="E40" s="70" t="s">
        <v>153</v>
      </c>
      <c r="F40" s="71" t="s">
        <v>14</v>
      </c>
      <c r="G40" s="112"/>
      <c r="H40" s="69">
        <v>1</v>
      </c>
      <c r="I40" s="72">
        <f>H40*G40</f>
        <v>0</v>
      </c>
      <c r="J40" s="53" t="s">
        <v>144</v>
      </c>
    </row>
    <row r="41" spans="1:11" s="1" customFormat="1" ht="15.75">
      <c r="A41" s="150" t="s">
        <v>147</v>
      </c>
      <c r="B41" s="151"/>
      <c r="C41" s="151"/>
      <c r="D41" s="151"/>
      <c r="E41" s="151"/>
      <c r="F41" s="151"/>
      <c r="G41" s="151"/>
      <c r="H41" s="152"/>
      <c r="I41" s="56">
        <f>I4+I5+I6+I7+I9+I10+I11+I13+I14+I16+I17+I18+I19+I20+I21+I23+I25+I26+I27+I29+I30+I31+I32+I33+I34+I35+I36+I37+I38+I39+I40</f>
        <v>0</v>
      </c>
      <c r="J41" s="57"/>
      <c r="K41" s="9"/>
    </row>
    <row r="42" spans="1:11" s="1" customFormat="1" ht="15.75">
      <c r="A42" s="153" t="s">
        <v>172</v>
      </c>
      <c r="B42" s="154"/>
      <c r="C42" s="154"/>
      <c r="D42" s="154"/>
      <c r="E42" s="154"/>
      <c r="F42" s="154"/>
      <c r="G42" s="154"/>
      <c r="H42" s="155"/>
      <c r="I42" s="60">
        <v>0</v>
      </c>
      <c r="J42" s="61"/>
      <c r="K42" s="9"/>
    </row>
    <row r="43" ht="12.75">
      <c r="I43" s="8">
        <f>SUM(I41:I42)</f>
        <v>0</v>
      </c>
    </row>
  </sheetData>
  <sheetProtection password="D54E" sheet="1"/>
  <mergeCells count="2">
    <mergeCell ref="A41:H41"/>
    <mergeCell ref="A42:H42"/>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M46"/>
  <sheetViews>
    <sheetView view="pageBreakPreview" zoomScaleSheetLayoutView="100" zoomScalePageLayoutView="0" workbookViewId="0" topLeftCell="A1">
      <pane ySplit="1" topLeftCell="A2" activePane="bottomLeft" state="frozen"/>
      <selection pane="topLeft" activeCell="C8" sqref="C8"/>
      <selection pane="bottomLeft" activeCell="E10" sqref="E10"/>
    </sheetView>
  </sheetViews>
  <sheetFormatPr defaultColWidth="9.00390625" defaultRowHeight="12.75"/>
  <cols>
    <col min="1" max="1" width="8.00390625" style="3" customWidth="1"/>
    <col min="2" max="2" width="10.753906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35"/>
      <c r="B2" s="36"/>
      <c r="C2" s="36"/>
      <c r="D2" s="36"/>
      <c r="E2" s="36" t="s">
        <v>75</v>
      </c>
      <c r="F2" s="36"/>
      <c r="G2" s="36"/>
      <c r="H2" s="36"/>
      <c r="I2" s="37"/>
    </row>
    <row r="3" spans="1:9" s="1" customFormat="1" ht="15.75">
      <c r="A3" s="19"/>
      <c r="B3" s="20"/>
      <c r="C3" s="20"/>
      <c r="D3" s="20"/>
      <c r="E3" s="20" t="s">
        <v>53</v>
      </c>
      <c r="F3" s="20"/>
      <c r="G3" s="20"/>
      <c r="H3" s="20"/>
      <c r="I3" s="20"/>
    </row>
    <row r="4" spans="1:10" s="2" customFormat="1" ht="114.75">
      <c r="A4" s="62">
        <v>1</v>
      </c>
      <c r="B4" s="123" t="s">
        <v>288</v>
      </c>
      <c r="C4" s="65"/>
      <c r="D4" s="63" t="s">
        <v>55</v>
      </c>
      <c r="E4" s="63" t="s">
        <v>195</v>
      </c>
      <c r="F4" s="65" t="s">
        <v>11</v>
      </c>
      <c r="G4" s="110"/>
      <c r="H4" s="62">
        <v>1</v>
      </c>
      <c r="I4" s="66">
        <f>H4*G4</f>
        <v>0</v>
      </c>
      <c r="J4" s="68" t="s">
        <v>173</v>
      </c>
    </row>
    <row r="5" spans="1:10" s="2" customFormat="1" ht="25.5">
      <c r="A5" s="69">
        <v>2</v>
      </c>
      <c r="B5" s="69" t="s">
        <v>289</v>
      </c>
      <c r="C5" s="71"/>
      <c r="D5" s="70" t="s">
        <v>56</v>
      </c>
      <c r="E5" s="70" t="s">
        <v>57</v>
      </c>
      <c r="F5" s="71" t="s">
        <v>58</v>
      </c>
      <c r="G5" s="112"/>
      <c r="H5" s="69">
        <v>1</v>
      </c>
      <c r="I5" s="72">
        <f>H5*G5</f>
        <v>0</v>
      </c>
      <c r="J5" s="53" t="s">
        <v>144</v>
      </c>
    </row>
    <row r="6" spans="1:10" s="2" customFormat="1" ht="38.25">
      <c r="A6" s="69">
        <v>3</v>
      </c>
      <c r="B6" s="69" t="s">
        <v>247</v>
      </c>
      <c r="C6" s="71"/>
      <c r="D6" s="70" t="s">
        <v>174</v>
      </c>
      <c r="E6" s="73" t="s">
        <v>175</v>
      </c>
      <c r="F6" s="71" t="s">
        <v>11</v>
      </c>
      <c r="G6" s="112"/>
      <c r="H6" s="69">
        <v>1</v>
      </c>
      <c r="I6" s="72">
        <f>H6*G6</f>
        <v>0</v>
      </c>
      <c r="J6" s="53" t="s">
        <v>144</v>
      </c>
    </row>
    <row r="7" spans="1:10" s="2" customFormat="1" ht="51">
      <c r="A7" s="62">
        <v>4</v>
      </c>
      <c r="B7" s="123" t="s">
        <v>290</v>
      </c>
      <c r="C7" s="65"/>
      <c r="D7" s="63" t="s">
        <v>54</v>
      </c>
      <c r="E7" s="63" t="s">
        <v>198</v>
      </c>
      <c r="F7" s="65" t="s">
        <v>11</v>
      </c>
      <c r="G7" s="110"/>
      <c r="H7" s="62">
        <v>1</v>
      </c>
      <c r="I7" s="66">
        <f>H7*G7</f>
        <v>0</v>
      </c>
      <c r="J7" s="68" t="s">
        <v>173</v>
      </c>
    </row>
    <row r="8" spans="1:9" s="1" customFormat="1" ht="15.75">
      <c r="A8" s="21"/>
      <c r="B8" s="22"/>
      <c r="C8" s="111"/>
      <c r="D8" s="22"/>
      <c r="E8" s="22" t="s">
        <v>60</v>
      </c>
      <c r="F8" s="22"/>
      <c r="G8" s="111"/>
      <c r="H8" s="22"/>
      <c r="I8" s="22"/>
    </row>
    <row r="9" spans="1:10" s="2" customFormat="1" ht="51">
      <c r="A9" s="62">
        <v>5</v>
      </c>
      <c r="B9" s="123" t="s">
        <v>291</v>
      </c>
      <c r="C9" s="65"/>
      <c r="D9" s="63" t="s">
        <v>61</v>
      </c>
      <c r="E9" s="63" t="s">
        <v>196</v>
      </c>
      <c r="F9" s="65" t="s">
        <v>12</v>
      </c>
      <c r="G9" s="110"/>
      <c r="H9" s="62">
        <v>1</v>
      </c>
      <c r="I9" s="66">
        <f>H9*G9</f>
        <v>0</v>
      </c>
      <c r="J9" s="68" t="s">
        <v>173</v>
      </c>
    </row>
    <row r="10" spans="1:10" s="2" customFormat="1" ht="51">
      <c r="A10" s="62">
        <v>6</v>
      </c>
      <c r="B10" s="123" t="s">
        <v>285</v>
      </c>
      <c r="C10" s="65"/>
      <c r="D10" s="63" t="s">
        <v>59</v>
      </c>
      <c r="E10" s="63" t="s">
        <v>88</v>
      </c>
      <c r="F10" s="65" t="s">
        <v>11</v>
      </c>
      <c r="G10" s="110"/>
      <c r="H10" s="62">
        <v>1</v>
      </c>
      <c r="I10" s="66">
        <f>H10*G10</f>
        <v>0</v>
      </c>
      <c r="J10" s="68" t="s">
        <v>173</v>
      </c>
    </row>
    <row r="11" spans="1:10" s="105" customFormat="1" ht="25.5">
      <c r="A11" s="62">
        <v>7</v>
      </c>
      <c r="B11" s="123" t="s">
        <v>286</v>
      </c>
      <c r="C11" s="65"/>
      <c r="D11" s="63" t="s">
        <v>39</v>
      </c>
      <c r="E11" s="63" t="s">
        <v>197</v>
      </c>
      <c r="F11" s="65" t="s">
        <v>12</v>
      </c>
      <c r="G11" s="110"/>
      <c r="H11" s="62">
        <v>1</v>
      </c>
      <c r="I11" s="66">
        <f>H11*G11</f>
        <v>0</v>
      </c>
      <c r="J11" s="68" t="s">
        <v>173</v>
      </c>
    </row>
    <row r="12" spans="1:9" s="1" customFormat="1" ht="15.75">
      <c r="A12" s="21"/>
      <c r="B12" s="22"/>
      <c r="C12" s="111"/>
      <c r="D12" s="22"/>
      <c r="E12" s="22" t="s">
        <v>13</v>
      </c>
      <c r="F12" s="22"/>
      <c r="G12" s="111"/>
      <c r="H12" s="22"/>
      <c r="I12" s="22"/>
    </row>
    <row r="13" spans="1:10" s="2" customFormat="1" ht="38.25">
      <c r="A13" s="62">
        <v>8</v>
      </c>
      <c r="B13" s="123" t="s">
        <v>261</v>
      </c>
      <c r="C13" s="65"/>
      <c r="D13" s="63" t="s">
        <v>42</v>
      </c>
      <c r="E13" s="63" t="s">
        <v>62</v>
      </c>
      <c r="F13" s="65" t="s">
        <v>11</v>
      </c>
      <c r="G13" s="110"/>
      <c r="H13" s="62">
        <v>1</v>
      </c>
      <c r="I13" s="66">
        <f>H13*G13</f>
        <v>0</v>
      </c>
      <c r="J13" s="68" t="s">
        <v>173</v>
      </c>
    </row>
    <row r="14" spans="1:10" s="2" customFormat="1" ht="25.5">
      <c r="A14" s="62">
        <v>9</v>
      </c>
      <c r="B14" s="123" t="s">
        <v>263</v>
      </c>
      <c r="C14" s="65"/>
      <c r="D14" s="63" t="s">
        <v>47</v>
      </c>
      <c r="E14" s="63" t="s">
        <v>46</v>
      </c>
      <c r="F14" s="65" t="s">
        <v>11</v>
      </c>
      <c r="G14" s="110"/>
      <c r="H14" s="62">
        <v>3</v>
      </c>
      <c r="I14" s="66">
        <f>H14*G14</f>
        <v>0</v>
      </c>
      <c r="J14" s="68" t="s">
        <v>173</v>
      </c>
    </row>
    <row r="15" spans="1:13" s="1" customFormat="1" ht="15.75">
      <c r="A15" s="21"/>
      <c r="B15" s="22"/>
      <c r="C15" s="111"/>
      <c r="D15" s="22"/>
      <c r="E15" s="22" t="s">
        <v>150</v>
      </c>
      <c r="F15" s="22"/>
      <c r="G15" s="111"/>
      <c r="H15" s="22"/>
      <c r="I15" s="22"/>
      <c r="M15" s="9"/>
    </row>
    <row r="16" spans="1:10" s="27" customFormat="1" ht="25.5">
      <c r="A16" s="62">
        <v>10</v>
      </c>
      <c r="B16" s="123" t="s">
        <v>265</v>
      </c>
      <c r="C16" s="65"/>
      <c r="D16" s="63" t="s">
        <v>24</v>
      </c>
      <c r="E16" s="63" t="s">
        <v>165</v>
      </c>
      <c r="F16" s="65" t="s">
        <v>12</v>
      </c>
      <c r="G16" s="110"/>
      <c r="H16" s="62">
        <v>1</v>
      </c>
      <c r="I16" s="66">
        <f aca="true" t="shared" si="0" ref="I16:I21">H16*G16</f>
        <v>0</v>
      </c>
      <c r="J16" s="68" t="s">
        <v>173</v>
      </c>
    </row>
    <row r="17" spans="1:10" s="27" customFormat="1" ht="25.5">
      <c r="A17" s="62">
        <v>11</v>
      </c>
      <c r="B17" s="123" t="s">
        <v>267</v>
      </c>
      <c r="C17" s="65"/>
      <c r="D17" s="63" t="s">
        <v>24</v>
      </c>
      <c r="E17" s="63" t="s">
        <v>162</v>
      </c>
      <c r="F17" s="65" t="s">
        <v>12</v>
      </c>
      <c r="G17" s="110"/>
      <c r="H17" s="62">
        <v>1</v>
      </c>
      <c r="I17" s="66">
        <f t="shared" si="0"/>
        <v>0</v>
      </c>
      <c r="J17" s="68" t="s">
        <v>173</v>
      </c>
    </row>
    <row r="18" spans="1:10" s="27" customFormat="1" ht="25.5">
      <c r="A18" s="62">
        <v>12</v>
      </c>
      <c r="B18" s="123" t="s">
        <v>271</v>
      </c>
      <c r="C18" s="65"/>
      <c r="D18" s="63" t="s">
        <v>24</v>
      </c>
      <c r="E18" s="63" t="s">
        <v>151</v>
      </c>
      <c r="F18" s="65" t="s">
        <v>12</v>
      </c>
      <c r="G18" s="110"/>
      <c r="H18" s="62">
        <v>1</v>
      </c>
      <c r="I18" s="66">
        <f t="shared" si="0"/>
        <v>0</v>
      </c>
      <c r="J18" s="68" t="s">
        <v>173</v>
      </c>
    </row>
    <row r="19" spans="1:10" s="27" customFormat="1" ht="25.5">
      <c r="A19" s="62">
        <v>13</v>
      </c>
      <c r="B19" s="123" t="s">
        <v>273</v>
      </c>
      <c r="C19" s="65"/>
      <c r="D19" s="63" t="s">
        <v>24</v>
      </c>
      <c r="E19" s="63" t="s">
        <v>160</v>
      </c>
      <c r="F19" s="65" t="s">
        <v>159</v>
      </c>
      <c r="G19" s="110"/>
      <c r="H19" s="122"/>
      <c r="I19" s="66">
        <f t="shared" si="0"/>
        <v>0</v>
      </c>
      <c r="J19" s="68" t="s">
        <v>173</v>
      </c>
    </row>
    <row r="20" spans="1:10" s="27" customFormat="1" ht="25.5">
      <c r="A20" s="62">
        <v>14</v>
      </c>
      <c r="B20" s="123" t="s">
        <v>274</v>
      </c>
      <c r="C20" s="65"/>
      <c r="D20" s="63" t="s">
        <v>24</v>
      </c>
      <c r="E20" s="63" t="s">
        <v>152</v>
      </c>
      <c r="F20" s="65" t="s">
        <v>12</v>
      </c>
      <c r="G20" s="110"/>
      <c r="H20" s="62">
        <v>1</v>
      </c>
      <c r="I20" s="66">
        <f t="shared" si="0"/>
        <v>0</v>
      </c>
      <c r="J20" s="68" t="s">
        <v>173</v>
      </c>
    </row>
    <row r="21" spans="1:10" s="27" customFormat="1" ht="51">
      <c r="A21" s="62">
        <v>15</v>
      </c>
      <c r="B21" s="123" t="s">
        <v>275</v>
      </c>
      <c r="C21" s="65"/>
      <c r="D21" s="63" t="s">
        <v>24</v>
      </c>
      <c r="E21" s="63" t="s">
        <v>161</v>
      </c>
      <c r="F21" s="65" t="s">
        <v>12</v>
      </c>
      <c r="G21" s="110"/>
      <c r="H21" s="62">
        <v>1</v>
      </c>
      <c r="I21" s="66">
        <f t="shared" si="0"/>
        <v>0</v>
      </c>
      <c r="J21" s="68" t="s">
        <v>173</v>
      </c>
    </row>
    <row r="22" spans="1:10" s="27" customFormat="1" ht="25.5">
      <c r="A22" s="62">
        <v>16</v>
      </c>
      <c r="B22" s="123" t="s">
        <v>276</v>
      </c>
      <c r="C22" s="65"/>
      <c r="D22" s="63" t="s">
        <v>24</v>
      </c>
      <c r="E22" s="63" t="s">
        <v>153</v>
      </c>
      <c r="F22" s="65" t="s">
        <v>14</v>
      </c>
      <c r="G22" s="110"/>
      <c r="H22" s="62">
        <v>1</v>
      </c>
      <c r="I22" s="66">
        <f>H22*G22</f>
        <v>0</v>
      </c>
      <c r="J22" s="68" t="s">
        <v>173</v>
      </c>
    </row>
    <row r="23" spans="1:11" s="1" customFormat="1" ht="15.75">
      <c r="A23" s="150" t="s">
        <v>147</v>
      </c>
      <c r="B23" s="151"/>
      <c r="C23" s="151"/>
      <c r="D23" s="151"/>
      <c r="E23" s="151"/>
      <c r="F23" s="151"/>
      <c r="G23" s="151"/>
      <c r="H23" s="152"/>
      <c r="I23" s="56">
        <f>I5+I6</f>
        <v>0</v>
      </c>
      <c r="J23" s="57"/>
      <c r="K23" s="9"/>
    </row>
    <row r="24" spans="1:11" s="1" customFormat="1" ht="15.75">
      <c r="A24" s="153" t="s">
        <v>172</v>
      </c>
      <c r="B24" s="154"/>
      <c r="C24" s="154"/>
      <c r="D24" s="154"/>
      <c r="E24" s="154"/>
      <c r="F24" s="154"/>
      <c r="G24" s="154"/>
      <c r="H24" s="155"/>
      <c r="I24" s="60">
        <f>I4+I7+I9+I10+I13+I14+I16+I17+I18+I19+I20+I21+I22+I11</f>
        <v>0</v>
      </c>
      <c r="J24" s="61"/>
      <c r="K24" s="9"/>
    </row>
    <row r="25" spans="9:10" ht="12.75">
      <c r="I25" s="8">
        <f>SUM(I23:I24)</f>
        <v>0</v>
      </c>
      <c r="J25" s="53"/>
    </row>
    <row r="26" ht="12.75">
      <c r="J26" s="53"/>
    </row>
    <row r="27" ht="12.75">
      <c r="J27" s="1"/>
    </row>
    <row r="28" ht="12.75">
      <c r="J28" s="53"/>
    </row>
    <row r="29" ht="12.75">
      <c r="J29" s="1"/>
    </row>
    <row r="30" ht="12.75">
      <c r="J30" s="52"/>
    </row>
    <row r="31" ht="12.75">
      <c r="J31" s="52"/>
    </row>
    <row r="32" ht="12.75">
      <c r="J32" s="52"/>
    </row>
    <row r="33" ht="12.75">
      <c r="J33" s="1"/>
    </row>
    <row r="34" ht="12.75">
      <c r="J34" s="53"/>
    </row>
    <row r="35" ht="12.75">
      <c r="J35" s="52"/>
    </row>
    <row r="36" ht="12.75">
      <c r="J36" s="52"/>
    </row>
    <row r="37" ht="12.75">
      <c r="J37" s="52"/>
    </row>
    <row r="38" ht="12.75">
      <c r="J38" s="52"/>
    </row>
    <row r="39" ht="12.75">
      <c r="J39" s="52"/>
    </row>
    <row r="40" ht="12.75">
      <c r="J40" s="52"/>
    </row>
    <row r="41" ht="12.75">
      <c r="J41" s="52"/>
    </row>
    <row r="42" ht="12.75">
      <c r="J42" s="53"/>
    </row>
    <row r="43" ht="12.75">
      <c r="J43" s="53"/>
    </row>
    <row r="45" ht="12.75">
      <c r="J45" s="52"/>
    </row>
    <row r="46" ht="12.75">
      <c r="J46" s="53"/>
    </row>
  </sheetData>
  <sheetProtection password="D54E" sheet="1"/>
  <mergeCells count="2">
    <mergeCell ref="A23:H23"/>
    <mergeCell ref="A24:H24"/>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M46"/>
  <sheetViews>
    <sheetView view="pageBreakPreview" zoomScaleSheetLayoutView="100" zoomScalePageLayoutView="0" workbookViewId="0" topLeftCell="A1">
      <pane ySplit="1" topLeftCell="A2" activePane="bottomLeft" state="frozen"/>
      <selection pane="topLeft" activeCell="C8" sqref="C8"/>
      <selection pane="bottomLeft" activeCell="D13" sqref="D13"/>
    </sheetView>
  </sheetViews>
  <sheetFormatPr defaultColWidth="9.00390625" defaultRowHeight="12.75"/>
  <cols>
    <col min="1" max="1" width="8.00390625" style="3" customWidth="1"/>
    <col min="2" max="2" width="10.87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35"/>
      <c r="B2" s="36"/>
      <c r="C2" s="36"/>
      <c r="D2" s="36"/>
      <c r="E2" s="36" t="s">
        <v>74</v>
      </c>
      <c r="F2" s="36"/>
      <c r="G2" s="36"/>
      <c r="H2" s="36"/>
      <c r="I2" s="37"/>
    </row>
    <row r="3" spans="1:9" s="1" customFormat="1" ht="15.75">
      <c r="A3" s="19"/>
      <c r="B3" s="20"/>
      <c r="C3" s="20"/>
      <c r="D3" s="20"/>
      <c r="E3" s="20" t="s">
        <v>53</v>
      </c>
      <c r="F3" s="20"/>
      <c r="G3" s="20"/>
      <c r="H3" s="20"/>
      <c r="I3" s="20"/>
    </row>
    <row r="4" spans="1:10" s="2" customFormat="1" ht="114.75">
      <c r="A4" s="62">
        <v>1</v>
      </c>
      <c r="B4" s="128" t="s">
        <v>288</v>
      </c>
      <c r="C4" s="65"/>
      <c r="D4" s="63" t="s">
        <v>55</v>
      </c>
      <c r="E4" s="63" t="s">
        <v>195</v>
      </c>
      <c r="F4" s="65" t="s">
        <v>11</v>
      </c>
      <c r="G4" s="110"/>
      <c r="H4" s="62">
        <v>1</v>
      </c>
      <c r="I4" s="66">
        <f>H4*G4</f>
        <v>0</v>
      </c>
      <c r="J4" s="68" t="s">
        <v>173</v>
      </c>
    </row>
    <row r="5" spans="1:10" s="2" customFormat="1" ht="25.5">
      <c r="A5" s="69">
        <v>2</v>
      </c>
      <c r="B5" s="129" t="s">
        <v>289</v>
      </c>
      <c r="C5" s="71"/>
      <c r="D5" s="70" t="s">
        <v>56</v>
      </c>
      <c r="E5" s="70" t="s">
        <v>57</v>
      </c>
      <c r="F5" s="71" t="s">
        <v>58</v>
      </c>
      <c r="G5" s="112"/>
      <c r="H5" s="69">
        <v>1</v>
      </c>
      <c r="I5" s="72">
        <f>H5*G5</f>
        <v>0</v>
      </c>
      <c r="J5" s="53" t="s">
        <v>144</v>
      </c>
    </row>
    <row r="6" spans="1:10" s="2" customFormat="1" ht="38.25">
      <c r="A6" s="69">
        <v>3</v>
      </c>
      <c r="B6" s="129" t="s">
        <v>247</v>
      </c>
      <c r="C6" s="71"/>
      <c r="D6" s="70" t="s">
        <v>174</v>
      </c>
      <c r="E6" s="73" t="s">
        <v>175</v>
      </c>
      <c r="F6" s="71" t="s">
        <v>11</v>
      </c>
      <c r="G6" s="112"/>
      <c r="H6" s="69">
        <v>1</v>
      </c>
      <c r="I6" s="72">
        <f>H6*G6</f>
        <v>0</v>
      </c>
      <c r="J6" s="53" t="s">
        <v>144</v>
      </c>
    </row>
    <row r="7" spans="1:10" s="2" customFormat="1" ht="51">
      <c r="A7" s="62">
        <v>4</v>
      </c>
      <c r="B7" s="128" t="s">
        <v>290</v>
      </c>
      <c r="C7" s="65"/>
      <c r="D7" s="63" t="s">
        <v>54</v>
      </c>
      <c r="E7" s="63" t="s">
        <v>198</v>
      </c>
      <c r="F7" s="65" t="s">
        <v>11</v>
      </c>
      <c r="G7" s="110"/>
      <c r="H7" s="62">
        <v>1</v>
      </c>
      <c r="I7" s="66">
        <f>H7*G7</f>
        <v>0</v>
      </c>
      <c r="J7" s="68" t="s">
        <v>173</v>
      </c>
    </row>
    <row r="8" spans="1:9" s="1" customFormat="1" ht="15.75">
      <c r="A8" s="21"/>
      <c r="B8" s="130"/>
      <c r="C8" s="111"/>
      <c r="D8" s="22"/>
      <c r="E8" s="22" t="s">
        <v>34</v>
      </c>
      <c r="F8" s="22"/>
      <c r="G8" s="111"/>
      <c r="H8" s="22"/>
      <c r="I8" s="22"/>
    </row>
    <row r="9" spans="1:10" s="2" customFormat="1" ht="51">
      <c r="A9" s="62">
        <v>5</v>
      </c>
      <c r="B9" s="128" t="s">
        <v>291</v>
      </c>
      <c r="C9" s="65"/>
      <c r="D9" s="63" t="s">
        <v>61</v>
      </c>
      <c r="E9" s="63" t="s">
        <v>196</v>
      </c>
      <c r="F9" s="65" t="s">
        <v>12</v>
      </c>
      <c r="G9" s="110"/>
      <c r="H9" s="62">
        <v>1</v>
      </c>
      <c r="I9" s="66">
        <f>H9*G9</f>
        <v>0</v>
      </c>
      <c r="J9" s="68" t="s">
        <v>173</v>
      </c>
    </row>
    <row r="10" spans="1:10" s="2" customFormat="1" ht="51">
      <c r="A10" s="62">
        <v>6</v>
      </c>
      <c r="B10" s="128" t="s">
        <v>285</v>
      </c>
      <c r="C10" s="65"/>
      <c r="D10" s="63" t="s">
        <v>59</v>
      </c>
      <c r="E10" s="63" t="s">
        <v>88</v>
      </c>
      <c r="F10" s="65" t="s">
        <v>11</v>
      </c>
      <c r="G10" s="110"/>
      <c r="H10" s="62">
        <v>1</v>
      </c>
      <c r="I10" s="66">
        <f>H10*G10</f>
        <v>0</v>
      </c>
      <c r="J10" s="68" t="s">
        <v>173</v>
      </c>
    </row>
    <row r="11" spans="1:10" s="2" customFormat="1" ht="25.5">
      <c r="A11" s="69">
        <v>7</v>
      </c>
      <c r="B11" s="129" t="s">
        <v>286</v>
      </c>
      <c r="C11" s="71"/>
      <c r="D11" s="70" t="s">
        <v>39</v>
      </c>
      <c r="E11" s="70" t="s">
        <v>197</v>
      </c>
      <c r="F11" s="71" t="s">
        <v>11</v>
      </c>
      <c r="G11" s="112"/>
      <c r="H11" s="69">
        <v>1</v>
      </c>
      <c r="I11" s="72">
        <f>H11*G11</f>
        <v>0</v>
      </c>
      <c r="J11" s="53" t="s">
        <v>144</v>
      </c>
    </row>
    <row r="12" spans="1:9" s="1" customFormat="1" ht="15.75">
      <c r="A12" s="21"/>
      <c r="B12" s="130"/>
      <c r="C12" s="111"/>
      <c r="D12" s="22"/>
      <c r="E12" s="22" t="s">
        <v>13</v>
      </c>
      <c r="F12" s="22"/>
      <c r="G12" s="111"/>
      <c r="H12" s="22"/>
      <c r="I12" s="22"/>
    </row>
    <row r="13" spans="1:10" s="2" customFormat="1" ht="38.25">
      <c r="A13" s="62">
        <v>8</v>
      </c>
      <c r="B13" s="128" t="s">
        <v>261</v>
      </c>
      <c r="C13" s="65"/>
      <c r="D13" s="63" t="s">
        <v>42</v>
      </c>
      <c r="E13" s="63" t="s">
        <v>62</v>
      </c>
      <c r="F13" s="65" t="s">
        <v>11</v>
      </c>
      <c r="G13" s="110"/>
      <c r="H13" s="62">
        <v>1</v>
      </c>
      <c r="I13" s="66">
        <f>H13*G13</f>
        <v>0</v>
      </c>
      <c r="J13" s="68" t="s">
        <v>173</v>
      </c>
    </row>
    <row r="14" spans="1:10" s="2" customFormat="1" ht="25.5">
      <c r="A14" s="62">
        <v>9</v>
      </c>
      <c r="B14" s="128" t="s">
        <v>263</v>
      </c>
      <c r="C14" s="65"/>
      <c r="D14" s="63" t="s">
        <v>47</v>
      </c>
      <c r="E14" s="63" t="s">
        <v>46</v>
      </c>
      <c r="F14" s="65" t="s">
        <v>11</v>
      </c>
      <c r="G14" s="110"/>
      <c r="H14" s="62">
        <v>3</v>
      </c>
      <c r="I14" s="66">
        <f>H14*G14</f>
        <v>0</v>
      </c>
      <c r="J14" s="68" t="s">
        <v>173</v>
      </c>
    </row>
    <row r="15" spans="1:13" s="1" customFormat="1" ht="15.75">
      <c r="A15" s="21"/>
      <c r="B15" s="130"/>
      <c r="C15" s="111"/>
      <c r="D15" s="22"/>
      <c r="E15" s="22" t="s">
        <v>150</v>
      </c>
      <c r="F15" s="22"/>
      <c r="G15" s="111"/>
      <c r="H15" s="22"/>
      <c r="I15" s="22"/>
      <c r="M15" s="9"/>
    </row>
    <row r="16" spans="1:10" s="27" customFormat="1" ht="25.5">
      <c r="A16" s="62">
        <v>10</v>
      </c>
      <c r="B16" s="128" t="s">
        <v>265</v>
      </c>
      <c r="C16" s="65"/>
      <c r="D16" s="63" t="s">
        <v>24</v>
      </c>
      <c r="E16" s="63" t="s">
        <v>165</v>
      </c>
      <c r="F16" s="65" t="s">
        <v>12</v>
      </c>
      <c r="G16" s="110"/>
      <c r="H16" s="62">
        <v>1</v>
      </c>
      <c r="I16" s="66">
        <f aca="true" t="shared" si="0" ref="I16:I22">H16*G16</f>
        <v>0</v>
      </c>
      <c r="J16" s="68" t="s">
        <v>173</v>
      </c>
    </row>
    <row r="17" spans="1:10" s="27" customFormat="1" ht="25.5">
      <c r="A17" s="62">
        <v>11</v>
      </c>
      <c r="B17" s="128" t="s">
        <v>267</v>
      </c>
      <c r="C17" s="65"/>
      <c r="D17" s="63" t="s">
        <v>24</v>
      </c>
      <c r="E17" s="63" t="s">
        <v>162</v>
      </c>
      <c r="F17" s="65" t="s">
        <v>12</v>
      </c>
      <c r="G17" s="110"/>
      <c r="H17" s="62">
        <v>1</v>
      </c>
      <c r="I17" s="66">
        <f t="shared" si="0"/>
        <v>0</v>
      </c>
      <c r="J17" s="68" t="s">
        <v>173</v>
      </c>
    </row>
    <row r="18" spans="1:10" s="27" customFormat="1" ht="25.5">
      <c r="A18" s="69">
        <v>12</v>
      </c>
      <c r="B18" s="129" t="s">
        <v>270</v>
      </c>
      <c r="C18" s="71"/>
      <c r="D18" s="70" t="s">
        <v>24</v>
      </c>
      <c r="E18" s="70" t="s">
        <v>157</v>
      </c>
      <c r="F18" s="71" t="s">
        <v>12</v>
      </c>
      <c r="G18" s="112"/>
      <c r="H18" s="69">
        <v>1</v>
      </c>
      <c r="I18" s="72">
        <f t="shared" si="0"/>
        <v>0</v>
      </c>
      <c r="J18" s="53" t="s">
        <v>144</v>
      </c>
    </row>
    <row r="19" spans="1:10" s="27" customFormat="1" ht="25.5">
      <c r="A19" s="62">
        <v>13</v>
      </c>
      <c r="B19" s="128" t="s">
        <v>271</v>
      </c>
      <c r="C19" s="65"/>
      <c r="D19" s="63" t="s">
        <v>24</v>
      </c>
      <c r="E19" s="63" t="s">
        <v>151</v>
      </c>
      <c r="F19" s="65" t="s">
        <v>12</v>
      </c>
      <c r="G19" s="110"/>
      <c r="H19" s="62">
        <v>1</v>
      </c>
      <c r="I19" s="66">
        <f t="shared" si="0"/>
        <v>0</v>
      </c>
      <c r="J19" s="68" t="s">
        <v>173</v>
      </c>
    </row>
    <row r="20" spans="1:10" s="27" customFormat="1" ht="25.5">
      <c r="A20" s="62">
        <v>14</v>
      </c>
      <c r="B20" s="128" t="s">
        <v>273</v>
      </c>
      <c r="C20" s="65"/>
      <c r="D20" s="63" t="s">
        <v>24</v>
      </c>
      <c r="E20" s="63" t="s">
        <v>160</v>
      </c>
      <c r="F20" s="65" t="s">
        <v>159</v>
      </c>
      <c r="G20" s="110"/>
      <c r="H20" s="122"/>
      <c r="I20" s="66">
        <f t="shared" si="0"/>
        <v>0</v>
      </c>
      <c r="J20" s="68" t="s">
        <v>173</v>
      </c>
    </row>
    <row r="21" spans="1:10" s="27" customFormat="1" ht="25.5">
      <c r="A21" s="69">
        <v>15</v>
      </c>
      <c r="B21" s="129" t="s">
        <v>274</v>
      </c>
      <c r="C21" s="71"/>
      <c r="D21" s="70" t="s">
        <v>24</v>
      </c>
      <c r="E21" s="70" t="s">
        <v>152</v>
      </c>
      <c r="F21" s="71" t="s">
        <v>12</v>
      </c>
      <c r="G21" s="112"/>
      <c r="H21" s="69">
        <v>1</v>
      </c>
      <c r="I21" s="72">
        <f t="shared" si="0"/>
        <v>0</v>
      </c>
      <c r="J21" s="53" t="s">
        <v>144</v>
      </c>
    </row>
    <row r="22" spans="1:10" s="27" customFormat="1" ht="51">
      <c r="A22" s="62">
        <v>16</v>
      </c>
      <c r="B22" s="128" t="s">
        <v>275</v>
      </c>
      <c r="C22" s="65"/>
      <c r="D22" s="63" t="s">
        <v>24</v>
      </c>
      <c r="E22" s="63" t="s">
        <v>161</v>
      </c>
      <c r="F22" s="65" t="s">
        <v>12</v>
      </c>
      <c r="G22" s="110"/>
      <c r="H22" s="62">
        <v>1</v>
      </c>
      <c r="I22" s="66">
        <f t="shared" si="0"/>
        <v>0</v>
      </c>
      <c r="J22" s="68" t="s">
        <v>173</v>
      </c>
    </row>
    <row r="23" spans="1:10" s="27" customFormat="1" ht="25.5">
      <c r="A23" s="62">
        <v>17</v>
      </c>
      <c r="B23" s="128" t="s">
        <v>276</v>
      </c>
      <c r="C23" s="65"/>
      <c r="D23" s="63" t="s">
        <v>24</v>
      </c>
      <c r="E23" s="63" t="s">
        <v>153</v>
      </c>
      <c r="F23" s="65" t="s">
        <v>14</v>
      </c>
      <c r="G23" s="110"/>
      <c r="H23" s="62">
        <v>1</v>
      </c>
      <c r="I23" s="66">
        <f>H23*G23</f>
        <v>0</v>
      </c>
      <c r="J23" s="68" t="s">
        <v>173</v>
      </c>
    </row>
    <row r="24" spans="1:11" s="1" customFormat="1" ht="15.75">
      <c r="A24" s="150" t="s">
        <v>147</v>
      </c>
      <c r="B24" s="151"/>
      <c r="C24" s="151"/>
      <c r="D24" s="151"/>
      <c r="E24" s="151"/>
      <c r="F24" s="151"/>
      <c r="G24" s="151"/>
      <c r="H24" s="152"/>
      <c r="I24" s="56">
        <f>I5+I6+I11+I18+I21</f>
        <v>0</v>
      </c>
      <c r="J24" s="57"/>
      <c r="K24" s="9"/>
    </row>
    <row r="25" spans="1:11" s="1" customFormat="1" ht="15.75">
      <c r="A25" s="153" t="s">
        <v>172</v>
      </c>
      <c r="B25" s="154"/>
      <c r="C25" s="154"/>
      <c r="D25" s="154"/>
      <c r="E25" s="154"/>
      <c r="F25" s="154"/>
      <c r="G25" s="154"/>
      <c r="H25" s="155"/>
      <c r="I25" s="60">
        <f>I4+I7+I9+I10+I13+I14+I16+I17+I19+I20+I22+I23</f>
        <v>0</v>
      </c>
      <c r="J25" s="61"/>
      <c r="K25" s="9"/>
    </row>
    <row r="26" spans="9:10" ht="12.75">
      <c r="I26" s="8">
        <f>SUM(I24:I25)</f>
        <v>0</v>
      </c>
      <c r="J26" s="53"/>
    </row>
    <row r="27" ht="12.75">
      <c r="J27" s="1"/>
    </row>
    <row r="28" ht="12.75">
      <c r="J28" s="53"/>
    </row>
    <row r="29" ht="12.75">
      <c r="J29" s="1"/>
    </row>
    <row r="30" ht="12.75">
      <c r="J30" s="52"/>
    </row>
    <row r="31" ht="12.75">
      <c r="J31" s="52"/>
    </row>
    <row r="32" ht="12.75">
      <c r="J32" s="52"/>
    </row>
    <row r="33" ht="12.75">
      <c r="J33" s="1"/>
    </row>
    <row r="34" ht="12.75">
      <c r="J34" s="53"/>
    </row>
    <row r="35" ht="12.75">
      <c r="J35" s="52"/>
    </row>
    <row r="36" ht="12.75">
      <c r="J36" s="52"/>
    </row>
    <row r="37" ht="12.75">
      <c r="J37" s="52"/>
    </row>
    <row r="38" ht="12.75">
      <c r="J38" s="52"/>
    </row>
    <row r="39" ht="12.75">
      <c r="J39" s="52"/>
    </row>
    <row r="40" ht="12.75">
      <c r="J40" s="52"/>
    </row>
    <row r="41" ht="12.75">
      <c r="J41" s="52"/>
    </row>
    <row r="42" ht="12.75">
      <c r="J42" s="53"/>
    </row>
    <row r="43" ht="12.75">
      <c r="J43" s="53"/>
    </row>
    <row r="45" ht="12.75">
      <c r="J45" s="52"/>
    </row>
    <row r="46" ht="12.75">
      <c r="J46" s="53"/>
    </row>
  </sheetData>
  <sheetProtection password="D54E" sheet="1"/>
  <mergeCells count="2">
    <mergeCell ref="A24:H24"/>
    <mergeCell ref="A25:H25"/>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M52"/>
  <sheetViews>
    <sheetView view="pageBreakPreview" zoomScaleSheetLayoutView="100" zoomScalePageLayoutView="0" workbookViewId="0" topLeftCell="A1">
      <pane ySplit="1" topLeftCell="A2" activePane="bottomLeft" state="frozen"/>
      <selection pane="topLeft" activeCell="C8" sqref="C8"/>
      <selection pane="bottomLeft" activeCell="E4" sqref="E4"/>
    </sheetView>
  </sheetViews>
  <sheetFormatPr defaultColWidth="9.00390625" defaultRowHeight="12.75"/>
  <cols>
    <col min="1" max="1" width="8.00390625" style="3" customWidth="1"/>
    <col min="2" max="2" width="10.37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35"/>
      <c r="B2" s="36"/>
      <c r="C2" s="36"/>
      <c r="D2" s="36"/>
      <c r="E2" s="36" t="s">
        <v>66</v>
      </c>
      <c r="F2" s="36"/>
      <c r="G2" s="36"/>
      <c r="H2" s="36"/>
      <c r="I2" s="37"/>
    </row>
    <row r="3" spans="1:9" s="1" customFormat="1" ht="15.75">
      <c r="A3" s="19"/>
      <c r="B3" s="20"/>
      <c r="C3" s="20"/>
      <c r="D3" s="20"/>
      <c r="E3" s="20" t="s">
        <v>53</v>
      </c>
      <c r="F3" s="20"/>
      <c r="G3" s="20"/>
      <c r="H3" s="20"/>
      <c r="I3" s="20"/>
    </row>
    <row r="4" spans="1:10" s="2" customFormat="1" ht="89.25">
      <c r="A4" s="62">
        <v>1</v>
      </c>
      <c r="B4" s="128" t="s">
        <v>292</v>
      </c>
      <c r="C4" s="65"/>
      <c r="D4" s="63" t="s">
        <v>199</v>
      </c>
      <c r="E4" s="63" t="s">
        <v>207</v>
      </c>
      <c r="F4" s="65" t="s">
        <v>11</v>
      </c>
      <c r="G4" s="110"/>
      <c r="H4" s="62">
        <v>1</v>
      </c>
      <c r="I4" s="66">
        <f aca="true" t="shared" si="0" ref="I4:I10">H4*G4</f>
        <v>0</v>
      </c>
      <c r="J4" s="68" t="s">
        <v>173</v>
      </c>
    </row>
    <row r="5" spans="1:10" s="105" customFormat="1" ht="51">
      <c r="A5" s="62">
        <v>2</v>
      </c>
      <c r="B5" s="128" t="s">
        <v>294</v>
      </c>
      <c r="C5" s="65"/>
      <c r="D5" s="63" t="s">
        <v>201</v>
      </c>
      <c r="E5" s="63" t="s">
        <v>202</v>
      </c>
      <c r="F5" s="65" t="s">
        <v>101</v>
      </c>
      <c r="G5" s="110"/>
      <c r="H5" s="62">
        <v>2</v>
      </c>
      <c r="I5" s="66">
        <f t="shared" si="0"/>
        <v>0</v>
      </c>
      <c r="J5" s="68" t="s">
        <v>173</v>
      </c>
    </row>
    <row r="6" spans="1:10" s="105" customFormat="1" ht="51">
      <c r="A6" s="62">
        <v>3</v>
      </c>
      <c r="B6" s="128" t="s">
        <v>293</v>
      </c>
      <c r="C6" s="65"/>
      <c r="D6" s="63" t="s">
        <v>203</v>
      </c>
      <c r="E6" s="63" t="s">
        <v>204</v>
      </c>
      <c r="F6" s="65" t="s">
        <v>11</v>
      </c>
      <c r="G6" s="110"/>
      <c r="H6" s="62">
        <v>1</v>
      </c>
      <c r="I6" s="66">
        <f t="shared" si="0"/>
        <v>0</v>
      </c>
      <c r="J6" s="68" t="s">
        <v>173</v>
      </c>
    </row>
    <row r="7" spans="1:10" s="105" customFormat="1" ht="25.5">
      <c r="A7" s="62">
        <v>4</v>
      </c>
      <c r="B7" s="128" t="s">
        <v>298</v>
      </c>
      <c r="C7" s="65"/>
      <c r="D7" s="63" t="s">
        <v>98</v>
      </c>
      <c r="E7" s="63" t="s">
        <v>299</v>
      </c>
      <c r="F7" s="65" t="s">
        <v>14</v>
      </c>
      <c r="G7" s="110"/>
      <c r="H7" s="62">
        <v>1</v>
      </c>
      <c r="I7" s="66">
        <f t="shared" si="0"/>
        <v>0</v>
      </c>
      <c r="J7" s="68" t="s">
        <v>173</v>
      </c>
    </row>
    <row r="8" spans="1:10" s="2" customFormat="1" ht="25.5">
      <c r="A8" s="69">
        <v>5</v>
      </c>
      <c r="B8" s="129" t="s">
        <v>289</v>
      </c>
      <c r="C8" s="71"/>
      <c r="D8" s="70" t="s">
        <v>56</v>
      </c>
      <c r="E8" s="70" t="s">
        <v>57</v>
      </c>
      <c r="F8" s="71" t="s">
        <v>58</v>
      </c>
      <c r="G8" s="112"/>
      <c r="H8" s="69">
        <v>1</v>
      </c>
      <c r="I8" s="72">
        <f t="shared" si="0"/>
        <v>0</v>
      </c>
      <c r="J8" s="53" t="s">
        <v>144</v>
      </c>
    </row>
    <row r="9" spans="1:10" s="2" customFormat="1" ht="38.25">
      <c r="A9" s="69">
        <v>6</v>
      </c>
      <c r="B9" s="129" t="s">
        <v>247</v>
      </c>
      <c r="C9" s="71"/>
      <c r="D9" s="70" t="s">
        <v>174</v>
      </c>
      <c r="E9" s="73" t="s">
        <v>175</v>
      </c>
      <c r="F9" s="71" t="s">
        <v>11</v>
      </c>
      <c r="G9" s="112"/>
      <c r="H9" s="69">
        <v>1</v>
      </c>
      <c r="I9" s="72">
        <f t="shared" si="0"/>
        <v>0</v>
      </c>
      <c r="J9" s="53" t="s">
        <v>144</v>
      </c>
    </row>
    <row r="10" spans="1:10" s="2" customFormat="1" ht="25.5">
      <c r="A10" s="62">
        <v>7</v>
      </c>
      <c r="B10" s="128" t="s">
        <v>300</v>
      </c>
      <c r="C10" s="65"/>
      <c r="D10" s="63" t="s">
        <v>54</v>
      </c>
      <c r="E10" s="63" t="s">
        <v>200</v>
      </c>
      <c r="F10" s="65" t="s">
        <v>11</v>
      </c>
      <c r="G10" s="110"/>
      <c r="H10" s="62">
        <v>1</v>
      </c>
      <c r="I10" s="66">
        <f t="shared" si="0"/>
        <v>0</v>
      </c>
      <c r="J10" s="68" t="s">
        <v>173</v>
      </c>
    </row>
    <row r="11" spans="1:9" s="1" customFormat="1" ht="15.75">
      <c r="A11" s="21"/>
      <c r="B11" s="130"/>
      <c r="C11" s="111"/>
      <c r="D11" s="22"/>
      <c r="E11" s="22" t="s">
        <v>60</v>
      </c>
      <c r="F11" s="22"/>
      <c r="G11" s="111"/>
      <c r="H11" s="22"/>
      <c r="I11" s="22"/>
    </row>
    <row r="12" spans="1:10" s="2" customFormat="1" ht="102">
      <c r="A12" s="62">
        <v>8</v>
      </c>
      <c r="B12" s="128" t="s">
        <v>301</v>
      </c>
      <c r="C12" s="65"/>
      <c r="D12" s="63" t="s">
        <v>61</v>
      </c>
      <c r="E12" s="63" t="s">
        <v>205</v>
      </c>
      <c r="F12" s="65" t="s">
        <v>12</v>
      </c>
      <c r="G12" s="110"/>
      <c r="H12" s="62">
        <v>1</v>
      </c>
      <c r="I12" s="66">
        <f>H12*G12</f>
        <v>0</v>
      </c>
      <c r="J12" s="68" t="s">
        <v>173</v>
      </c>
    </row>
    <row r="13" spans="1:10" s="2" customFormat="1" ht="25.5">
      <c r="A13" s="62">
        <v>9</v>
      </c>
      <c r="B13" s="128" t="s">
        <v>302</v>
      </c>
      <c r="C13" s="65"/>
      <c r="D13" s="63" t="s">
        <v>65</v>
      </c>
      <c r="E13" s="63" t="s">
        <v>206</v>
      </c>
      <c r="F13" s="65" t="s">
        <v>11</v>
      </c>
      <c r="G13" s="110"/>
      <c r="H13" s="62">
        <v>1</v>
      </c>
      <c r="I13" s="66">
        <f>H13*G13</f>
        <v>0</v>
      </c>
      <c r="J13" s="68" t="s">
        <v>173</v>
      </c>
    </row>
    <row r="14" spans="1:9" s="1" customFormat="1" ht="15.75">
      <c r="A14" s="21"/>
      <c r="B14" s="130"/>
      <c r="C14" s="111"/>
      <c r="D14" s="22"/>
      <c r="E14" s="22" t="s">
        <v>13</v>
      </c>
      <c r="F14" s="22"/>
      <c r="G14" s="111"/>
      <c r="H14" s="22"/>
      <c r="I14" s="22"/>
    </row>
    <row r="15" spans="1:10" s="2" customFormat="1" ht="38.25">
      <c r="A15" s="62">
        <v>10</v>
      </c>
      <c r="B15" s="128" t="s">
        <v>261</v>
      </c>
      <c r="C15" s="65"/>
      <c r="D15" s="63" t="s">
        <v>42</v>
      </c>
      <c r="E15" s="63" t="s">
        <v>62</v>
      </c>
      <c r="F15" s="65" t="s">
        <v>11</v>
      </c>
      <c r="G15" s="110"/>
      <c r="H15" s="62">
        <v>1</v>
      </c>
      <c r="I15" s="66">
        <f>H15*G15</f>
        <v>0</v>
      </c>
      <c r="J15" s="68" t="s">
        <v>173</v>
      </c>
    </row>
    <row r="16" spans="1:10" s="2" customFormat="1" ht="25.5">
      <c r="A16" s="62">
        <v>11</v>
      </c>
      <c r="B16" s="128" t="s">
        <v>263</v>
      </c>
      <c r="C16" s="65"/>
      <c r="D16" s="63" t="s">
        <v>47</v>
      </c>
      <c r="E16" s="63" t="s">
        <v>46</v>
      </c>
      <c r="F16" s="65" t="s">
        <v>11</v>
      </c>
      <c r="G16" s="110"/>
      <c r="H16" s="62">
        <v>1</v>
      </c>
      <c r="I16" s="66">
        <f>H16*G16</f>
        <v>0</v>
      </c>
      <c r="J16" s="68" t="s">
        <v>173</v>
      </c>
    </row>
    <row r="17" spans="1:13" s="1" customFormat="1" ht="15.75">
      <c r="A17" s="21"/>
      <c r="B17" s="130"/>
      <c r="C17" s="111"/>
      <c r="D17" s="22"/>
      <c r="E17" s="22" t="s">
        <v>150</v>
      </c>
      <c r="F17" s="22"/>
      <c r="G17" s="111"/>
      <c r="H17" s="22"/>
      <c r="I17" s="22"/>
      <c r="M17" s="9"/>
    </row>
    <row r="18" spans="1:10" s="27" customFormat="1" ht="25.5">
      <c r="A18" s="62">
        <v>12</v>
      </c>
      <c r="B18" s="128" t="s">
        <v>265</v>
      </c>
      <c r="C18" s="65"/>
      <c r="D18" s="63" t="s">
        <v>24</v>
      </c>
      <c r="E18" s="63" t="s">
        <v>165</v>
      </c>
      <c r="F18" s="65" t="s">
        <v>12</v>
      </c>
      <c r="G18" s="110"/>
      <c r="H18" s="62">
        <v>1</v>
      </c>
      <c r="I18" s="66">
        <f aca="true" t="shared" si="1" ref="I18:I23">H18*G18</f>
        <v>0</v>
      </c>
      <c r="J18" s="68" t="s">
        <v>173</v>
      </c>
    </row>
    <row r="19" spans="1:10" s="27" customFormat="1" ht="25.5">
      <c r="A19" s="62">
        <v>13</v>
      </c>
      <c r="B19" s="128" t="s">
        <v>267</v>
      </c>
      <c r="C19" s="65"/>
      <c r="D19" s="63" t="s">
        <v>24</v>
      </c>
      <c r="E19" s="63" t="s">
        <v>162</v>
      </c>
      <c r="F19" s="65" t="s">
        <v>12</v>
      </c>
      <c r="G19" s="110"/>
      <c r="H19" s="62">
        <v>1</v>
      </c>
      <c r="I19" s="66">
        <f t="shared" si="1"/>
        <v>0</v>
      </c>
      <c r="J19" s="68" t="s">
        <v>173</v>
      </c>
    </row>
    <row r="20" spans="1:10" s="27" customFormat="1" ht="25.5">
      <c r="A20" s="62">
        <v>14</v>
      </c>
      <c r="B20" s="128" t="s">
        <v>271</v>
      </c>
      <c r="C20" s="65"/>
      <c r="D20" s="63" t="s">
        <v>24</v>
      </c>
      <c r="E20" s="63" t="s">
        <v>151</v>
      </c>
      <c r="F20" s="65" t="s">
        <v>12</v>
      </c>
      <c r="G20" s="110"/>
      <c r="H20" s="62">
        <v>1</v>
      </c>
      <c r="I20" s="66">
        <f t="shared" si="1"/>
        <v>0</v>
      </c>
      <c r="J20" s="68" t="s">
        <v>173</v>
      </c>
    </row>
    <row r="21" spans="1:10" s="27" customFormat="1" ht="25.5">
      <c r="A21" s="62">
        <v>15</v>
      </c>
      <c r="B21" s="128" t="s">
        <v>273</v>
      </c>
      <c r="C21" s="65"/>
      <c r="D21" s="63" t="s">
        <v>24</v>
      </c>
      <c r="E21" s="63" t="s">
        <v>160</v>
      </c>
      <c r="F21" s="65" t="s">
        <v>159</v>
      </c>
      <c r="G21" s="110"/>
      <c r="H21" s="122"/>
      <c r="I21" s="66">
        <f t="shared" si="1"/>
        <v>0</v>
      </c>
      <c r="J21" s="68" t="s">
        <v>173</v>
      </c>
    </row>
    <row r="22" spans="1:10" s="27" customFormat="1" ht="25.5">
      <c r="A22" s="62">
        <v>16</v>
      </c>
      <c r="B22" s="128" t="s">
        <v>274</v>
      </c>
      <c r="C22" s="65"/>
      <c r="D22" s="63" t="s">
        <v>24</v>
      </c>
      <c r="E22" s="63" t="s">
        <v>152</v>
      </c>
      <c r="F22" s="65" t="s">
        <v>12</v>
      </c>
      <c r="G22" s="110"/>
      <c r="H22" s="62">
        <v>1</v>
      </c>
      <c r="I22" s="66">
        <f t="shared" si="1"/>
        <v>0</v>
      </c>
      <c r="J22" s="68" t="s">
        <v>173</v>
      </c>
    </row>
    <row r="23" spans="1:10" s="27" customFormat="1" ht="51">
      <c r="A23" s="62">
        <v>17</v>
      </c>
      <c r="B23" s="128" t="s">
        <v>275</v>
      </c>
      <c r="C23" s="65"/>
      <c r="D23" s="63" t="s">
        <v>24</v>
      </c>
      <c r="E23" s="63" t="s">
        <v>161</v>
      </c>
      <c r="F23" s="65" t="s">
        <v>12</v>
      </c>
      <c r="G23" s="110"/>
      <c r="H23" s="62">
        <v>1</v>
      </c>
      <c r="I23" s="66">
        <f t="shared" si="1"/>
        <v>0</v>
      </c>
      <c r="J23" s="68" t="s">
        <v>173</v>
      </c>
    </row>
    <row r="24" spans="1:10" s="27" customFormat="1" ht="25.5">
      <c r="A24" s="62">
        <v>18</v>
      </c>
      <c r="B24" s="128" t="s">
        <v>276</v>
      </c>
      <c r="C24" s="65"/>
      <c r="D24" s="63" t="s">
        <v>24</v>
      </c>
      <c r="E24" s="63" t="s">
        <v>153</v>
      </c>
      <c r="F24" s="65" t="s">
        <v>14</v>
      </c>
      <c r="G24" s="110"/>
      <c r="H24" s="62">
        <v>1</v>
      </c>
      <c r="I24" s="66">
        <f>H24*G24</f>
        <v>0</v>
      </c>
      <c r="J24" s="68" t="s">
        <v>173</v>
      </c>
    </row>
    <row r="25" spans="1:11" s="1" customFormat="1" ht="15.75">
      <c r="A25" s="150" t="s">
        <v>147</v>
      </c>
      <c r="B25" s="151"/>
      <c r="C25" s="151"/>
      <c r="D25" s="151"/>
      <c r="E25" s="151"/>
      <c r="F25" s="151"/>
      <c r="G25" s="151"/>
      <c r="H25" s="152"/>
      <c r="I25" s="56">
        <f>I8+I9</f>
        <v>0</v>
      </c>
      <c r="J25" s="57"/>
      <c r="K25" s="9"/>
    </row>
    <row r="26" spans="1:11" s="1" customFormat="1" ht="15.75">
      <c r="A26" s="153" t="s">
        <v>172</v>
      </c>
      <c r="B26" s="154"/>
      <c r="C26" s="154"/>
      <c r="D26" s="154"/>
      <c r="E26" s="154"/>
      <c r="F26" s="154"/>
      <c r="G26" s="154"/>
      <c r="H26" s="155"/>
      <c r="I26" s="60">
        <f>I4+I12+I13+I15+I16+I18+I19+I20+I21+I22+I23+I24+I10+I7+I6+I5</f>
        <v>0</v>
      </c>
      <c r="J26" s="61"/>
      <c r="K26" s="9"/>
    </row>
    <row r="27" spans="9:10" ht="12.75">
      <c r="I27" s="8">
        <f>SUM(I25:I26)</f>
        <v>0</v>
      </c>
      <c r="J27" s="52"/>
    </row>
    <row r="28" ht="12.75">
      <c r="J28" s="53"/>
    </row>
    <row r="29" ht="12.75">
      <c r="J29" s="1"/>
    </row>
    <row r="30" ht="12.75">
      <c r="J30" s="53"/>
    </row>
    <row r="31" ht="12.75">
      <c r="J31" s="53"/>
    </row>
    <row r="32" ht="12.75">
      <c r="J32" s="53"/>
    </row>
    <row r="33" ht="12.75">
      <c r="J33" s="1"/>
    </row>
    <row r="34" ht="12.75">
      <c r="J34" s="53"/>
    </row>
    <row r="35" ht="12.75">
      <c r="J35" s="1"/>
    </row>
    <row r="36" ht="12.75">
      <c r="J36" s="52"/>
    </row>
    <row r="37" ht="12.75">
      <c r="J37" s="52"/>
    </row>
    <row r="38" ht="12.75">
      <c r="J38" s="52"/>
    </row>
    <row r="39" ht="12.75">
      <c r="J39" s="1"/>
    </row>
    <row r="40" ht="12.75">
      <c r="J40" s="53"/>
    </row>
    <row r="41" ht="12.75">
      <c r="J41" s="52"/>
    </row>
    <row r="42" ht="12.75">
      <c r="J42" s="52"/>
    </row>
    <row r="43" ht="12.75">
      <c r="J43" s="52"/>
    </row>
    <row r="44" ht="12.75">
      <c r="J44" s="52"/>
    </row>
    <row r="45" ht="12.75">
      <c r="J45" s="52"/>
    </row>
    <row r="46" ht="12.75">
      <c r="J46" s="52"/>
    </row>
    <row r="47" ht="12.75">
      <c r="J47" s="52"/>
    </row>
    <row r="48" ht="12.75">
      <c r="J48" s="53"/>
    </row>
    <row r="49" ht="12.75">
      <c r="J49" s="53"/>
    </row>
    <row r="51" ht="12.75">
      <c r="J51" s="52"/>
    </row>
    <row r="52" ht="12.75">
      <c r="J52" s="53"/>
    </row>
  </sheetData>
  <sheetProtection password="D54E" sheet="1"/>
  <mergeCells count="2">
    <mergeCell ref="A25:H25"/>
    <mergeCell ref="A26:H26"/>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M49"/>
  <sheetViews>
    <sheetView view="pageBreakPreview" zoomScaleSheetLayoutView="100" zoomScalePageLayoutView="0" workbookViewId="0" topLeftCell="A1">
      <pane ySplit="1" topLeftCell="A2" activePane="bottomLeft" state="frozen"/>
      <selection pane="topLeft" activeCell="C8" sqref="C8"/>
      <selection pane="bottomLeft" activeCell="E9" sqref="E9"/>
    </sheetView>
  </sheetViews>
  <sheetFormatPr defaultColWidth="9.00390625" defaultRowHeight="12.75"/>
  <cols>
    <col min="1" max="1" width="8.00390625" style="3" customWidth="1"/>
    <col min="2" max="2" width="10.87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35"/>
      <c r="B2" s="36"/>
      <c r="C2" s="36"/>
      <c r="D2" s="36"/>
      <c r="E2" s="36" t="s">
        <v>67</v>
      </c>
      <c r="F2" s="36"/>
      <c r="G2" s="36"/>
      <c r="H2" s="36"/>
      <c r="I2" s="37"/>
    </row>
    <row r="3" spans="1:9" s="1" customFormat="1" ht="15.75">
      <c r="A3" s="19"/>
      <c r="B3" s="20"/>
      <c r="C3" s="20"/>
      <c r="D3" s="20"/>
      <c r="E3" s="20" t="s">
        <v>53</v>
      </c>
      <c r="F3" s="20"/>
      <c r="G3" s="20"/>
      <c r="H3" s="20"/>
      <c r="I3" s="20"/>
    </row>
    <row r="4" spans="1:10" s="2" customFormat="1" ht="114.75">
      <c r="A4" s="62">
        <v>1</v>
      </c>
      <c r="B4" s="123" t="s">
        <v>288</v>
      </c>
      <c r="C4" s="62"/>
      <c r="D4" s="63" t="s">
        <v>55</v>
      </c>
      <c r="E4" s="63" t="s">
        <v>195</v>
      </c>
      <c r="F4" s="65" t="s">
        <v>11</v>
      </c>
      <c r="G4" s="66"/>
      <c r="H4" s="62">
        <v>1</v>
      </c>
      <c r="I4" s="66">
        <f>H4*G4</f>
        <v>0</v>
      </c>
      <c r="J4" s="68" t="s">
        <v>173</v>
      </c>
    </row>
    <row r="5" spans="1:10" s="2" customFormat="1" ht="25.5">
      <c r="A5" s="69">
        <v>2</v>
      </c>
      <c r="B5" s="69" t="s">
        <v>289</v>
      </c>
      <c r="C5" s="69"/>
      <c r="D5" s="70" t="s">
        <v>56</v>
      </c>
      <c r="E5" s="70" t="s">
        <v>57</v>
      </c>
      <c r="F5" s="71" t="s">
        <v>58</v>
      </c>
      <c r="G5" s="72"/>
      <c r="H5" s="69">
        <v>1</v>
      </c>
      <c r="I5" s="72">
        <f>H5*G5</f>
        <v>0</v>
      </c>
      <c r="J5" s="53" t="s">
        <v>144</v>
      </c>
    </row>
    <row r="6" spans="1:10" s="2" customFormat="1" ht="38.25">
      <c r="A6" s="69">
        <v>3</v>
      </c>
      <c r="B6" s="69" t="s">
        <v>247</v>
      </c>
      <c r="C6" s="69"/>
      <c r="D6" s="70" t="s">
        <v>174</v>
      </c>
      <c r="E6" s="73" t="s">
        <v>175</v>
      </c>
      <c r="F6" s="71" t="s">
        <v>11</v>
      </c>
      <c r="G6" s="72"/>
      <c r="H6" s="69">
        <v>1</v>
      </c>
      <c r="I6" s="72">
        <f>H6*G6</f>
        <v>0</v>
      </c>
      <c r="J6" s="53" t="s">
        <v>144</v>
      </c>
    </row>
    <row r="7" spans="1:10" s="2" customFormat="1" ht="51">
      <c r="A7" s="62">
        <v>4</v>
      </c>
      <c r="B7" s="123" t="s">
        <v>290</v>
      </c>
      <c r="C7" s="62"/>
      <c r="D7" s="63" t="s">
        <v>54</v>
      </c>
      <c r="E7" s="63" t="s">
        <v>198</v>
      </c>
      <c r="F7" s="65" t="s">
        <v>11</v>
      </c>
      <c r="G7" s="66"/>
      <c r="H7" s="62">
        <v>1</v>
      </c>
      <c r="I7" s="66">
        <f>H7*G7</f>
        <v>0</v>
      </c>
      <c r="J7" s="68" t="s">
        <v>173</v>
      </c>
    </row>
    <row r="8" spans="1:9" s="1" customFormat="1" ht="15.75">
      <c r="A8" s="21"/>
      <c r="B8" s="22"/>
      <c r="C8" s="22"/>
      <c r="D8" s="22"/>
      <c r="E8" s="22" t="s">
        <v>34</v>
      </c>
      <c r="F8" s="22"/>
      <c r="G8" s="22"/>
      <c r="H8" s="22"/>
      <c r="I8" s="22"/>
    </row>
    <row r="9" spans="1:10" s="2" customFormat="1" ht="51">
      <c r="A9" s="62">
        <v>5</v>
      </c>
      <c r="B9" s="123" t="s">
        <v>291</v>
      </c>
      <c r="C9" s="62"/>
      <c r="D9" s="63" t="s">
        <v>61</v>
      </c>
      <c r="E9" s="63" t="s">
        <v>196</v>
      </c>
      <c r="F9" s="65" t="s">
        <v>12</v>
      </c>
      <c r="G9" s="66"/>
      <c r="H9" s="62">
        <v>1</v>
      </c>
      <c r="I9" s="66">
        <f>H9*G9</f>
        <v>0</v>
      </c>
      <c r="J9" s="68" t="s">
        <v>173</v>
      </c>
    </row>
    <row r="10" spans="1:10" s="2" customFormat="1" ht="25.5">
      <c r="A10" s="69">
        <v>6</v>
      </c>
      <c r="B10" s="69" t="s">
        <v>252</v>
      </c>
      <c r="C10" s="69"/>
      <c r="D10" s="70" t="s">
        <v>39</v>
      </c>
      <c r="E10" s="70" t="s">
        <v>68</v>
      </c>
      <c r="F10" s="71" t="s">
        <v>11</v>
      </c>
      <c r="G10" s="72"/>
      <c r="H10" s="69">
        <v>1</v>
      </c>
      <c r="I10" s="72">
        <f>H10*G10</f>
        <v>0</v>
      </c>
      <c r="J10" s="53" t="s">
        <v>144</v>
      </c>
    </row>
    <row r="11" spans="1:9" s="1" customFormat="1" ht="15.75">
      <c r="A11" s="21"/>
      <c r="B11" s="22"/>
      <c r="C11" s="22"/>
      <c r="D11" s="22"/>
      <c r="E11" s="22" t="s">
        <v>13</v>
      </c>
      <c r="F11" s="22"/>
      <c r="G11" s="22"/>
      <c r="H11" s="22"/>
      <c r="I11" s="22"/>
    </row>
    <row r="12" spans="1:10" s="2" customFormat="1" ht="38.25">
      <c r="A12" s="69">
        <v>7</v>
      </c>
      <c r="B12" s="69" t="s">
        <v>261</v>
      </c>
      <c r="C12" s="69"/>
      <c r="D12" s="73" t="s">
        <v>42</v>
      </c>
      <c r="E12" s="73" t="s">
        <v>62</v>
      </c>
      <c r="F12" s="71" t="s">
        <v>11</v>
      </c>
      <c r="G12" s="72"/>
      <c r="H12" s="69">
        <v>1</v>
      </c>
      <c r="I12" s="72">
        <f>H12*G12</f>
        <v>0</v>
      </c>
      <c r="J12" s="53" t="s">
        <v>144</v>
      </c>
    </row>
    <row r="13" spans="1:10" s="2" customFormat="1" ht="25.5">
      <c r="A13" s="62">
        <v>8</v>
      </c>
      <c r="B13" s="123" t="s">
        <v>263</v>
      </c>
      <c r="C13" s="62"/>
      <c r="D13" s="63" t="s">
        <v>47</v>
      </c>
      <c r="E13" s="63" t="s">
        <v>46</v>
      </c>
      <c r="F13" s="65" t="s">
        <v>11</v>
      </c>
      <c r="G13" s="66"/>
      <c r="H13" s="62">
        <v>1</v>
      </c>
      <c r="I13" s="66">
        <f>H13*G13</f>
        <v>0</v>
      </c>
      <c r="J13" s="68" t="s">
        <v>173</v>
      </c>
    </row>
    <row r="14" spans="1:13" s="1" customFormat="1" ht="15.75">
      <c r="A14" s="21"/>
      <c r="B14" s="22"/>
      <c r="C14" s="22"/>
      <c r="D14" s="22"/>
      <c r="E14" s="22" t="s">
        <v>150</v>
      </c>
      <c r="F14" s="22"/>
      <c r="G14" s="22"/>
      <c r="H14" s="22"/>
      <c r="I14" s="22"/>
      <c r="M14" s="9"/>
    </row>
    <row r="15" spans="1:10" s="27" customFormat="1" ht="25.5">
      <c r="A15" s="62">
        <v>9</v>
      </c>
      <c r="B15" s="123" t="s">
        <v>265</v>
      </c>
      <c r="C15" s="62"/>
      <c r="D15" s="63" t="s">
        <v>24</v>
      </c>
      <c r="E15" s="63" t="s">
        <v>165</v>
      </c>
      <c r="F15" s="65" t="s">
        <v>12</v>
      </c>
      <c r="G15" s="66"/>
      <c r="H15" s="62">
        <v>1</v>
      </c>
      <c r="I15" s="66">
        <f aca="true" t="shared" si="0" ref="I15:I21">H15*G15</f>
        <v>0</v>
      </c>
      <c r="J15" s="68" t="s">
        <v>173</v>
      </c>
    </row>
    <row r="16" spans="1:10" s="27" customFormat="1" ht="25.5">
      <c r="A16" s="62">
        <v>10</v>
      </c>
      <c r="B16" s="123" t="s">
        <v>267</v>
      </c>
      <c r="C16" s="62"/>
      <c r="D16" s="63" t="s">
        <v>24</v>
      </c>
      <c r="E16" s="63" t="s">
        <v>162</v>
      </c>
      <c r="F16" s="65" t="s">
        <v>12</v>
      </c>
      <c r="G16" s="66"/>
      <c r="H16" s="62">
        <v>1</v>
      </c>
      <c r="I16" s="66">
        <f t="shared" si="0"/>
        <v>0</v>
      </c>
      <c r="J16" s="68" t="s">
        <v>173</v>
      </c>
    </row>
    <row r="17" spans="1:10" s="27" customFormat="1" ht="25.5">
      <c r="A17" s="62">
        <v>11</v>
      </c>
      <c r="B17" s="123" t="s">
        <v>271</v>
      </c>
      <c r="C17" s="62"/>
      <c r="D17" s="63" t="s">
        <v>24</v>
      </c>
      <c r="E17" s="63" t="s">
        <v>151</v>
      </c>
      <c r="F17" s="65" t="s">
        <v>12</v>
      </c>
      <c r="G17" s="66"/>
      <c r="H17" s="62">
        <v>1</v>
      </c>
      <c r="I17" s="66">
        <f t="shared" si="0"/>
        <v>0</v>
      </c>
      <c r="J17" s="68" t="s">
        <v>173</v>
      </c>
    </row>
    <row r="18" spans="1:10" s="27" customFormat="1" ht="25.5">
      <c r="A18" s="69">
        <v>12</v>
      </c>
      <c r="B18" s="69" t="s">
        <v>270</v>
      </c>
      <c r="C18" s="69"/>
      <c r="D18" s="70" t="s">
        <v>24</v>
      </c>
      <c r="E18" s="70" t="s">
        <v>157</v>
      </c>
      <c r="F18" s="71" t="s">
        <v>12</v>
      </c>
      <c r="G18" s="72"/>
      <c r="H18" s="69">
        <v>1</v>
      </c>
      <c r="I18" s="72">
        <f t="shared" si="0"/>
        <v>0</v>
      </c>
      <c r="J18" s="53" t="s">
        <v>144</v>
      </c>
    </row>
    <row r="19" spans="1:10" s="27" customFormat="1" ht="25.5">
      <c r="A19" s="62">
        <v>13</v>
      </c>
      <c r="B19" s="123" t="s">
        <v>273</v>
      </c>
      <c r="C19" s="62"/>
      <c r="D19" s="63" t="s">
        <v>24</v>
      </c>
      <c r="E19" s="63" t="s">
        <v>160</v>
      </c>
      <c r="F19" s="65" t="s">
        <v>159</v>
      </c>
      <c r="G19" s="66"/>
      <c r="H19" s="122"/>
      <c r="I19" s="66">
        <f t="shared" si="0"/>
        <v>0</v>
      </c>
      <c r="J19" s="68" t="s">
        <v>173</v>
      </c>
    </row>
    <row r="20" spans="1:10" s="27" customFormat="1" ht="25.5">
      <c r="A20" s="69">
        <v>14</v>
      </c>
      <c r="B20" s="69" t="s">
        <v>274</v>
      </c>
      <c r="C20" s="69"/>
      <c r="D20" s="70" t="s">
        <v>24</v>
      </c>
      <c r="E20" s="70" t="s">
        <v>152</v>
      </c>
      <c r="F20" s="71" t="s">
        <v>12</v>
      </c>
      <c r="G20" s="72"/>
      <c r="H20" s="69">
        <v>1</v>
      </c>
      <c r="I20" s="72">
        <f t="shared" si="0"/>
        <v>0</v>
      </c>
      <c r="J20" s="53" t="s">
        <v>144</v>
      </c>
    </row>
    <row r="21" spans="1:10" s="27" customFormat="1" ht="51">
      <c r="A21" s="62">
        <v>15</v>
      </c>
      <c r="B21" s="123" t="s">
        <v>275</v>
      </c>
      <c r="C21" s="62"/>
      <c r="D21" s="63" t="s">
        <v>24</v>
      </c>
      <c r="E21" s="63" t="s">
        <v>161</v>
      </c>
      <c r="F21" s="65" t="s">
        <v>12</v>
      </c>
      <c r="G21" s="66"/>
      <c r="H21" s="62">
        <v>1</v>
      </c>
      <c r="I21" s="66">
        <f t="shared" si="0"/>
        <v>0</v>
      </c>
      <c r="J21" s="68" t="s">
        <v>173</v>
      </c>
    </row>
    <row r="22" spans="1:10" s="27" customFormat="1" ht="25.5">
      <c r="A22" s="62">
        <v>16</v>
      </c>
      <c r="B22" s="123" t="s">
        <v>276</v>
      </c>
      <c r="C22" s="62"/>
      <c r="D22" s="63" t="s">
        <v>24</v>
      </c>
      <c r="E22" s="63" t="s">
        <v>153</v>
      </c>
      <c r="F22" s="65" t="s">
        <v>14</v>
      </c>
      <c r="G22" s="66"/>
      <c r="H22" s="62">
        <v>1</v>
      </c>
      <c r="I22" s="66">
        <f>H22*G22</f>
        <v>0</v>
      </c>
      <c r="J22" s="68" t="s">
        <v>173</v>
      </c>
    </row>
    <row r="23" spans="1:11" s="1" customFormat="1" ht="15.75">
      <c r="A23" s="150" t="s">
        <v>147</v>
      </c>
      <c r="B23" s="151"/>
      <c r="C23" s="151"/>
      <c r="D23" s="151"/>
      <c r="E23" s="151"/>
      <c r="F23" s="151"/>
      <c r="G23" s="151"/>
      <c r="H23" s="152"/>
      <c r="I23" s="56">
        <f>I5+I6+I10+I12+I18+I20</f>
        <v>0</v>
      </c>
      <c r="J23" s="57"/>
      <c r="K23" s="9"/>
    </row>
    <row r="24" spans="1:11" s="1" customFormat="1" ht="15.75">
      <c r="A24" s="153" t="s">
        <v>172</v>
      </c>
      <c r="B24" s="154"/>
      <c r="C24" s="154"/>
      <c r="D24" s="154"/>
      <c r="E24" s="154"/>
      <c r="F24" s="154"/>
      <c r="G24" s="154"/>
      <c r="H24" s="155"/>
      <c r="I24" s="60">
        <f>I4+I7+I9+I13+I15+I16+I17+I19+I21+I22</f>
        <v>0</v>
      </c>
      <c r="J24" s="61"/>
      <c r="K24" s="9"/>
    </row>
    <row r="25" spans="9:10" ht="12.75">
      <c r="I25" s="8">
        <f>SUM(I23:I24)</f>
        <v>0</v>
      </c>
      <c r="J25" s="53"/>
    </row>
    <row r="26" ht="12.75">
      <c r="J26" s="1"/>
    </row>
    <row r="27" ht="12.75">
      <c r="J27" s="53"/>
    </row>
    <row r="28" ht="12.75">
      <c r="J28" s="53"/>
    </row>
    <row r="29" ht="12.75">
      <c r="J29" s="53"/>
    </row>
    <row r="30" ht="12.75">
      <c r="J30" s="1"/>
    </row>
    <row r="31" ht="12.75">
      <c r="J31" s="53"/>
    </row>
    <row r="32" ht="12.75">
      <c r="J32" s="1"/>
    </row>
    <row r="33" ht="12.75">
      <c r="J33" s="52"/>
    </row>
    <row r="34" ht="12.75">
      <c r="J34" s="52"/>
    </row>
    <row r="35" ht="12.75">
      <c r="J35" s="52"/>
    </row>
    <row r="36" ht="12.75">
      <c r="J36" s="1"/>
    </row>
    <row r="37" ht="12.75">
      <c r="J37" s="53"/>
    </row>
    <row r="38" ht="12.75">
      <c r="J38" s="52"/>
    </row>
    <row r="39" ht="12.75">
      <c r="J39" s="52"/>
    </row>
    <row r="40" ht="12.75">
      <c r="J40" s="52"/>
    </row>
    <row r="41" ht="12.75">
      <c r="J41" s="52"/>
    </row>
    <row r="42" ht="12.75">
      <c r="J42" s="52"/>
    </row>
    <row r="43" ht="12.75">
      <c r="J43" s="52"/>
    </row>
    <row r="44" ht="12.75">
      <c r="J44" s="52"/>
    </row>
    <row r="45" ht="12.75">
      <c r="J45" s="53"/>
    </row>
    <row r="46" ht="12.75">
      <c r="J46" s="53"/>
    </row>
    <row r="48" ht="12.75">
      <c r="J48" s="52"/>
    </row>
    <row r="49" ht="12.75">
      <c r="J49" s="53"/>
    </row>
  </sheetData>
  <sheetProtection password="D54E" sheet="1"/>
  <mergeCells count="2">
    <mergeCell ref="A23:H23"/>
    <mergeCell ref="A24:H24"/>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M49"/>
  <sheetViews>
    <sheetView view="pageBreakPreview" zoomScaleSheetLayoutView="100" zoomScalePageLayoutView="0" workbookViewId="0" topLeftCell="A1">
      <pane ySplit="1" topLeftCell="A2" activePane="bottomLeft" state="frozen"/>
      <selection pane="topLeft" activeCell="C8" sqref="C8"/>
      <selection pane="bottomLeft" activeCell="E15" sqref="E15"/>
    </sheetView>
  </sheetViews>
  <sheetFormatPr defaultColWidth="9.00390625" defaultRowHeight="12.75"/>
  <cols>
    <col min="1" max="1" width="8.00390625" style="3" customWidth="1"/>
    <col min="2" max="2" width="10.1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35"/>
      <c r="B2" s="36"/>
      <c r="C2" s="36"/>
      <c r="D2" s="36"/>
      <c r="E2" s="36" t="s">
        <v>69</v>
      </c>
      <c r="F2" s="36"/>
      <c r="G2" s="36"/>
      <c r="H2" s="36"/>
      <c r="I2" s="37"/>
    </row>
    <row r="3" spans="1:9" s="1" customFormat="1" ht="15.75">
      <c r="A3" s="19"/>
      <c r="B3" s="20"/>
      <c r="C3" s="20"/>
      <c r="D3" s="20"/>
      <c r="E3" s="20" t="s">
        <v>53</v>
      </c>
      <c r="F3" s="20"/>
      <c r="G3" s="20"/>
      <c r="H3" s="20"/>
      <c r="I3" s="20"/>
    </row>
    <row r="4" spans="1:10" s="2" customFormat="1" ht="114.75">
      <c r="A4" s="62">
        <v>1</v>
      </c>
      <c r="B4" s="128" t="s">
        <v>288</v>
      </c>
      <c r="C4" s="123"/>
      <c r="D4" s="63" t="s">
        <v>55</v>
      </c>
      <c r="E4" s="63" t="s">
        <v>195</v>
      </c>
      <c r="F4" s="65" t="s">
        <v>11</v>
      </c>
      <c r="G4" s="110"/>
      <c r="H4" s="62">
        <v>1</v>
      </c>
      <c r="I4" s="66">
        <f>H4*G4</f>
        <v>0</v>
      </c>
      <c r="J4" s="68" t="s">
        <v>173</v>
      </c>
    </row>
    <row r="5" spans="1:10" s="2" customFormat="1" ht="25.5">
      <c r="A5" s="69">
        <v>2</v>
      </c>
      <c r="B5" s="129" t="s">
        <v>289</v>
      </c>
      <c r="C5" s="69"/>
      <c r="D5" s="70" t="s">
        <v>56</v>
      </c>
      <c r="E5" s="70" t="s">
        <v>57</v>
      </c>
      <c r="F5" s="71" t="s">
        <v>58</v>
      </c>
      <c r="G5" s="112"/>
      <c r="H5" s="69">
        <v>1</v>
      </c>
      <c r="I5" s="72">
        <f>H5*G5</f>
        <v>0</v>
      </c>
      <c r="J5" s="53" t="s">
        <v>144</v>
      </c>
    </row>
    <row r="6" spans="1:10" s="2" customFormat="1" ht="38.25">
      <c r="A6" s="69">
        <v>3</v>
      </c>
      <c r="B6" s="129" t="s">
        <v>247</v>
      </c>
      <c r="C6" s="69"/>
      <c r="D6" s="70" t="s">
        <v>174</v>
      </c>
      <c r="E6" s="73" t="s">
        <v>175</v>
      </c>
      <c r="F6" s="71" t="s">
        <v>11</v>
      </c>
      <c r="G6" s="112"/>
      <c r="H6" s="69">
        <v>1</v>
      </c>
      <c r="I6" s="72">
        <f>H6*G6</f>
        <v>0</v>
      </c>
      <c r="J6" s="53" t="s">
        <v>144</v>
      </c>
    </row>
    <row r="7" spans="1:10" s="2" customFormat="1" ht="51">
      <c r="A7" s="62">
        <v>4</v>
      </c>
      <c r="B7" s="128" t="s">
        <v>290</v>
      </c>
      <c r="C7" s="123"/>
      <c r="D7" s="63" t="s">
        <v>54</v>
      </c>
      <c r="E7" s="63" t="s">
        <v>198</v>
      </c>
      <c r="F7" s="65" t="s">
        <v>11</v>
      </c>
      <c r="G7" s="110"/>
      <c r="H7" s="62">
        <v>1</v>
      </c>
      <c r="I7" s="66">
        <f>H7*G7</f>
        <v>0</v>
      </c>
      <c r="J7" s="68" t="s">
        <v>173</v>
      </c>
    </row>
    <row r="8" spans="1:9" s="1" customFormat="1" ht="15.75">
      <c r="A8" s="21"/>
      <c r="B8" s="130"/>
      <c r="C8" s="111"/>
      <c r="D8" s="22"/>
      <c r="E8" s="22" t="s">
        <v>34</v>
      </c>
      <c r="F8" s="22"/>
      <c r="G8" s="111"/>
      <c r="H8" s="22"/>
      <c r="I8" s="22"/>
    </row>
    <row r="9" spans="1:10" s="2" customFormat="1" ht="51">
      <c r="A9" s="62">
        <v>5</v>
      </c>
      <c r="B9" s="128" t="s">
        <v>291</v>
      </c>
      <c r="C9" s="123"/>
      <c r="D9" s="63" t="s">
        <v>61</v>
      </c>
      <c r="E9" s="63" t="s">
        <v>196</v>
      </c>
      <c r="F9" s="65" t="s">
        <v>12</v>
      </c>
      <c r="G9" s="110"/>
      <c r="H9" s="62">
        <v>1</v>
      </c>
      <c r="I9" s="66">
        <f>H9*G9</f>
        <v>0</v>
      </c>
      <c r="J9" s="68" t="s">
        <v>173</v>
      </c>
    </row>
    <row r="10" spans="1:10" s="2" customFormat="1" ht="25.5">
      <c r="A10" s="69">
        <v>6</v>
      </c>
      <c r="B10" s="129" t="s">
        <v>304</v>
      </c>
      <c r="C10" s="69"/>
      <c r="D10" s="70" t="s">
        <v>39</v>
      </c>
      <c r="E10" s="70" t="s">
        <v>70</v>
      </c>
      <c r="F10" s="71" t="s">
        <v>11</v>
      </c>
      <c r="G10" s="112"/>
      <c r="H10" s="69">
        <v>1</v>
      </c>
      <c r="I10" s="72">
        <f>H10*G10</f>
        <v>0</v>
      </c>
      <c r="J10" s="53" t="s">
        <v>144</v>
      </c>
    </row>
    <row r="11" spans="1:9" s="1" customFormat="1" ht="15.75">
      <c r="A11" s="21"/>
      <c r="B11" s="130"/>
      <c r="C11" s="111"/>
      <c r="D11" s="22"/>
      <c r="E11" s="22" t="s">
        <v>13</v>
      </c>
      <c r="F11" s="22"/>
      <c r="G11" s="111"/>
      <c r="H11" s="22"/>
      <c r="I11" s="22"/>
    </row>
    <row r="12" spans="1:10" s="2" customFormat="1" ht="38.25">
      <c r="A12" s="69">
        <v>7</v>
      </c>
      <c r="B12" s="129" t="s">
        <v>261</v>
      </c>
      <c r="C12" s="69"/>
      <c r="D12" s="70" t="s">
        <v>42</v>
      </c>
      <c r="E12" s="70" t="s">
        <v>62</v>
      </c>
      <c r="F12" s="71" t="s">
        <v>11</v>
      </c>
      <c r="G12" s="112"/>
      <c r="H12" s="69">
        <v>1</v>
      </c>
      <c r="I12" s="72">
        <f>H12*G12</f>
        <v>0</v>
      </c>
      <c r="J12" s="53" t="s">
        <v>144</v>
      </c>
    </row>
    <row r="13" spans="1:10" s="2" customFormat="1" ht="25.5">
      <c r="A13" s="62">
        <v>8</v>
      </c>
      <c r="B13" s="128" t="s">
        <v>263</v>
      </c>
      <c r="C13" s="123"/>
      <c r="D13" s="63" t="s">
        <v>47</v>
      </c>
      <c r="E13" s="63" t="s">
        <v>46</v>
      </c>
      <c r="F13" s="65" t="s">
        <v>11</v>
      </c>
      <c r="G13" s="110"/>
      <c r="H13" s="62">
        <v>1</v>
      </c>
      <c r="I13" s="66">
        <f>H13*G13</f>
        <v>0</v>
      </c>
      <c r="J13" s="68" t="s">
        <v>173</v>
      </c>
    </row>
    <row r="14" spans="1:13" s="1" customFormat="1" ht="15.75">
      <c r="A14" s="21"/>
      <c r="B14" s="130"/>
      <c r="C14" s="111"/>
      <c r="D14" s="22"/>
      <c r="E14" s="22" t="s">
        <v>150</v>
      </c>
      <c r="F14" s="22"/>
      <c r="G14" s="111"/>
      <c r="H14" s="22"/>
      <c r="I14" s="22"/>
      <c r="M14" s="9"/>
    </row>
    <row r="15" spans="1:10" s="27" customFormat="1" ht="25.5">
      <c r="A15" s="62">
        <v>9</v>
      </c>
      <c r="B15" s="128" t="s">
        <v>265</v>
      </c>
      <c r="C15" s="123"/>
      <c r="D15" s="63" t="s">
        <v>24</v>
      </c>
      <c r="E15" s="63" t="s">
        <v>165</v>
      </c>
      <c r="F15" s="65" t="s">
        <v>12</v>
      </c>
      <c r="G15" s="110"/>
      <c r="H15" s="62">
        <v>1</v>
      </c>
      <c r="I15" s="66">
        <f aca="true" t="shared" si="0" ref="I15:I21">H15*G15</f>
        <v>0</v>
      </c>
      <c r="J15" s="68" t="s">
        <v>173</v>
      </c>
    </row>
    <row r="16" spans="1:10" s="27" customFormat="1" ht="25.5">
      <c r="A16" s="62">
        <v>10</v>
      </c>
      <c r="B16" s="128" t="s">
        <v>267</v>
      </c>
      <c r="C16" s="123"/>
      <c r="D16" s="63" t="s">
        <v>24</v>
      </c>
      <c r="E16" s="63" t="s">
        <v>162</v>
      </c>
      <c r="F16" s="65" t="s">
        <v>12</v>
      </c>
      <c r="G16" s="110"/>
      <c r="H16" s="62">
        <v>1</v>
      </c>
      <c r="I16" s="66">
        <f t="shared" si="0"/>
        <v>0</v>
      </c>
      <c r="J16" s="68" t="s">
        <v>173</v>
      </c>
    </row>
    <row r="17" spans="1:10" s="27" customFormat="1" ht="25.5">
      <c r="A17" s="62">
        <v>11</v>
      </c>
      <c r="B17" s="128" t="s">
        <v>271</v>
      </c>
      <c r="C17" s="123"/>
      <c r="D17" s="63" t="s">
        <v>24</v>
      </c>
      <c r="E17" s="63" t="s">
        <v>151</v>
      </c>
      <c r="F17" s="65" t="s">
        <v>12</v>
      </c>
      <c r="G17" s="110"/>
      <c r="H17" s="62">
        <v>1</v>
      </c>
      <c r="I17" s="66">
        <f t="shared" si="0"/>
        <v>0</v>
      </c>
      <c r="J17" s="68" t="s">
        <v>173</v>
      </c>
    </row>
    <row r="18" spans="1:10" s="27" customFormat="1" ht="25.5">
      <c r="A18" s="69">
        <v>12</v>
      </c>
      <c r="B18" s="129" t="s">
        <v>270</v>
      </c>
      <c r="C18" s="69"/>
      <c r="D18" s="70" t="s">
        <v>24</v>
      </c>
      <c r="E18" s="70" t="s">
        <v>157</v>
      </c>
      <c r="F18" s="71" t="s">
        <v>12</v>
      </c>
      <c r="G18" s="112"/>
      <c r="H18" s="69">
        <v>1</v>
      </c>
      <c r="I18" s="72">
        <f t="shared" si="0"/>
        <v>0</v>
      </c>
      <c r="J18" s="53" t="s">
        <v>144</v>
      </c>
    </row>
    <row r="19" spans="1:10" s="27" customFormat="1" ht="25.5">
      <c r="A19" s="62">
        <v>13</v>
      </c>
      <c r="B19" s="128" t="s">
        <v>273</v>
      </c>
      <c r="C19" s="123"/>
      <c r="D19" s="63" t="s">
        <v>24</v>
      </c>
      <c r="E19" s="63" t="s">
        <v>160</v>
      </c>
      <c r="F19" s="65" t="s">
        <v>159</v>
      </c>
      <c r="G19" s="110"/>
      <c r="H19" s="122"/>
      <c r="I19" s="66">
        <f t="shared" si="0"/>
        <v>0</v>
      </c>
      <c r="J19" s="68" t="s">
        <v>173</v>
      </c>
    </row>
    <row r="20" spans="1:10" s="27" customFormat="1" ht="25.5">
      <c r="A20" s="62">
        <v>14</v>
      </c>
      <c r="B20" s="128" t="s">
        <v>274</v>
      </c>
      <c r="C20" s="123"/>
      <c r="D20" s="63" t="s">
        <v>24</v>
      </c>
      <c r="E20" s="63" t="s">
        <v>152</v>
      </c>
      <c r="F20" s="65" t="s">
        <v>12</v>
      </c>
      <c r="G20" s="110"/>
      <c r="H20" s="62">
        <v>1</v>
      </c>
      <c r="I20" s="66">
        <f t="shared" si="0"/>
        <v>0</v>
      </c>
      <c r="J20" s="68" t="s">
        <v>173</v>
      </c>
    </row>
    <row r="21" spans="1:10" s="27" customFormat="1" ht="51">
      <c r="A21" s="62">
        <v>15</v>
      </c>
      <c r="B21" s="128" t="s">
        <v>275</v>
      </c>
      <c r="C21" s="123"/>
      <c r="D21" s="63" t="s">
        <v>24</v>
      </c>
      <c r="E21" s="63" t="s">
        <v>161</v>
      </c>
      <c r="F21" s="65" t="s">
        <v>12</v>
      </c>
      <c r="G21" s="110"/>
      <c r="H21" s="62">
        <v>1</v>
      </c>
      <c r="I21" s="66">
        <f t="shared" si="0"/>
        <v>0</v>
      </c>
      <c r="J21" s="68" t="s">
        <v>173</v>
      </c>
    </row>
    <row r="22" spans="1:10" s="27" customFormat="1" ht="25.5">
      <c r="A22" s="62">
        <v>16</v>
      </c>
      <c r="B22" s="128" t="s">
        <v>276</v>
      </c>
      <c r="C22" s="123"/>
      <c r="D22" s="63" t="s">
        <v>24</v>
      </c>
      <c r="E22" s="63" t="s">
        <v>153</v>
      </c>
      <c r="F22" s="65" t="s">
        <v>14</v>
      </c>
      <c r="G22" s="110"/>
      <c r="H22" s="62">
        <v>1</v>
      </c>
      <c r="I22" s="66">
        <f>H22*G22</f>
        <v>0</v>
      </c>
      <c r="J22" s="68" t="s">
        <v>173</v>
      </c>
    </row>
    <row r="23" spans="1:11" s="1" customFormat="1" ht="15.75">
      <c r="A23" s="150" t="s">
        <v>147</v>
      </c>
      <c r="B23" s="151"/>
      <c r="C23" s="151"/>
      <c r="D23" s="151"/>
      <c r="E23" s="151"/>
      <c r="F23" s="151"/>
      <c r="G23" s="151"/>
      <c r="H23" s="152"/>
      <c r="I23" s="56">
        <f>I5+I6+I10+I12+I18</f>
        <v>0</v>
      </c>
      <c r="J23" s="57"/>
      <c r="K23" s="9"/>
    </row>
    <row r="24" spans="1:11" s="1" customFormat="1" ht="15.75">
      <c r="A24" s="153" t="s">
        <v>172</v>
      </c>
      <c r="B24" s="154"/>
      <c r="C24" s="154"/>
      <c r="D24" s="154"/>
      <c r="E24" s="154"/>
      <c r="F24" s="154"/>
      <c r="G24" s="154"/>
      <c r="H24" s="155"/>
      <c r="I24" s="60">
        <f>I4+I7+I9+I13+I15+I16+I17+I19+I20+I21+I22</f>
        <v>0</v>
      </c>
      <c r="J24" s="61"/>
      <c r="K24" s="9"/>
    </row>
    <row r="25" spans="9:10" ht="12.75">
      <c r="I25" s="8">
        <f>SUM(I23:I24)</f>
        <v>0</v>
      </c>
      <c r="J25" s="53"/>
    </row>
    <row r="26" ht="12.75">
      <c r="J26" s="1"/>
    </row>
    <row r="27" ht="12.75">
      <c r="J27" s="53"/>
    </row>
    <row r="28" ht="12.75">
      <c r="J28" s="53"/>
    </row>
    <row r="29" ht="12.75">
      <c r="J29" s="53"/>
    </row>
    <row r="30" ht="12.75">
      <c r="J30" s="1"/>
    </row>
    <row r="31" ht="12.75">
      <c r="J31" s="53"/>
    </row>
    <row r="32" ht="12.75">
      <c r="J32" s="1"/>
    </row>
    <row r="33" ht="12.75">
      <c r="J33" s="52"/>
    </row>
    <row r="34" ht="12.75">
      <c r="J34" s="52"/>
    </row>
    <row r="35" ht="12.75">
      <c r="J35" s="52"/>
    </row>
    <row r="36" ht="12.75">
      <c r="J36" s="1"/>
    </row>
    <row r="37" ht="12.75">
      <c r="J37" s="53"/>
    </row>
    <row r="38" ht="12.75">
      <c r="J38" s="52"/>
    </row>
    <row r="39" ht="12.75">
      <c r="J39" s="52"/>
    </row>
    <row r="40" ht="12.75">
      <c r="J40" s="52"/>
    </row>
    <row r="41" ht="12.75">
      <c r="J41" s="52"/>
    </row>
    <row r="42" ht="12.75">
      <c r="J42" s="52"/>
    </row>
    <row r="43" ht="12.75">
      <c r="J43" s="52"/>
    </row>
    <row r="44" ht="12.75">
      <c r="J44" s="52"/>
    </row>
    <row r="45" ht="12.75">
      <c r="J45" s="53"/>
    </row>
    <row r="46" ht="12.75">
      <c r="J46" s="53"/>
    </row>
    <row r="48" ht="12.75">
      <c r="J48" s="52"/>
    </row>
    <row r="49" ht="12.75">
      <c r="J49" s="53"/>
    </row>
  </sheetData>
  <sheetProtection password="D54E" sheet="1"/>
  <mergeCells count="2">
    <mergeCell ref="A23:H23"/>
    <mergeCell ref="A24:H24"/>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M49"/>
  <sheetViews>
    <sheetView view="pageBreakPreview" zoomScaleSheetLayoutView="100" zoomScalePageLayoutView="0" workbookViewId="0" topLeftCell="A1">
      <pane ySplit="1" topLeftCell="A2" activePane="bottomLeft" state="frozen"/>
      <selection pane="topLeft" activeCell="C8" sqref="C8"/>
      <selection pane="bottomLeft" activeCell="E15" sqref="E15"/>
    </sheetView>
  </sheetViews>
  <sheetFormatPr defaultColWidth="9.00390625" defaultRowHeight="12.75"/>
  <cols>
    <col min="1" max="1" width="8.00390625" style="3" customWidth="1"/>
    <col min="2"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35"/>
      <c r="B2" s="36"/>
      <c r="C2" s="36"/>
      <c r="D2" s="36"/>
      <c r="E2" s="36" t="s">
        <v>71</v>
      </c>
      <c r="F2" s="36"/>
      <c r="G2" s="36"/>
      <c r="H2" s="36"/>
      <c r="I2" s="37"/>
    </row>
    <row r="3" spans="1:9" s="1" customFormat="1" ht="15.75">
      <c r="A3" s="19"/>
      <c r="B3" s="20"/>
      <c r="C3" s="20"/>
      <c r="D3" s="20"/>
      <c r="E3" s="20" t="s">
        <v>53</v>
      </c>
      <c r="F3" s="20"/>
      <c r="G3" s="20"/>
      <c r="H3" s="20"/>
      <c r="I3" s="20"/>
    </row>
    <row r="4" spans="1:10" s="2" customFormat="1" ht="114.75">
      <c r="A4" s="62">
        <v>1</v>
      </c>
      <c r="B4" s="128" t="s">
        <v>288</v>
      </c>
      <c r="C4" s="65"/>
      <c r="D4" s="63" t="s">
        <v>55</v>
      </c>
      <c r="E4" s="63" t="s">
        <v>195</v>
      </c>
      <c r="F4" s="65" t="s">
        <v>11</v>
      </c>
      <c r="G4" s="110"/>
      <c r="H4" s="62">
        <v>1</v>
      </c>
      <c r="I4" s="66">
        <f>H4*G4</f>
        <v>0</v>
      </c>
      <c r="J4" s="68" t="s">
        <v>173</v>
      </c>
    </row>
    <row r="5" spans="1:10" s="2" customFormat="1" ht="25.5">
      <c r="A5" s="69">
        <v>2</v>
      </c>
      <c r="B5" s="129" t="s">
        <v>289</v>
      </c>
      <c r="C5" s="71"/>
      <c r="D5" s="70" t="s">
        <v>56</v>
      </c>
      <c r="E5" s="70" t="s">
        <v>57</v>
      </c>
      <c r="F5" s="71" t="s">
        <v>58</v>
      </c>
      <c r="G5" s="112"/>
      <c r="H5" s="69">
        <v>1</v>
      </c>
      <c r="I5" s="72">
        <f>H5*G5</f>
        <v>0</v>
      </c>
      <c r="J5" s="53" t="s">
        <v>144</v>
      </c>
    </row>
    <row r="6" spans="1:10" s="2" customFormat="1" ht="38.25">
      <c r="A6" s="69">
        <v>3</v>
      </c>
      <c r="B6" s="129" t="s">
        <v>247</v>
      </c>
      <c r="C6" s="71"/>
      <c r="D6" s="70" t="s">
        <v>174</v>
      </c>
      <c r="E6" s="73" t="s">
        <v>175</v>
      </c>
      <c r="F6" s="71" t="s">
        <v>11</v>
      </c>
      <c r="G6" s="112"/>
      <c r="H6" s="69">
        <v>1</v>
      </c>
      <c r="I6" s="72">
        <f>H6*G6</f>
        <v>0</v>
      </c>
      <c r="J6" s="53" t="s">
        <v>144</v>
      </c>
    </row>
    <row r="7" spans="1:10" s="2" customFormat="1" ht="51">
      <c r="A7" s="62">
        <v>4</v>
      </c>
      <c r="B7" s="128" t="s">
        <v>290</v>
      </c>
      <c r="C7" s="65"/>
      <c r="D7" s="63" t="s">
        <v>54</v>
      </c>
      <c r="E7" s="63" t="s">
        <v>198</v>
      </c>
      <c r="F7" s="65" t="s">
        <v>11</v>
      </c>
      <c r="G7" s="110"/>
      <c r="H7" s="62">
        <v>1</v>
      </c>
      <c r="I7" s="66">
        <f>H7*G7</f>
        <v>0</v>
      </c>
      <c r="J7" s="68" t="s">
        <v>173</v>
      </c>
    </row>
    <row r="8" spans="1:9" s="1" customFormat="1" ht="15.75">
      <c r="A8" s="21"/>
      <c r="B8" s="130"/>
      <c r="C8" s="111"/>
      <c r="D8" s="22"/>
      <c r="E8" s="22" t="s">
        <v>34</v>
      </c>
      <c r="F8" s="22"/>
      <c r="G8" s="111"/>
      <c r="H8" s="22"/>
      <c r="I8" s="22"/>
    </row>
    <row r="9" spans="1:10" s="2" customFormat="1" ht="51">
      <c r="A9" s="62">
        <v>5</v>
      </c>
      <c r="B9" s="128" t="s">
        <v>291</v>
      </c>
      <c r="C9" s="65"/>
      <c r="D9" s="63" t="s">
        <v>61</v>
      </c>
      <c r="E9" s="63" t="s">
        <v>196</v>
      </c>
      <c r="F9" s="65" t="s">
        <v>12</v>
      </c>
      <c r="G9" s="110"/>
      <c r="H9" s="62">
        <v>1</v>
      </c>
      <c r="I9" s="66">
        <f>H9*G9</f>
        <v>0</v>
      </c>
      <c r="J9" s="68" t="s">
        <v>173</v>
      </c>
    </row>
    <row r="10" spans="1:10" s="2" customFormat="1" ht="25.5">
      <c r="A10" s="69">
        <v>7</v>
      </c>
      <c r="B10" s="129" t="s">
        <v>303</v>
      </c>
      <c r="C10" s="71"/>
      <c r="D10" s="70" t="s">
        <v>39</v>
      </c>
      <c r="E10" s="70" t="s">
        <v>73</v>
      </c>
      <c r="F10" s="71" t="s">
        <v>11</v>
      </c>
      <c r="G10" s="112"/>
      <c r="H10" s="69">
        <v>1</v>
      </c>
      <c r="I10" s="72">
        <f>H10*G10</f>
        <v>0</v>
      </c>
      <c r="J10" s="53" t="s">
        <v>144</v>
      </c>
    </row>
    <row r="11" spans="1:9" s="1" customFormat="1" ht="15.75">
      <c r="A11" s="21"/>
      <c r="B11" s="130"/>
      <c r="C11" s="111"/>
      <c r="D11" s="22"/>
      <c r="E11" s="22" t="s">
        <v>13</v>
      </c>
      <c r="F11" s="22"/>
      <c r="G11" s="111"/>
      <c r="H11" s="22"/>
      <c r="I11" s="22"/>
    </row>
    <row r="12" spans="1:10" s="2" customFormat="1" ht="38.25">
      <c r="A12" s="69">
        <v>8</v>
      </c>
      <c r="B12" s="129" t="s">
        <v>261</v>
      </c>
      <c r="C12" s="71"/>
      <c r="D12" s="70" t="s">
        <v>42</v>
      </c>
      <c r="E12" s="70" t="s">
        <v>62</v>
      </c>
      <c r="F12" s="71" t="s">
        <v>11</v>
      </c>
      <c r="G12" s="112"/>
      <c r="H12" s="69">
        <v>1</v>
      </c>
      <c r="I12" s="72">
        <f>H12*G12</f>
        <v>0</v>
      </c>
      <c r="J12" s="53" t="s">
        <v>144</v>
      </c>
    </row>
    <row r="13" spans="1:10" s="2" customFormat="1" ht="25.5">
      <c r="A13" s="69">
        <v>9</v>
      </c>
      <c r="B13" s="129" t="s">
        <v>263</v>
      </c>
      <c r="C13" s="71"/>
      <c r="D13" s="70" t="s">
        <v>47</v>
      </c>
      <c r="E13" s="70" t="s">
        <v>46</v>
      </c>
      <c r="F13" s="71" t="s">
        <v>11</v>
      </c>
      <c r="G13" s="112"/>
      <c r="H13" s="69">
        <v>1</v>
      </c>
      <c r="I13" s="72">
        <f>H13*G13</f>
        <v>0</v>
      </c>
      <c r="J13" s="53" t="s">
        <v>144</v>
      </c>
    </row>
    <row r="14" spans="1:13" s="1" customFormat="1" ht="15.75">
      <c r="A14" s="21"/>
      <c r="B14" s="130"/>
      <c r="C14" s="111"/>
      <c r="D14" s="22"/>
      <c r="E14" s="22" t="s">
        <v>150</v>
      </c>
      <c r="F14" s="22"/>
      <c r="G14" s="111"/>
      <c r="H14" s="22"/>
      <c r="I14" s="22"/>
      <c r="M14" s="9"/>
    </row>
    <row r="15" spans="1:10" s="27" customFormat="1" ht="25.5">
      <c r="A15" s="62">
        <v>10</v>
      </c>
      <c r="B15" s="128" t="s">
        <v>265</v>
      </c>
      <c r="C15" s="65"/>
      <c r="D15" s="63" t="s">
        <v>24</v>
      </c>
      <c r="E15" s="63" t="s">
        <v>165</v>
      </c>
      <c r="F15" s="65" t="s">
        <v>12</v>
      </c>
      <c r="G15" s="110"/>
      <c r="H15" s="62">
        <v>1</v>
      </c>
      <c r="I15" s="66">
        <f aca="true" t="shared" si="0" ref="I15:I21">H15*G15</f>
        <v>0</v>
      </c>
      <c r="J15" s="68" t="s">
        <v>173</v>
      </c>
    </row>
    <row r="16" spans="1:10" s="27" customFormat="1" ht="25.5">
      <c r="A16" s="62">
        <v>11</v>
      </c>
      <c r="B16" s="128" t="s">
        <v>267</v>
      </c>
      <c r="C16" s="65"/>
      <c r="D16" s="63" t="s">
        <v>24</v>
      </c>
      <c r="E16" s="63" t="s">
        <v>162</v>
      </c>
      <c r="F16" s="65" t="s">
        <v>12</v>
      </c>
      <c r="G16" s="110"/>
      <c r="H16" s="62">
        <v>1</v>
      </c>
      <c r="I16" s="66">
        <f t="shared" si="0"/>
        <v>0</v>
      </c>
      <c r="J16" s="68" t="s">
        <v>173</v>
      </c>
    </row>
    <row r="17" spans="1:10" s="27" customFormat="1" ht="25.5">
      <c r="A17" s="62">
        <v>12</v>
      </c>
      <c r="B17" s="128" t="s">
        <v>271</v>
      </c>
      <c r="C17" s="65"/>
      <c r="D17" s="63" t="s">
        <v>24</v>
      </c>
      <c r="E17" s="63" t="s">
        <v>151</v>
      </c>
      <c r="F17" s="65" t="s">
        <v>12</v>
      </c>
      <c r="G17" s="110"/>
      <c r="H17" s="62">
        <v>1</v>
      </c>
      <c r="I17" s="66">
        <f t="shared" si="0"/>
        <v>0</v>
      </c>
      <c r="J17" s="68" t="s">
        <v>173</v>
      </c>
    </row>
    <row r="18" spans="1:10" s="27" customFormat="1" ht="25.5">
      <c r="A18" s="69">
        <v>13</v>
      </c>
      <c r="B18" s="129" t="s">
        <v>270</v>
      </c>
      <c r="C18" s="71"/>
      <c r="D18" s="70" t="s">
        <v>24</v>
      </c>
      <c r="E18" s="70" t="s">
        <v>157</v>
      </c>
      <c r="F18" s="71" t="s">
        <v>12</v>
      </c>
      <c r="G18" s="112"/>
      <c r="H18" s="69">
        <v>1</v>
      </c>
      <c r="I18" s="72">
        <f t="shared" si="0"/>
        <v>0</v>
      </c>
      <c r="J18" s="53" t="s">
        <v>144</v>
      </c>
    </row>
    <row r="19" spans="1:10" s="27" customFormat="1" ht="25.5">
      <c r="A19" s="62">
        <v>14</v>
      </c>
      <c r="B19" s="128" t="s">
        <v>273</v>
      </c>
      <c r="C19" s="65"/>
      <c r="D19" s="63" t="s">
        <v>24</v>
      </c>
      <c r="E19" s="63" t="s">
        <v>160</v>
      </c>
      <c r="F19" s="65" t="s">
        <v>159</v>
      </c>
      <c r="G19" s="110"/>
      <c r="H19" s="122"/>
      <c r="I19" s="66">
        <f t="shared" si="0"/>
        <v>0</v>
      </c>
      <c r="J19" s="68" t="s">
        <v>173</v>
      </c>
    </row>
    <row r="20" spans="1:10" s="27" customFormat="1" ht="25.5">
      <c r="A20" s="62">
        <v>15</v>
      </c>
      <c r="B20" s="128" t="s">
        <v>274</v>
      </c>
      <c r="C20" s="65"/>
      <c r="D20" s="63" t="s">
        <v>24</v>
      </c>
      <c r="E20" s="63" t="s">
        <v>152</v>
      </c>
      <c r="F20" s="65" t="s">
        <v>12</v>
      </c>
      <c r="G20" s="110"/>
      <c r="H20" s="62">
        <v>1</v>
      </c>
      <c r="I20" s="66">
        <f t="shared" si="0"/>
        <v>0</v>
      </c>
      <c r="J20" s="68" t="s">
        <v>173</v>
      </c>
    </row>
    <row r="21" spans="1:10" s="27" customFormat="1" ht="51">
      <c r="A21" s="62">
        <v>16</v>
      </c>
      <c r="B21" s="128" t="s">
        <v>275</v>
      </c>
      <c r="C21" s="65"/>
      <c r="D21" s="63" t="s">
        <v>24</v>
      </c>
      <c r="E21" s="63" t="s">
        <v>161</v>
      </c>
      <c r="F21" s="65" t="s">
        <v>12</v>
      </c>
      <c r="G21" s="110"/>
      <c r="H21" s="62">
        <v>1</v>
      </c>
      <c r="I21" s="66">
        <f t="shared" si="0"/>
        <v>0</v>
      </c>
      <c r="J21" s="68" t="s">
        <v>173</v>
      </c>
    </row>
    <row r="22" spans="1:10" s="27" customFormat="1" ht="25.5">
      <c r="A22" s="62">
        <v>17</v>
      </c>
      <c r="B22" s="128" t="s">
        <v>276</v>
      </c>
      <c r="C22" s="65"/>
      <c r="D22" s="63" t="s">
        <v>24</v>
      </c>
      <c r="E22" s="63" t="s">
        <v>153</v>
      </c>
      <c r="F22" s="65" t="s">
        <v>14</v>
      </c>
      <c r="G22" s="110"/>
      <c r="H22" s="62">
        <v>1</v>
      </c>
      <c r="I22" s="66">
        <f>H22*G22</f>
        <v>0</v>
      </c>
      <c r="J22" s="68" t="s">
        <v>173</v>
      </c>
    </row>
    <row r="23" spans="1:11" s="1" customFormat="1" ht="15.75">
      <c r="A23" s="150" t="s">
        <v>147</v>
      </c>
      <c r="B23" s="151"/>
      <c r="C23" s="151"/>
      <c r="D23" s="151"/>
      <c r="E23" s="151"/>
      <c r="F23" s="151"/>
      <c r="G23" s="151"/>
      <c r="H23" s="152"/>
      <c r="I23" s="56">
        <f>I5+I6+I10+I12+I13+I18</f>
        <v>0</v>
      </c>
      <c r="J23" s="57"/>
      <c r="K23" s="9"/>
    </row>
    <row r="24" spans="1:11" s="1" customFormat="1" ht="15.75">
      <c r="A24" s="153" t="s">
        <v>172</v>
      </c>
      <c r="B24" s="154"/>
      <c r="C24" s="154"/>
      <c r="D24" s="154"/>
      <c r="E24" s="154"/>
      <c r="F24" s="154"/>
      <c r="G24" s="154"/>
      <c r="H24" s="155"/>
      <c r="I24" s="60">
        <f>I4+I7+I9+I15+I16+I17+I19+I20+I21+I22</f>
        <v>0</v>
      </c>
      <c r="J24" s="61"/>
      <c r="K24" s="9"/>
    </row>
    <row r="25" spans="9:10" ht="12.75">
      <c r="I25" s="8">
        <f>SUM(I23:I24)</f>
        <v>0</v>
      </c>
      <c r="J25" s="53"/>
    </row>
    <row r="26" ht="12.75">
      <c r="J26" s="1"/>
    </row>
    <row r="27" ht="12.75">
      <c r="J27" s="53"/>
    </row>
    <row r="28" ht="12.75">
      <c r="J28" s="53"/>
    </row>
    <row r="29" ht="12.75">
      <c r="J29" s="53"/>
    </row>
    <row r="30" ht="12.75">
      <c r="J30" s="1"/>
    </row>
    <row r="31" ht="12.75">
      <c r="J31" s="53"/>
    </row>
    <row r="32" ht="12.75">
      <c r="J32" s="1"/>
    </row>
    <row r="33" ht="12.75">
      <c r="J33" s="52"/>
    </row>
    <row r="34" ht="12.75">
      <c r="J34" s="52"/>
    </row>
    <row r="35" ht="12.75">
      <c r="J35" s="52"/>
    </row>
    <row r="36" ht="12.75">
      <c r="J36" s="1"/>
    </row>
    <row r="37" ht="12.75">
      <c r="J37" s="53"/>
    </row>
    <row r="38" ht="12.75">
      <c r="J38" s="52"/>
    </row>
    <row r="39" ht="12.75">
      <c r="J39" s="52"/>
    </row>
    <row r="40" ht="12.75">
      <c r="J40" s="52"/>
    </row>
    <row r="41" ht="12.75">
      <c r="J41" s="52"/>
    </row>
    <row r="42" ht="12.75">
      <c r="J42" s="52"/>
    </row>
    <row r="43" ht="12.75">
      <c r="J43" s="52"/>
    </row>
    <row r="44" ht="12.75">
      <c r="J44" s="52"/>
    </row>
    <row r="45" ht="12.75">
      <c r="J45" s="53"/>
    </row>
    <row r="46" ht="12.75">
      <c r="J46" s="53"/>
    </row>
    <row r="48" ht="12.75">
      <c r="J48" s="52"/>
    </row>
    <row r="49" ht="12.75">
      <c r="J49" s="53"/>
    </row>
  </sheetData>
  <sheetProtection password="D54E" sheet="1"/>
  <mergeCells count="2">
    <mergeCell ref="A23:H23"/>
    <mergeCell ref="A24:H24"/>
  </mergeCells>
  <printOptions/>
  <pageMargins left="0.7480314960629921" right="0.7480314960629921" top="0.984251968503937" bottom="0.984251968503937" header="0.5118110236220472" footer="0.5118110236220472"/>
  <pageSetup fitToHeight="9" fitToWidth="1" horizontalDpi="600" verticalDpi="600" orientation="portrait" paperSize="9" scale="46"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M53"/>
  <sheetViews>
    <sheetView view="pageBreakPreview" zoomScaleSheetLayoutView="100" zoomScalePageLayoutView="0" workbookViewId="0" topLeftCell="A1">
      <pane ySplit="1" topLeftCell="A2" activePane="bottomLeft" state="frozen"/>
      <selection pane="topLeft" activeCell="C8" sqref="C8"/>
      <selection pane="bottomLeft" activeCell="E7" sqref="E7"/>
    </sheetView>
  </sheetViews>
  <sheetFormatPr defaultColWidth="9.00390625" defaultRowHeight="12.75"/>
  <cols>
    <col min="1" max="1" width="8.00390625" style="3" customWidth="1"/>
    <col min="2" max="2" width="11.6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35"/>
      <c r="B2" s="36"/>
      <c r="C2" s="36"/>
      <c r="D2" s="36"/>
      <c r="E2" s="36" t="s">
        <v>72</v>
      </c>
      <c r="F2" s="36"/>
      <c r="G2" s="36"/>
      <c r="H2" s="36"/>
      <c r="I2" s="37"/>
    </row>
    <row r="3" spans="1:9" s="1" customFormat="1" ht="15.75">
      <c r="A3" s="19"/>
      <c r="B3" s="20"/>
      <c r="C3" s="20"/>
      <c r="D3" s="20"/>
      <c r="E3" s="20" t="s">
        <v>53</v>
      </c>
      <c r="F3" s="20"/>
      <c r="G3" s="20"/>
      <c r="H3" s="20"/>
      <c r="I3" s="20"/>
    </row>
    <row r="4" spans="1:10" s="2" customFormat="1" ht="89.25">
      <c r="A4" s="62">
        <v>1</v>
      </c>
      <c r="B4" s="128" t="s">
        <v>292</v>
      </c>
      <c r="C4" s="65"/>
      <c r="D4" s="63" t="s">
        <v>199</v>
      </c>
      <c r="E4" s="63" t="s">
        <v>207</v>
      </c>
      <c r="F4" s="65" t="s">
        <v>11</v>
      </c>
      <c r="G4" s="110"/>
      <c r="H4" s="62">
        <v>1</v>
      </c>
      <c r="I4" s="66">
        <f aca="true" t="shared" si="0" ref="I4:I10">H4*G4</f>
        <v>0</v>
      </c>
      <c r="J4" s="68" t="s">
        <v>173</v>
      </c>
    </row>
    <row r="5" spans="1:10" s="2" customFormat="1" ht="51">
      <c r="A5" s="62">
        <v>2</v>
      </c>
      <c r="B5" s="128" t="s">
        <v>294</v>
      </c>
      <c r="C5" s="65"/>
      <c r="D5" s="63" t="s">
        <v>201</v>
      </c>
      <c r="E5" s="63" t="s">
        <v>202</v>
      </c>
      <c r="F5" s="65" t="s">
        <v>101</v>
      </c>
      <c r="G5" s="110"/>
      <c r="H5" s="62">
        <v>2</v>
      </c>
      <c r="I5" s="66">
        <f t="shared" si="0"/>
        <v>0</v>
      </c>
      <c r="J5" s="68" t="s">
        <v>173</v>
      </c>
    </row>
    <row r="6" spans="1:10" s="2" customFormat="1" ht="51">
      <c r="A6" s="62">
        <v>3</v>
      </c>
      <c r="B6" s="128" t="s">
        <v>293</v>
      </c>
      <c r="C6" s="65"/>
      <c r="D6" s="63" t="s">
        <v>203</v>
      </c>
      <c r="E6" s="63" t="s">
        <v>204</v>
      </c>
      <c r="F6" s="65" t="s">
        <v>11</v>
      </c>
      <c r="G6" s="110"/>
      <c r="H6" s="62">
        <v>1</v>
      </c>
      <c r="I6" s="66">
        <f t="shared" si="0"/>
        <v>0</v>
      </c>
      <c r="J6" s="68" t="s">
        <v>173</v>
      </c>
    </row>
    <row r="7" spans="1:10" s="2" customFormat="1" ht="25.5">
      <c r="A7" s="62">
        <v>4</v>
      </c>
      <c r="B7" s="128" t="s">
        <v>298</v>
      </c>
      <c r="C7" s="65"/>
      <c r="D7" s="63" t="s">
        <v>98</v>
      </c>
      <c r="E7" s="63" t="s">
        <v>299</v>
      </c>
      <c r="F7" s="65" t="s">
        <v>14</v>
      </c>
      <c r="G7" s="110"/>
      <c r="H7" s="62">
        <v>1</v>
      </c>
      <c r="I7" s="66">
        <f t="shared" si="0"/>
        <v>0</v>
      </c>
      <c r="J7" s="68" t="s">
        <v>173</v>
      </c>
    </row>
    <row r="8" spans="1:10" s="2" customFormat="1" ht="25.5">
      <c r="A8" s="69">
        <v>5</v>
      </c>
      <c r="B8" s="129" t="s">
        <v>289</v>
      </c>
      <c r="C8" s="71"/>
      <c r="D8" s="70" t="s">
        <v>56</v>
      </c>
      <c r="E8" s="70" t="s">
        <v>57</v>
      </c>
      <c r="F8" s="71" t="s">
        <v>58</v>
      </c>
      <c r="G8" s="112"/>
      <c r="H8" s="69">
        <v>1</v>
      </c>
      <c r="I8" s="72">
        <f t="shared" si="0"/>
        <v>0</v>
      </c>
      <c r="J8" s="53" t="s">
        <v>144</v>
      </c>
    </row>
    <row r="9" spans="1:10" s="2" customFormat="1" ht="38.25">
      <c r="A9" s="69">
        <v>6</v>
      </c>
      <c r="B9" s="129" t="s">
        <v>247</v>
      </c>
      <c r="C9" s="71"/>
      <c r="D9" s="70" t="s">
        <v>174</v>
      </c>
      <c r="E9" s="73" t="s">
        <v>175</v>
      </c>
      <c r="F9" s="71" t="s">
        <v>11</v>
      </c>
      <c r="G9" s="112"/>
      <c r="H9" s="69">
        <v>1</v>
      </c>
      <c r="I9" s="72">
        <f t="shared" si="0"/>
        <v>0</v>
      </c>
      <c r="J9" s="53" t="s">
        <v>144</v>
      </c>
    </row>
    <row r="10" spans="1:10" s="2" customFormat="1" ht="25.5">
      <c r="A10" s="62">
        <v>7</v>
      </c>
      <c r="B10" s="128" t="s">
        <v>300</v>
      </c>
      <c r="C10" s="65"/>
      <c r="D10" s="63" t="s">
        <v>54</v>
      </c>
      <c r="E10" s="63" t="s">
        <v>200</v>
      </c>
      <c r="F10" s="65" t="s">
        <v>11</v>
      </c>
      <c r="G10" s="110"/>
      <c r="H10" s="62">
        <v>1</v>
      </c>
      <c r="I10" s="66">
        <f t="shared" si="0"/>
        <v>0</v>
      </c>
      <c r="J10" s="68" t="s">
        <v>173</v>
      </c>
    </row>
    <row r="11" spans="1:9" s="1" customFormat="1" ht="15.75">
      <c r="A11" s="21"/>
      <c r="B11" s="22"/>
      <c r="C11" s="111"/>
      <c r="D11" s="22"/>
      <c r="E11" s="22" t="s">
        <v>34</v>
      </c>
      <c r="F11" s="22"/>
      <c r="G11" s="111"/>
      <c r="H11" s="22"/>
      <c r="I11" s="22"/>
    </row>
    <row r="12" spans="1:10" s="2" customFormat="1" ht="102">
      <c r="A12" s="62">
        <v>8</v>
      </c>
      <c r="B12" s="128" t="s">
        <v>301</v>
      </c>
      <c r="C12" s="65"/>
      <c r="D12" s="63" t="s">
        <v>240</v>
      </c>
      <c r="E12" s="63" t="s">
        <v>205</v>
      </c>
      <c r="F12" s="65" t="s">
        <v>12</v>
      </c>
      <c r="G12" s="110"/>
      <c r="H12" s="62">
        <v>1</v>
      </c>
      <c r="I12" s="66">
        <f>H12*G12</f>
        <v>0</v>
      </c>
      <c r="J12" s="68" t="s">
        <v>173</v>
      </c>
    </row>
    <row r="13" spans="1:10" s="2" customFormat="1" ht="25.5">
      <c r="A13" s="62">
        <v>9</v>
      </c>
      <c r="B13" s="128" t="s">
        <v>302</v>
      </c>
      <c r="C13" s="65"/>
      <c r="D13" s="63" t="s">
        <v>65</v>
      </c>
      <c r="E13" s="63" t="s">
        <v>206</v>
      </c>
      <c r="F13" s="65" t="s">
        <v>11</v>
      </c>
      <c r="G13" s="110"/>
      <c r="H13" s="62">
        <v>1</v>
      </c>
      <c r="I13" s="66">
        <f>H13*G13</f>
        <v>0</v>
      </c>
      <c r="J13" s="68" t="s">
        <v>173</v>
      </c>
    </row>
    <row r="14" spans="1:10" s="2" customFormat="1" ht="25.5">
      <c r="A14" s="69">
        <v>10</v>
      </c>
      <c r="B14" s="69" t="s">
        <v>286</v>
      </c>
      <c r="C14" s="71"/>
      <c r="D14" s="70" t="s">
        <v>39</v>
      </c>
      <c r="E14" s="134" t="s">
        <v>197</v>
      </c>
      <c r="F14" s="71" t="s">
        <v>11</v>
      </c>
      <c r="G14" s="112"/>
      <c r="H14" s="69">
        <v>1</v>
      </c>
      <c r="I14" s="72">
        <f>H14*G14</f>
        <v>0</v>
      </c>
      <c r="J14" s="53" t="s">
        <v>144</v>
      </c>
    </row>
    <row r="15" spans="1:9" s="1" customFormat="1" ht="15.75">
      <c r="A15" s="21"/>
      <c r="B15" s="22"/>
      <c r="C15" s="111"/>
      <c r="D15" s="22"/>
      <c r="E15" s="22" t="s">
        <v>13</v>
      </c>
      <c r="F15" s="22"/>
      <c r="G15" s="111"/>
      <c r="H15" s="22"/>
      <c r="I15" s="22"/>
    </row>
    <row r="16" spans="1:10" s="2" customFormat="1" ht="38.25">
      <c r="A16" s="69">
        <v>11</v>
      </c>
      <c r="B16" s="69" t="s">
        <v>261</v>
      </c>
      <c r="C16" s="71"/>
      <c r="D16" s="70" t="s">
        <v>42</v>
      </c>
      <c r="E16" s="70" t="s">
        <v>62</v>
      </c>
      <c r="F16" s="71" t="s">
        <v>11</v>
      </c>
      <c r="G16" s="112"/>
      <c r="H16" s="69">
        <v>1</v>
      </c>
      <c r="I16" s="72">
        <f>H16*G16</f>
        <v>0</v>
      </c>
      <c r="J16" s="53" t="s">
        <v>144</v>
      </c>
    </row>
    <row r="17" spans="1:10" s="2" customFormat="1" ht="25.5">
      <c r="A17" s="62">
        <v>12</v>
      </c>
      <c r="B17" s="128" t="s">
        <v>263</v>
      </c>
      <c r="C17" s="65"/>
      <c r="D17" s="63" t="s">
        <v>47</v>
      </c>
      <c r="E17" s="63" t="s">
        <v>46</v>
      </c>
      <c r="F17" s="65" t="s">
        <v>11</v>
      </c>
      <c r="G17" s="110"/>
      <c r="H17" s="62">
        <v>1</v>
      </c>
      <c r="I17" s="66">
        <f>H17*G17</f>
        <v>0</v>
      </c>
      <c r="J17" s="68" t="s">
        <v>173</v>
      </c>
    </row>
    <row r="18" spans="1:13" s="1" customFormat="1" ht="15.75">
      <c r="A18" s="21"/>
      <c r="B18" s="130"/>
      <c r="C18" s="111"/>
      <c r="D18" s="22"/>
      <c r="E18" s="22" t="s">
        <v>150</v>
      </c>
      <c r="F18" s="22"/>
      <c r="G18" s="111"/>
      <c r="H18" s="22"/>
      <c r="I18" s="22"/>
      <c r="M18" s="9"/>
    </row>
    <row r="19" spans="1:10" s="2" customFormat="1" ht="25.5">
      <c r="A19" s="62">
        <v>13</v>
      </c>
      <c r="B19" s="128" t="s">
        <v>265</v>
      </c>
      <c r="C19" s="65"/>
      <c r="D19" s="63" t="s">
        <v>24</v>
      </c>
      <c r="E19" s="63" t="s">
        <v>165</v>
      </c>
      <c r="F19" s="65" t="s">
        <v>12</v>
      </c>
      <c r="G19" s="110"/>
      <c r="H19" s="62">
        <v>1</v>
      </c>
      <c r="I19" s="66">
        <f aca="true" t="shared" si="1" ref="I19:I25">H19*G19</f>
        <v>0</v>
      </c>
      <c r="J19" s="68" t="s">
        <v>173</v>
      </c>
    </row>
    <row r="20" spans="1:10" s="27" customFormat="1" ht="25.5">
      <c r="A20" s="62">
        <v>14</v>
      </c>
      <c r="B20" s="128" t="s">
        <v>267</v>
      </c>
      <c r="C20" s="65"/>
      <c r="D20" s="63" t="s">
        <v>24</v>
      </c>
      <c r="E20" s="63" t="s">
        <v>162</v>
      </c>
      <c r="F20" s="65" t="s">
        <v>12</v>
      </c>
      <c r="G20" s="110"/>
      <c r="H20" s="62">
        <v>1</v>
      </c>
      <c r="I20" s="66">
        <f t="shared" si="1"/>
        <v>0</v>
      </c>
      <c r="J20" s="68" t="s">
        <v>173</v>
      </c>
    </row>
    <row r="21" spans="1:10" s="27" customFormat="1" ht="25.5">
      <c r="A21" s="62">
        <v>15</v>
      </c>
      <c r="B21" s="128" t="s">
        <v>271</v>
      </c>
      <c r="C21" s="65"/>
      <c r="D21" s="63" t="s">
        <v>24</v>
      </c>
      <c r="E21" s="63" t="s">
        <v>151</v>
      </c>
      <c r="F21" s="65" t="s">
        <v>12</v>
      </c>
      <c r="G21" s="110"/>
      <c r="H21" s="62">
        <v>1</v>
      </c>
      <c r="I21" s="66">
        <f t="shared" si="1"/>
        <v>0</v>
      </c>
      <c r="J21" s="68" t="s">
        <v>173</v>
      </c>
    </row>
    <row r="22" spans="1:10" s="27" customFormat="1" ht="25.5">
      <c r="A22" s="69">
        <v>16</v>
      </c>
      <c r="B22" s="69" t="s">
        <v>270</v>
      </c>
      <c r="C22" s="71"/>
      <c r="D22" s="70" t="s">
        <v>24</v>
      </c>
      <c r="E22" s="70" t="s">
        <v>157</v>
      </c>
      <c r="F22" s="71" t="s">
        <v>12</v>
      </c>
      <c r="G22" s="112"/>
      <c r="H22" s="69">
        <v>1</v>
      </c>
      <c r="I22" s="72">
        <f t="shared" si="1"/>
        <v>0</v>
      </c>
      <c r="J22" s="53" t="s">
        <v>144</v>
      </c>
    </row>
    <row r="23" spans="1:10" s="27" customFormat="1" ht="25.5">
      <c r="A23" s="62">
        <v>17</v>
      </c>
      <c r="B23" s="128" t="s">
        <v>273</v>
      </c>
      <c r="C23" s="65"/>
      <c r="D23" s="63" t="s">
        <v>24</v>
      </c>
      <c r="E23" s="63" t="s">
        <v>160</v>
      </c>
      <c r="F23" s="65" t="s">
        <v>159</v>
      </c>
      <c r="G23" s="110"/>
      <c r="H23" s="122"/>
      <c r="I23" s="66">
        <f t="shared" si="1"/>
        <v>0</v>
      </c>
      <c r="J23" s="68" t="s">
        <v>173</v>
      </c>
    </row>
    <row r="24" spans="1:10" s="27" customFormat="1" ht="25.5">
      <c r="A24" s="62">
        <v>18</v>
      </c>
      <c r="B24" s="128" t="s">
        <v>274</v>
      </c>
      <c r="C24" s="65"/>
      <c r="D24" s="63" t="s">
        <v>24</v>
      </c>
      <c r="E24" s="63" t="s">
        <v>152</v>
      </c>
      <c r="F24" s="65" t="s">
        <v>12</v>
      </c>
      <c r="G24" s="110"/>
      <c r="H24" s="62">
        <v>1</v>
      </c>
      <c r="I24" s="66">
        <f t="shared" si="1"/>
        <v>0</v>
      </c>
      <c r="J24" s="68" t="s">
        <v>173</v>
      </c>
    </row>
    <row r="25" spans="1:10" s="27" customFormat="1" ht="51">
      <c r="A25" s="62">
        <v>19</v>
      </c>
      <c r="B25" s="128" t="s">
        <v>275</v>
      </c>
      <c r="C25" s="65"/>
      <c r="D25" s="63" t="s">
        <v>24</v>
      </c>
      <c r="E25" s="63" t="s">
        <v>161</v>
      </c>
      <c r="F25" s="65" t="s">
        <v>12</v>
      </c>
      <c r="G25" s="110"/>
      <c r="H25" s="62">
        <v>1</v>
      </c>
      <c r="I25" s="66">
        <f t="shared" si="1"/>
        <v>0</v>
      </c>
      <c r="J25" s="68" t="s">
        <v>173</v>
      </c>
    </row>
    <row r="26" spans="1:10" s="27" customFormat="1" ht="25.5">
      <c r="A26" s="62">
        <v>20</v>
      </c>
      <c r="B26" s="123" t="s">
        <v>276</v>
      </c>
      <c r="C26" s="65"/>
      <c r="D26" s="63" t="s">
        <v>24</v>
      </c>
      <c r="E26" s="63" t="s">
        <v>153</v>
      </c>
      <c r="F26" s="65" t="s">
        <v>14</v>
      </c>
      <c r="G26" s="110"/>
      <c r="H26" s="62">
        <v>1</v>
      </c>
      <c r="I26" s="66">
        <f>H26*G26</f>
        <v>0</v>
      </c>
      <c r="J26" s="68" t="s">
        <v>173</v>
      </c>
    </row>
    <row r="27" spans="1:11" s="1" customFormat="1" ht="15.75">
      <c r="A27" s="150" t="s">
        <v>147</v>
      </c>
      <c r="B27" s="151"/>
      <c r="C27" s="151"/>
      <c r="D27" s="151"/>
      <c r="E27" s="151"/>
      <c r="F27" s="151"/>
      <c r="G27" s="151"/>
      <c r="H27" s="152"/>
      <c r="I27" s="56">
        <f>I8+I9+I14+I16+I22</f>
        <v>0</v>
      </c>
      <c r="J27" s="57"/>
      <c r="K27" s="9"/>
    </row>
    <row r="28" spans="1:11" s="1" customFormat="1" ht="15.75">
      <c r="A28" s="153" t="s">
        <v>172</v>
      </c>
      <c r="B28" s="154"/>
      <c r="C28" s="154"/>
      <c r="D28" s="154"/>
      <c r="E28" s="154"/>
      <c r="F28" s="154"/>
      <c r="G28" s="154"/>
      <c r="H28" s="155"/>
      <c r="I28" s="60">
        <f>I4+I10+I12+I13+I17+I19+I20+I21+I23+I24+I25+I26+I7+I6+I5</f>
        <v>0</v>
      </c>
      <c r="J28" s="61"/>
      <c r="K28" s="9"/>
    </row>
    <row r="29" spans="9:10" ht="12.75">
      <c r="I29" s="8">
        <f>SUM(I27:I28)</f>
        <v>0</v>
      </c>
      <c r="J29" s="53"/>
    </row>
    <row r="30" ht="12.75">
      <c r="J30" s="1"/>
    </row>
    <row r="31" ht="12.75">
      <c r="J31" s="53"/>
    </row>
    <row r="32" ht="12.75">
      <c r="J32" s="53"/>
    </row>
    <row r="33" ht="12.75">
      <c r="J33" s="53"/>
    </row>
    <row r="34" ht="12.75">
      <c r="J34" s="1"/>
    </row>
    <row r="35" ht="12.75">
      <c r="J35" s="53"/>
    </row>
    <row r="36" ht="12.75">
      <c r="J36" s="1"/>
    </row>
    <row r="37" ht="12.75">
      <c r="J37" s="52"/>
    </row>
    <row r="38" ht="12.75">
      <c r="J38" s="52"/>
    </row>
    <row r="39" ht="12.75">
      <c r="J39" s="52"/>
    </row>
    <row r="40" ht="12.75">
      <c r="J40" s="1"/>
    </row>
    <row r="41" ht="12.75">
      <c r="J41" s="53"/>
    </row>
    <row r="42" ht="12.75">
      <c r="J42" s="52"/>
    </row>
    <row r="43" ht="12.75">
      <c r="J43" s="52"/>
    </row>
    <row r="44" ht="12.75">
      <c r="J44" s="52"/>
    </row>
    <row r="45" ht="12.75">
      <c r="J45" s="52"/>
    </row>
    <row r="46" ht="12.75">
      <c r="J46" s="52"/>
    </row>
    <row r="47" ht="12.75">
      <c r="J47" s="52"/>
    </row>
    <row r="48" ht="12.75">
      <c r="J48" s="52"/>
    </row>
    <row r="49" ht="12.75">
      <c r="J49" s="53"/>
    </row>
    <row r="50" ht="12.75">
      <c r="J50" s="53"/>
    </row>
    <row r="52" ht="12.75">
      <c r="J52" s="52"/>
    </row>
    <row r="53" ht="12.75">
      <c r="J53" s="53"/>
    </row>
  </sheetData>
  <sheetProtection password="D54E" sheet="1"/>
  <mergeCells count="2">
    <mergeCell ref="A27:H27"/>
    <mergeCell ref="A28:H28"/>
  </mergeCells>
  <printOptions/>
  <pageMargins left="0.7480314960629921" right="0.7480314960629921" top="0.984251968503937" bottom="0.984251968503937" header="0.5118110236220472" footer="0.5118110236220472"/>
  <pageSetup fitToHeight="9" fitToWidth="1" horizontalDpi="600" verticalDpi="600" orientation="portrait" paperSize="9" scale="46"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M50"/>
  <sheetViews>
    <sheetView view="pageBreakPreview" zoomScaleSheetLayoutView="100" zoomScalePageLayoutView="0" workbookViewId="0" topLeftCell="A1">
      <pane ySplit="1" topLeftCell="A2" activePane="bottomLeft" state="frozen"/>
      <selection pane="topLeft" activeCell="C8" sqref="C8"/>
      <selection pane="bottomLeft" activeCell="E9" sqref="E9"/>
    </sheetView>
  </sheetViews>
  <sheetFormatPr defaultColWidth="9.00390625" defaultRowHeight="12.75"/>
  <cols>
    <col min="1" max="1" width="8.00390625" style="3" customWidth="1"/>
    <col min="2" max="2" width="10.753906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38"/>
      <c r="B2" s="39"/>
      <c r="C2" s="39"/>
      <c r="D2" s="39"/>
      <c r="E2" s="39" t="s">
        <v>92</v>
      </c>
      <c r="F2" s="39"/>
      <c r="G2" s="39"/>
      <c r="H2" s="39"/>
      <c r="I2" s="40"/>
    </row>
    <row r="3" spans="1:9" s="1" customFormat="1" ht="15.75">
      <c r="A3" s="19"/>
      <c r="B3" s="20"/>
      <c r="C3" s="20"/>
      <c r="D3" s="20"/>
      <c r="E3" s="20" t="s">
        <v>21</v>
      </c>
      <c r="F3" s="20"/>
      <c r="G3" s="20"/>
      <c r="H3" s="20"/>
      <c r="I3" s="20"/>
    </row>
    <row r="4" spans="1:10" s="2" customFormat="1" ht="89.25">
      <c r="A4" s="109">
        <v>1</v>
      </c>
      <c r="B4" s="128" t="s">
        <v>292</v>
      </c>
      <c r="C4" s="65"/>
      <c r="D4" s="63" t="s">
        <v>199</v>
      </c>
      <c r="E4" s="63" t="s">
        <v>207</v>
      </c>
      <c r="F4" s="65" t="s">
        <v>11</v>
      </c>
      <c r="G4" s="110"/>
      <c r="H4" s="62">
        <v>1</v>
      </c>
      <c r="I4" s="66">
        <f aca="true" t="shared" si="0" ref="I4:I9">H4*G4</f>
        <v>0</v>
      </c>
      <c r="J4" s="68" t="s">
        <v>173</v>
      </c>
    </row>
    <row r="5" spans="1:10" s="2" customFormat="1" ht="51">
      <c r="A5" s="109">
        <v>2</v>
      </c>
      <c r="B5" s="128" t="s">
        <v>294</v>
      </c>
      <c r="C5" s="65"/>
      <c r="D5" s="63" t="s">
        <v>201</v>
      </c>
      <c r="E5" s="63" t="s">
        <v>202</v>
      </c>
      <c r="F5" s="65" t="s">
        <v>101</v>
      </c>
      <c r="G5" s="110"/>
      <c r="H5" s="62">
        <v>2</v>
      </c>
      <c r="I5" s="66">
        <f t="shared" si="0"/>
        <v>0</v>
      </c>
      <c r="J5" s="68" t="s">
        <v>173</v>
      </c>
    </row>
    <row r="6" spans="1:10" s="2" customFormat="1" ht="25.5">
      <c r="A6" s="109">
        <v>3</v>
      </c>
      <c r="B6" s="128" t="s">
        <v>300</v>
      </c>
      <c r="C6" s="65"/>
      <c r="D6" s="63" t="s">
        <v>54</v>
      </c>
      <c r="E6" s="63" t="s">
        <v>200</v>
      </c>
      <c r="F6" s="65" t="s">
        <v>11</v>
      </c>
      <c r="G6" s="110"/>
      <c r="H6" s="62">
        <v>1</v>
      </c>
      <c r="I6" s="66">
        <f t="shared" si="0"/>
        <v>0</v>
      </c>
      <c r="J6" s="68" t="s">
        <v>173</v>
      </c>
    </row>
    <row r="7" spans="1:10" s="2" customFormat="1" ht="25.5">
      <c r="A7" s="69">
        <v>4</v>
      </c>
      <c r="B7" s="129" t="s">
        <v>289</v>
      </c>
      <c r="C7" s="71"/>
      <c r="D7" s="70" t="s">
        <v>56</v>
      </c>
      <c r="E7" s="70" t="s">
        <v>57</v>
      </c>
      <c r="F7" s="71" t="s">
        <v>58</v>
      </c>
      <c r="G7" s="112"/>
      <c r="H7" s="69">
        <v>1</v>
      </c>
      <c r="I7" s="72">
        <f t="shared" si="0"/>
        <v>0</v>
      </c>
      <c r="J7" s="53" t="s">
        <v>144</v>
      </c>
    </row>
    <row r="8" spans="1:10" s="2" customFormat="1" ht="51">
      <c r="A8" s="109">
        <v>5</v>
      </c>
      <c r="B8" s="128" t="s">
        <v>293</v>
      </c>
      <c r="C8" s="65"/>
      <c r="D8" s="63" t="s">
        <v>203</v>
      </c>
      <c r="E8" s="63" t="s">
        <v>204</v>
      </c>
      <c r="F8" s="65" t="s">
        <v>11</v>
      </c>
      <c r="G8" s="110"/>
      <c r="H8" s="62">
        <v>1</v>
      </c>
      <c r="I8" s="66">
        <f t="shared" si="0"/>
        <v>0</v>
      </c>
      <c r="J8" s="68" t="s">
        <v>173</v>
      </c>
    </row>
    <row r="9" spans="1:10" s="2" customFormat="1" ht="25.5">
      <c r="A9" s="85">
        <v>6</v>
      </c>
      <c r="B9" s="128" t="s">
        <v>298</v>
      </c>
      <c r="C9" s="65"/>
      <c r="D9" s="63" t="s">
        <v>93</v>
      </c>
      <c r="E9" s="63" t="s">
        <v>299</v>
      </c>
      <c r="F9" s="65" t="s">
        <v>14</v>
      </c>
      <c r="G9" s="110"/>
      <c r="H9" s="62">
        <v>1</v>
      </c>
      <c r="I9" s="66">
        <f t="shared" si="0"/>
        <v>0</v>
      </c>
      <c r="J9" s="68" t="s">
        <v>173</v>
      </c>
    </row>
    <row r="10" spans="1:9" s="1" customFormat="1" ht="15.75">
      <c r="A10" s="21"/>
      <c r="B10" s="22"/>
      <c r="C10" s="111"/>
      <c r="D10" s="22"/>
      <c r="E10" s="22" t="s">
        <v>34</v>
      </c>
      <c r="F10" s="22"/>
      <c r="G10" s="111"/>
      <c r="H10" s="22"/>
      <c r="I10" s="22"/>
    </row>
    <row r="11" spans="1:10" s="2" customFormat="1" ht="102">
      <c r="A11" s="109">
        <v>7</v>
      </c>
      <c r="B11" s="109" t="s">
        <v>301</v>
      </c>
      <c r="C11" s="65"/>
      <c r="D11" s="63" t="s">
        <v>18</v>
      </c>
      <c r="E11" s="63" t="s">
        <v>205</v>
      </c>
      <c r="F11" s="65" t="s">
        <v>12</v>
      </c>
      <c r="G11" s="110"/>
      <c r="H11" s="62">
        <v>1</v>
      </c>
      <c r="I11" s="66">
        <f aca="true" t="shared" si="1" ref="I11:I16">H11*G11</f>
        <v>0</v>
      </c>
      <c r="J11" s="68" t="s">
        <v>173</v>
      </c>
    </row>
    <row r="12" spans="1:10" s="2" customFormat="1" ht="25.5">
      <c r="A12" s="109">
        <v>8</v>
      </c>
      <c r="B12" s="109" t="s">
        <v>302</v>
      </c>
      <c r="C12" s="65"/>
      <c r="D12" s="63" t="s">
        <v>65</v>
      </c>
      <c r="E12" s="63" t="s">
        <v>206</v>
      </c>
      <c r="F12" s="65" t="s">
        <v>11</v>
      </c>
      <c r="G12" s="110"/>
      <c r="H12" s="62">
        <v>1</v>
      </c>
      <c r="I12" s="66">
        <f>H12*G12</f>
        <v>0</v>
      </c>
      <c r="J12" s="68" t="s">
        <v>173</v>
      </c>
    </row>
    <row r="13" spans="1:10" s="2" customFormat="1" ht="38.25">
      <c r="A13" s="69">
        <v>9</v>
      </c>
      <c r="B13" s="129" t="s">
        <v>247</v>
      </c>
      <c r="C13" s="71"/>
      <c r="D13" s="70" t="s">
        <v>174</v>
      </c>
      <c r="E13" s="73" t="s">
        <v>175</v>
      </c>
      <c r="F13" s="71" t="s">
        <v>11</v>
      </c>
      <c r="G13" s="112"/>
      <c r="H13" s="69">
        <v>1</v>
      </c>
      <c r="I13" s="72">
        <f t="shared" si="1"/>
        <v>0</v>
      </c>
      <c r="J13" s="53" t="s">
        <v>144</v>
      </c>
    </row>
    <row r="14" spans="1:10" s="2" customFormat="1" ht="51">
      <c r="A14" s="84">
        <v>10</v>
      </c>
      <c r="B14" s="84" t="s">
        <v>305</v>
      </c>
      <c r="C14" s="71"/>
      <c r="D14" s="70" t="s">
        <v>176</v>
      </c>
      <c r="E14" s="70" t="s">
        <v>177</v>
      </c>
      <c r="F14" s="71" t="s">
        <v>11</v>
      </c>
      <c r="G14" s="112"/>
      <c r="H14" s="69">
        <v>1</v>
      </c>
      <c r="I14" s="72">
        <f t="shared" si="1"/>
        <v>0</v>
      </c>
      <c r="J14" s="53" t="s">
        <v>144</v>
      </c>
    </row>
    <row r="15" spans="1:10" s="2" customFormat="1" ht="63.75">
      <c r="A15" s="62">
        <v>11</v>
      </c>
      <c r="B15" s="123" t="s">
        <v>251</v>
      </c>
      <c r="C15" s="65"/>
      <c r="D15" s="63" t="s">
        <v>17</v>
      </c>
      <c r="E15" s="63" t="s">
        <v>208</v>
      </c>
      <c r="F15" s="65" t="s">
        <v>11</v>
      </c>
      <c r="G15" s="110"/>
      <c r="H15" s="62">
        <v>1</v>
      </c>
      <c r="I15" s="66">
        <f t="shared" si="1"/>
        <v>0</v>
      </c>
      <c r="J15" s="68" t="s">
        <v>173</v>
      </c>
    </row>
    <row r="16" spans="1:10" s="2" customFormat="1" ht="25.5">
      <c r="A16" s="69">
        <v>12</v>
      </c>
      <c r="B16" s="69" t="s">
        <v>252</v>
      </c>
      <c r="C16" s="71"/>
      <c r="D16" s="70" t="s">
        <v>39</v>
      </c>
      <c r="E16" s="70" t="s">
        <v>68</v>
      </c>
      <c r="F16" s="71" t="s">
        <v>11</v>
      </c>
      <c r="G16" s="112"/>
      <c r="H16" s="69">
        <v>1</v>
      </c>
      <c r="I16" s="72">
        <f t="shared" si="1"/>
        <v>0</v>
      </c>
      <c r="J16" s="53" t="s">
        <v>144</v>
      </c>
    </row>
    <row r="17" spans="1:9" s="1" customFormat="1" ht="15.75">
      <c r="A17" s="21"/>
      <c r="B17" s="22"/>
      <c r="C17" s="111"/>
      <c r="D17" s="22"/>
      <c r="E17" s="22" t="s">
        <v>13</v>
      </c>
      <c r="F17" s="22"/>
      <c r="G17" s="111"/>
      <c r="H17" s="22"/>
      <c r="I17" s="22"/>
    </row>
    <row r="18" spans="1:10" s="2" customFormat="1" ht="38.25">
      <c r="A18" s="69">
        <v>13</v>
      </c>
      <c r="B18" s="69" t="s">
        <v>261</v>
      </c>
      <c r="C18" s="71"/>
      <c r="D18" s="70" t="s">
        <v>42</v>
      </c>
      <c r="E18" s="70" t="s">
        <v>62</v>
      </c>
      <c r="F18" s="71" t="s">
        <v>11</v>
      </c>
      <c r="G18" s="112"/>
      <c r="H18" s="69">
        <v>1</v>
      </c>
      <c r="I18" s="72">
        <f>H18*G18</f>
        <v>0</v>
      </c>
      <c r="J18" s="53" t="s">
        <v>144</v>
      </c>
    </row>
    <row r="19" spans="1:10" s="2" customFormat="1" ht="25.5">
      <c r="A19" s="62">
        <v>14</v>
      </c>
      <c r="B19" s="123" t="s">
        <v>263</v>
      </c>
      <c r="C19" s="65"/>
      <c r="D19" s="63" t="s">
        <v>47</v>
      </c>
      <c r="E19" s="63" t="s">
        <v>46</v>
      </c>
      <c r="F19" s="65" t="s">
        <v>11</v>
      </c>
      <c r="G19" s="110"/>
      <c r="H19" s="62">
        <v>2</v>
      </c>
      <c r="I19" s="66">
        <f>H19*G19</f>
        <v>0</v>
      </c>
      <c r="J19" s="68" t="s">
        <v>173</v>
      </c>
    </row>
    <row r="20" spans="1:10" s="2" customFormat="1" ht="25.5">
      <c r="A20" s="62">
        <v>15</v>
      </c>
      <c r="B20" s="123" t="s">
        <v>307</v>
      </c>
      <c r="C20" s="65"/>
      <c r="D20" s="63" t="s">
        <v>63</v>
      </c>
      <c r="E20" s="63" t="s">
        <v>64</v>
      </c>
      <c r="F20" s="65" t="s">
        <v>11</v>
      </c>
      <c r="G20" s="110"/>
      <c r="H20" s="62">
        <v>2</v>
      </c>
      <c r="I20" s="66">
        <f>H20*G20</f>
        <v>0</v>
      </c>
      <c r="J20" s="68" t="s">
        <v>173</v>
      </c>
    </row>
    <row r="21" spans="1:10" s="2" customFormat="1" ht="25.5">
      <c r="A21" s="62">
        <v>16</v>
      </c>
      <c r="B21" s="123" t="s">
        <v>264</v>
      </c>
      <c r="C21" s="65"/>
      <c r="D21" s="63" t="s">
        <v>48</v>
      </c>
      <c r="E21" s="63" t="s">
        <v>94</v>
      </c>
      <c r="F21" s="65" t="s">
        <v>12</v>
      </c>
      <c r="G21" s="110"/>
      <c r="H21" s="62">
        <v>1</v>
      </c>
      <c r="I21" s="66">
        <f>H21*G21</f>
        <v>0</v>
      </c>
      <c r="J21" s="68" t="s">
        <v>173</v>
      </c>
    </row>
    <row r="22" spans="1:13" s="1" customFormat="1" ht="15.75">
      <c r="A22" s="21"/>
      <c r="B22" s="22"/>
      <c r="C22" s="111"/>
      <c r="D22" s="22"/>
      <c r="E22" s="22" t="s">
        <v>150</v>
      </c>
      <c r="F22" s="22"/>
      <c r="G22" s="111"/>
      <c r="H22" s="22"/>
      <c r="I22" s="22"/>
      <c r="M22" s="9"/>
    </row>
    <row r="23" spans="1:10" s="27" customFormat="1" ht="25.5">
      <c r="A23" s="62">
        <v>17</v>
      </c>
      <c r="B23" s="123" t="s">
        <v>265</v>
      </c>
      <c r="C23" s="65"/>
      <c r="D23" s="63" t="s">
        <v>24</v>
      </c>
      <c r="E23" s="63" t="s">
        <v>165</v>
      </c>
      <c r="F23" s="65" t="s">
        <v>12</v>
      </c>
      <c r="G23" s="110"/>
      <c r="H23" s="62">
        <v>1</v>
      </c>
      <c r="I23" s="66">
        <f aca="true" t="shared" si="2" ref="I23:I29">H23*G23</f>
        <v>0</v>
      </c>
      <c r="J23" s="68" t="s">
        <v>173</v>
      </c>
    </row>
    <row r="24" spans="1:10" s="27" customFormat="1" ht="25.5">
      <c r="A24" s="62">
        <v>18</v>
      </c>
      <c r="B24" s="123" t="s">
        <v>267</v>
      </c>
      <c r="C24" s="65"/>
      <c r="D24" s="63" t="s">
        <v>24</v>
      </c>
      <c r="E24" s="63" t="s">
        <v>162</v>
      </c>
      <c r="F24" s="65" t="s">
        <v>12</v>
      </c>
      <c r="G24" s="110"/>
      <c r="H24" s="62">
        <v>1</v>
      </c>
      <c r="I24" s="66">
        <f t="shared" si="2"/>
        <v>0</v>
      </c>
      <c r="J24" s="68" t="s">
        <v>173</v>
      </c>
    </row>
    <row r="25" spans="1:10" s="27" customFormat="1" ht="25.5">
      <c r="A25" s="62">
        <v>19</v>
      </c>
      <c r="B25" s="123" t="s">
        <v>271</v>
      </c>
      <c r="C25" s="65"/>
      <c r="D25" s="63" t="s">
        <v>24</v>
      </c>
      <c r="E25" s="63" t="s">
        <v>151</v>
      </c>
      <c r="F25" s="65" t="s">
        <v>12</v>
      </c>
      <c r="G25" s="110"/>
      <c r="H25" s="62">
        <v>1</v>
      </c>
      <c r="I25" s="66">
        <f t="shared" si="2"/>
        <v>0</v>
      </c>
      <c r="J25" s="68" t="s">
        <v>173</v>
      </c>
    </row>
    <row r="26" spans="1:10" s="27" customFormat="1" ht="25.5">
      <c r="A26" s="69">
        <v>20</v>
      </c>
      <c r="B26" s="69" t="s">
        <v>270</v>
      </c>
      <c r="C26" s="71"/>
      <c r="D26" s="70" t="s">
        <v>24</v>
      </c>
      <c r="E26" s="70" t="s">
        <v>157</v>
      </c>
      <c r="F26" s="71" t="s">
        <v>12</v>
      </c>
      <c r="G26" s="112"/>
      <c r="H26" s="69">
        <v>1</v>
      </c>
      <c r="I26" s="72">
        <f t="shared" si="2"/>
        <v>0</v>
      </c>
      <c r="J26" s="53" t="s">
        <v>144</v>
      </c>
    </row>
    <row r="27" spans="1:10" s="27" customFormat="1" ht="25.5">
      <c r="A27" s="62">
        <v>21</v>
      </c>
      <c r="B27" s="123" t="s">
        <v>273</v>
      </c>
      <c r="C27" s="65"/>
      <c r="D27" s="63" t="s">
        <v>24</v>
      </c>
      <c r="E27" s="63" t="s">
        <v>160</v>
      </c>
      <c r="F27" s="65" t="s">
        <v>159</v>
      </c>
      <c r="G27" s="110"/>
      <c r="H27" s="122"/>
      <c r="I27" s="66">
        <f t="shared" si="2"/>
        <v>0</v>
      </c>
      <c r="J27" s="68" t="s">
        <v>173</v>
      </c>
    </row>
    <row r="28" spans="1:10" s="27" customFormat="1" ht="25.5">
      <c r="A28" s="62">
        <v>22</v>
      </c>
      <c r="B28" s="123" t="s">
        <v>274</v>
      </c>
      <c r="C28" s="65"/>
      <c r="D28" s="63" t="s">
        <v>24</v>
      </c>
      <c r="E28" s="63" t="s">
        <v>152</v>
      </c>
      <c r="F28" s="65" t="s">
        <v>12</v>
      </c>
      <c r="G28" s="110"/>
      <c r="H28" s="62">
        <v>1</v>
      </c>
      <c r="I28" s="66">
        <f t="shared" si="2"/>
        <v>0</v>
      </c>
      <c r="J28" s="68" t="s">
        <v>173</v>
      </c>
    </row>
    <row r="29" spans="1:10" s="27" customFormat="1" ht="51">
      <c r="A29" s="62">
        <v>23</v>
      </c>
      <c r="B29" s="123" t="s">
        <v>275</v>
      </c>
      <c r="C29" s="65"/>
      <c r="D29" s="63" t="s">
        <v>24</v>
      </c>
      <c r="E29" s="63" t="s">
        <v>161</v>
      </c>
      <c r="F29" s="65" t="s">
        <v>12</v>
      </c>
      <c r="G29" s="110"/>
      <c r="H29" s="62">
        <v>1</v>
      </c>
      <c r="I29" s="66">
        <f t="shared" si="2"/>
        <v>0</v>
      </c>
      <c r="J29" s="68" t="s">
        <v>173</v>
      </c>
    </row>
    <row r="30" spans="1:10" s="27" customFormat="1" ht="25.5">
      <c r="A30" s="62">
        <v>24</v>
      </c>
      <c r="B30" s="123" t="s">
        <v>276</v>
      </c>
      <c r="C30" s="65"/>
      <c r="D30" s="63" t="s">
        <v>24</v>
      </c>
      <c r="E30" s="63" t="s">
        <v>153</v>
      </c>
      <c r="F30" s="65" t="s">
        <v>14</v>
      </c>
      <c r="G30" s="110"/>
      <c r="H30" s="62">
        <v>1</v>
      </c>
      <c r="I30" s="66">
        <f>H30*G30</f>
        <v>0</v>
      </c>
      <c r="J30" s="68" t="s">
        <v>173</v>
      </c>
    </row>
    <row r="31" spans="1:11" s="1" customFormat="1" ht="15.75">
      <c r="A31" s="150" t="s">
        <v>147</v>
      </c>
      <c r="B31" s="151"/>
      <c r="C31" s="151"/>
      <c r="D31" s="151"/>
      <c r="E31" s="151"/>
      <c r="F31" s="151"/>
      <c r="G31" s="151"/>
      <c r="H31" s="152"/>
      <c r="I31" s="56">
        <f>I7+I13+I14+I16+I18+I26</f>
        <v>0</v>
      </c>
      <c r="J31" s="57"/>
      <c r="K31" s="9"/>
    </row>
    <row r="32" spans="1:11" s="1" customFormat="1" ht="15.75">
      <c r="A32" s="153" t="s">
        <v>172</v>
      </c>
      <c r="B32" s="154"/>
      <c r="C32" s="154"/>
      <c r="D32" s="154"/>
      <c r="E32" s="154"/>
      <c r="F32" s="154"/>
      <c r="G32" s="154"/>
      <c r="H32" s="155"/>
      <c r="I32" s="60">
        <f>I4+I8+I9+I11+I15+I19+I20+I21+I23+I24+I25+I27+I28+I29+I30+I5+I6+I12</f>
        <v>0</v>
      </c>
      <c r="J32" s="61"/>
      <c r="K32" s="9"/>
    </row>
    <row r="33" spans="9:10" ht="12.75">
      <c r="I33" s="8">
        <f>SUM(I31:I32)</f>
        <v>0</v>
      </c>
      <c r="J33" s="1"/>
    </row>
    <row r="34" ht="12.75">
      <c r="J34" s="52"/>
    </row>
    <row r="35" ht="12.75">
      <c r="J35" s="52"/>
    </row>
    <row r="36" ht="12.75">
      <c r="J36" s="52"/>
    </row>
    <row r="37" ht="12.75">
      <c r="J37" s="1"/>
    </row>
    <row r="38" ht="12.75">
      <c r="J38" s="53"/>
    </row>
    <row r="39" ht="12.75">
      <c r="J39" s="52"/>
    </row>
    <row r="40" ht="12.75">
      <c r="J40" s="52"/>
    </row>
    <row r="41" ht="12.75">
      <c r="J41" s="52"/>
    </row>
    <row r="42" ht="12.75">
      <c r="J42" s="52"/>
    </row>
    <row r="43" ht="12.75">
      <c r="J43" s="52"/>
    </row>
    <row r="44" ht="12.75">
      <c r="J44" s="52"/>
    </row>
    <row r="45" ht="12.75">
      <c r="J45" s="52"/>
    </row>
    <row r="46" ht="12.75">
      <c r="J46" s="53"/>
    </row>
    <row r="47" ht="12.75">
      <c r="J47" s="53"/>
    </row>
    <row r="49" ht="12.75">
      <c r="J49" s="52"/>
    </row>
    <row r="50" ht="12.75">
      <c r="J50" s="53"/>
    </row>
  </sheetData>
  <sheetProtection password="D54E" sheet="1"/>
  <mergeCells count="2">
    <mergeCell ref="A31:H31"/>
    <mergeCell ref="A32:H32"/>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M52"/>
  <sheetViews>
    <sheetView view="pageBreakPreview" zoomScaleSheetLayoutView="100" zoomScalePageLayoutView="0" workbookViewId="0" topLeftCell="A1">
      <pane ySplit="1" topLeftCell="A2" activePane="bottomLeft" state="frozen"/>
      <selection pane="topLeft" activeCell="C8" sqref="C8"/>
      <selection pane="bottomLeft" activeCell="E9" sqref="E9"/>
    </sheetView>
  </sheetViews>
  <sheetFormatPr defaultColWidth="9.00390625" defaultRowHeight="12.75"/>
  <cols>
    <col min="1" max="1" width="8.00390625" style="3" customWidth="1"/>
    <col min="2" max="2" width="11.253906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38"/>
      <c r="B2" s="39"/>
      <c r="C2" s="39"/>
      <c r="D2" s="39"/>
      <c r="E2" s="39" t="s">
        <v>95</v>
      </c>
      <c r="F2" s="39"/>
      <c r="G2" s="39"/>
      <c r="H2" s="39"/>
      <c r="I2" s="40"/>
    </row>
    <row r="3" spans="1:9" s="1" customFormat="1" ht="15.75">
      <c r="A3" s="19"/>
      <c r="B3" s="20"/>
      <c r="C3" s="20"/>
      <c r="D3" s="20"/>
      <c r="E3" s="20" t="s">
        <v>21</v>
      </c>
      <c r="F3" s="20"/>
      <c r="G3" s="20"/>
      <c r="H3" s="20"/>
      <c r="I3" s="20"/>
    </row>
    <row r="4" spans="1:10" s="2" customFormat="1" ht="89.25">
      <c r="A4" s="109">
        <v>1</v>
      </c>
      <c r="B4" s="128" t="s">
        <v>292</v>
      </c>
      <c r="C4" s="65"/>
      <c r="D4" s="63" t="s">
        <v>199</v>
      </c>
      <c r="E4" s="63" t="s">
        <v>207</v>
      </c>
      <c r="F4" s="65" t="s">
        <v>11</v>
      </c>
      <c r="G4" s="110"/>
      <c r="H4" s="62">
        <v>1</v>
      </c>
      <c r="I4" s="66">
        <f aca="true" t="shared" si="0" ref="I4:I9">H4*G4</f>
        <v>0</v>
      </c>
      <c r="J4" s="68" t="s">
        <v>173</v>
      </c>
    </row>
    <row r="5" spans="1:10" s="2" customFormat="1" ht="51">
      <c r="A5" s="109">
        <v>2</v>
      </c>
      <c r="B5" s="128" t="s">
        <v>294</v>
      </c>
      <c r="C5" s="65"/>
      <c r="D5" s="63" t="s">
        <v>201</v>
      </c>
      <c r="E5" s="63" t="s">
        <v>202</v>
      </c>
      <c r="F5" s="65" t="s">
        <v>101</v>
      </c>
      <c r="G5" s="110"/>
      <c r="H5" s="62">
        <v>2</v>
      </c>
      <c r="I5" s="66">
        <f t="shared" si="0"/>
        <v>0</v>
      </c>
      <c r="J5" s="68" t="s">
        <v>173</v>
      </c>
    </row>
    <row r="6" spans="1:10" s="2" customFormat="1" ht="25.5">
      <c r="A6" s="109">
        <v>3</v>
      </c>
      <c r="B6" s="128" t="s">
        <v>300</v>
      </c>
      <c r="C6" s="65"/>
      <c r="D6" s="63" t="s">
        <v>54</v>
      </c>
      <c r="E6" s="63" t="s">
        <v>200</v>
      </c>
      <c r="F6" s="65" t="s">
        <v>11</v>
      </c>
      <c r="G6" s="110"/>
      <c r="H6" s="62">
        <v>1</v>
      </c>
      <c r="I6" s="66">
        <f t="shared" si="0"/>
        <v>0</v>
      </c>
      <c r="J6" s="68" t="s">
        <v>173</v>
      </c>
    </row>
    <row r="7" spans="1:10" s="2" customFormat="1" ht="25.5">
      <c r="A7" s="69">
        <v>4</v>
      </c>
      <c r="B7" s="129" t="s">
        <v>289</v>
      </c>
      <c r="C7" s="71"/>
      <c r="D7" s="70" t="s">
        <v>56</v>
      </c>
      <c r="E7" s="70" t="s">
        <v>57</v>
      </c>
      <c r="F7" s="71" t="s">
        <v>58</v>
      </c>
      <c r="G7" s="112"/>
      <c r="H7" s="69">
        <v>1</v>
      </c>
      <c r="I7" s="72">
        <f t="shared" si="0"/>
        <v>0</v>
      </c>
      <c r="J7" s="53" t="s">
        <v>144</v>
      </c>
    </row>
    <row r="8" spans="1:10" s="2" customFormat="1" ht="51">
      <c r="A8" s="109">
        <v>5</v>
      </c>
      <c r="B8" s="128" t="s">
        <v>293</v>
      </c>
      <c r="C8" s="65"/>
      <c r="D8" s="63" t="s">
        <v>203</v>
      </c>
      <c r="E8" s="63" t="s">
        <v>204</v>
      </c>
      <c r="F8" s="65" t="s">
        <v>11</v>
      </c>
      <c r="G8" s="110"/>
      <c r="H8" s="62">
        <v>1</v>
      </c>
      <c r="I8" s="66">
        <f t="shared" si="0"/>
        <v>0</v>
      </c>
      <c r="J8" s="68" t="s">
        <v>173</v>
      </c>
    </row>
    <row r="9" spans="1:10" s="2" customFormat="1" ht="25.5">
      <c r="A9" s="85">
        <v>6</v>
      </c>
      <c r="B9" s="128" t="s">
        <v>298</v>
      </c>
      <c r="C9" s="65"/>
      <c r="D9" s="63" t="s">
        <v>93</v>
      </c>
      <c r="E9" s="63" t="s">
        <v>299</v>
      </c>
      <c r="F9" s="65" t="s">
        <v>14</v>
      </c>
      <c r="G9" s="110"/>
      <c r="H9" s="62">
        <v>1</v>
      </c>
      <c r="I9" s="66">
        <f t="shared" si="0"/>
        <v>0</v>
      </c>
      <c r="J9" s="68" t="s">
        <v>173</v>
      </c>
    </row>
    <row r="10" spans="1:9" s="1" customFormat="1" ht="15.75">
      <c r="A10" s="21"/>
      <c r="B10" s="22"/>
      <c r="C10" s="111"/>
      <c r="D10" s="22"/>
      <c r="E10" s="22" t="s">
        <v>34</v>
      </c>
      <c r="F10" s="22"/>
      <c r="G10" s="111"/>
      <c r="H10" s="22"/>
      <c r="I10" s="22"/>
    </row>
    <row r="11" spans="1:10" s="2" customFormat="1" ht="102">
      <c r="A11" s="109">
        <v>7</v>
      </c>
      <c r="B11" s="109" t="s">
        <v>301</v>
      </c>
      <c r="C11" s="65"/>
      <c r="D11" s="63" t="s">
        <v>61</v>
      </c>
      <c r="E11" s="63" t="s">
        <v>205</v>
      </c>
      <c r="F11" s="65" t="s">
        <v>12</v>
      </c>
      <c r="G11" s="110"/>
      <c r="H11" s="62">
        <v>1</v>
      </c>
      <c r="I11" s="66">
        <f>H11*G11</f>
        <v>0</v>
      </c>
      <c r="J11" s="68" t="s">
        <v>173</v>
      </c>
    </row>
    <row r="12" spans="1:10" s="2" customFormat="1" ht="25.5">
      <c r="A12" s="109">
        <v>8</v>
      </c>
      <c r="B12" s="109" t="s">
        <v>302</v>
      </c>
      <c r="C12" s="65"/>
      <c r="D12" s="63" t="s">
        <v>65</v>
      </c>
      <c r="E12" s="63" t="s">
        <v>206</v>
      </c>
      <c r="F12" s="65" t="s">
        <v>11</v>
      </c>
      <c r="G12" s="110"/>
      <c r="H12" s="62">
        <v>1</v>
      </c>
      <c r="I12" s="66">
        <f>H12*G12</f>
        <v>0</v>
      </c>
      <c r="J12" s="68" t="s">
        <v>173</v>
      </c>
    </row>
    <row r="13" spans="1:10" s="2" customFormat="1" ht="38.25">
      <c r="A13" s="69">
        <v>9</v>
      </c>
      <c r="B13" s="129" t="s">
        <v>247</v>
      </c>
      <c r="C13" s="71"/>
      <c r="D13" s="70" t="s">
        <v>174</v>
      </c>
      <c r="E13" s="73" t="s">
        <v>175</v>
      </c>
      <c r="F13" s="71" t="s">
        <v>11</v>
      </c>
      <c r="G13" s="112"/>
      <c r="H13" s="69">
        <v>1</v>
      </c>
      <c r="I13" s="72">
        <f>H13*G13</f>
        <v>0</v>
      </c>
      <c r="J13" s="53" t="s">
        <v>144</v>
      </c>
    </row>
    <row r="14" spans="1:10" s="2" customFormat="1" ht="51">
      <c r="A14" s="84">
        <v>10</v>
      </c>
      <c r="B14" s="84" t="s">
        <v>305</v>
      </c>
      <c r="C14" s="71"/>
      <c r="D14" s="70" t="s">
        <v>176</v>
      </c>
      <c r="E14" s="70" t="s">
        <v>177</v>
      </c>
      <c r="F14" s="71" t="s">
        <v>11</v>
      </c>
      <c r="G14" s="112"/>
      <c r="H14" s="69">
        <v>1</v>
      </c>
      <c r="I14" s="72">
        <f>H14*G14</f>
        <v>0</v>
      </c>
      <c r="J14" s="53" t="s">
        <v>144</v>
      </c>
    </row>
    <row r="15" spans="1:10" s="2" customFormat="1" ht="25.5">
      <c r="A15" s="69">
        <v>11</v>
      </c>
      <c r="B15" s="69" t="s">
        <v>252</v>
      </c>
      <c r="C15" s="71"/>
      <c r="D15" s="70" t="s">
        <v>39</v>
      </c>
      <c r="E15" s="70" t="s">
        <v>68</v>
      </c>
      <c r="F15" s="71" t="s">
        <v>11</v>
      </c>
      <c r="G15" s="112"/>
      <c r="H15" s="69">
        <v>1</v>
      </c>
      <c r="I15" s="72">
        <f>H15*G15</f>
        <v>0</v>
      </c>
      <c r="J15" s="53" t="s">
        <v>144</v>
      </c>
    </row>
    <row r="16" spans="1:9" s="1" customFormat="1" ht="15.75">
      <c r="A16" s="21"/>
      <c r="B16" s="22"/>
      <c r="C16" s="111"/>
      <c r="D16" s="22"/>
      <c r="E16" s="22" t="s">
        <v>13</v>
      </c>
      <c r="F16" s="22"/>
      <c r="G16" s="111"/>
      <c r="H16" s="22"/>
      <c r="I16" s="22"/>
    </row>
    <row r="17" spans="1:10" s="2" customFormat="1" ht="38.25">
      <c r="A17" s="69">
        <v>12</v>
      </c>
      <c r="B17" s="69" t="s">
        <v>261</v>
      </c>
      <c r="C17" s="71"/>
      <c r="D17" s="70" t="s">
        <v>42</v>
      </c>
      <c r="E17" s="70" t="s">
        <v>62</v>
      </c>
      <c r="F17" s="71" t="s">
        <v>11</v>
      </c>
      <c r="G17" s="112"/>
      <c r="H17" s="69">
        <v>1</v>
      </c>
      <c r="I17" s="72">
        <f>H17*G17</f>
        <v>0</v>
      </c>
      <c r="J17" s="53" t="s">
        <v>144</v>
      </c>
    </row>
    <row r="18" spans="1:10" s="2" customFormat="1" ht="25.5">
      <c r="A18" s="62">
        <v>13</v>
      </c>
      <c r="B18" s="123" t="s">
        <v>263</v>
      </c>
      <c r="C18" s="65"/>
      <c r="D18" s="63" t="s">
        <v>47</v>
      </c>
      <c r="E18" s="63" t="s">
        <v>46</v>
      </c>
      <c r="F18" s="65" t="s">
        <v>11</v>
      </c>
      <c r="G18" s="110"/>
      <c r="H18" s="62">
        <v>2</v>
      </c>
      <c r="I18" s="66">
        <f>H18*G18</f>
        <v>0</v>
      </c>
      <c r="J18" s="68" t="s">
        <v>173</v>
      </c>
    </row>
    <row r="19" spans="1:10" s="2" customFormat="1" ht="25.5">
      <c r="A19" s="62">
        <v>14</v>
      </c>
      <c r="B19" s="123" t="s">
        <v>307</v>
      </c>
      <c r="C19" s="65"/>
      <c r="D19" s="63" t="s">
        <v>63</v>
      </c>
      <c r="E19" s="63" t="s">
        <v>64</v>
      </c>
      <c r="F19" s="65" t="s">
        <v>11</v>
      </c>
      <c r="G19" s="110"/>
      <c r="H19" s="62">
        <v>2</v>
      </c>
      <c r="I19" s="66">
        <f>H19*G19</f>
        <v>0</v>
      </c>
      <c r="J19" s="68" t="s">
        <v>173</v>
      </c>
    </row>
    <row r="20" spans="1:10" s="2" customFormat="1" ht="25.5">
      <c r="A20" s="62">
        <v>15</v>
      </c>
      <c r="B20" s="123" t="s">
        <v>264</v>
      </c>
      <c r="C20" s="65"/>
      <c r="D20" s="63" t="s">
        <v>48</v>
      </c>
      <c r="E20" s="63" t="s">
        <v>94</v>
      </c>
      <c r="F20" s="65" t="s">
        <v>12</v>
      </c>
      <c r="G20" s="110"/>
      <c r="H20" s="62">
        <v>1</v>
      </c>
      <c r="I20" s="66">
        <f>H20*G20</f>
        <v>0</v>
      </c>
      <c r="J20" s="68" t="s">
        <v>173</v>
      </c>
    </row>
    <row r="21" spans="1:13" s="1" customFormat="1" ht="15.75">
      <c r="A21" s="21"/>
      <c r="B21" s="22"/>
      <c r="C21" s="111"/>
      <c r="D21" s="22"/>
      <c r="E21" s="22" t="s">
        <v>150</v>
      </c>
      <c r="F21" s="22"/>
      <c r="G21" s="111"/>
      <c r="H21" s="22"/>
      <c r="I21" s="22"/>
      <c r="M21" s="9"/>
    </row>
    <row r="22" spans="1:10" s="27" customFormat="1" ht="25.5">
      <c r="A22" s="62">
        <v>16</v>
      </c>
      <c r="B22" s="123" t="s">
        <v>265</v>
      </c>
      <c r="C22" s="65"/>
      <c r="D22" s="63" t="s">
        <v>24</v>
      </c>
      <c r="E22" s="63" t="s">
        <v>165</v>
      </c>
      <c r="F22" s="65" t="s">
        <v>12</v>
      </c>
      <c r="G22" s="110"/>
      <c r="H22" s="62">
        <v>1</v>
      </c>
      <c r="I22" s="66">
        <f aca="true" t="shared" si="1" ref="I22:I28">H22*G22</f>
        <v>0</v>
      </c>
      <c r="J22" s="68" t="s">
        <v>173</v>
      </c>
    </row>
    <row r="23" spans="1:10" s="27" customFormat="1" ht="25.5">
      <c r="A23" s="62">
        <v>17</v>
      </c>
      <c r="B23" s="123" t="s">
        <v>267</v>
      </c>
      <c r="C23" s="65"/>
      <c r="D23" s="63" t="s">
        <v>24</v>
      </c>
      <c r="E23" s="63" t="s">
        <v>162</v>
      </c>
      <c r="F23" s="65" t="s">
        <v>12</v>
      </c>
      <c r="G23" s="110"/>
      <c r="H23" s="62">
        <v>1</v>
      </c>
      <c r="I23" s="66">
        <f t="shared" si="1"/>
        <v>0</v>
      </c>
      <c r="J23" s="68" t="s">
        <v>173</v>
      </c>
    </row>
    <row r="24" spans="1:10" s="27" customFormat="1" ht="25.5">
      <c r="A24" s="62">
        <v>18</v>
      </c>
      <c r="B24" s="123" t="s">
        <v>271</v>
      </c>
      <c r="C24" s="65"/>
      <c r="D24" s="63" t="s">
        <v>24</v>
      </c>
      <c r="E24" s="63" t="s">
        <v>151</v>
      </c>
      <c r="F24" s="65" t="s">
        <v>12</v>
      </c>
      <c r="G24" s="110"/>
      <c r="H24" s="62">
        <v>1</v>
      </c>
      <c r="I24" s="66">
        <f t="shared" si="1"/>
        <v>0</v>
      </c>
      <c r="J24" s="68" t="s">
        <v>173</v>
      </c>
    </row>
    <row r="25" spans="1:10" s="27" customFormat="1" ht="25.5">
      <c r="A25" s="69">
        <v>19</v>
      </c>
      <c r="B25" s="69" t="s">
        <v>270</v>
      </c>
      <c r="C25" s="71"/>
      <c r="D25" s="70" t="s">
        <v>24</v>
      </c>
      <c r="E25" s="70" t="s">
        <v>157</v>
      </c>
      <c r="F25" s="71" t="s">
        <v>12</v>
      </c>
      <c r="G25" s="112"/>
      <c r="H25" s="69">
        <v>1</v>
      </c>
      <c r="I25" s="72">
        <f t="shared" si="1"/>
        <v>0</v>
      </c>
      <c r="J25" s="53" t="s">
        <v>144</v>
      </c>
    </row>
    <row r="26" spans="1:10" s="27" customFormat="1" ht="25.5">
      <c r="A26" s="62">
        <v>20</v>
      </c>
      <c r="B26" s="123" t="s">
        <v>273</v>
      </c>
      <c r="C26" s="65"/>
      <c r="D26" s="63" t="s">
        <v>24</v>
      </c>
      <c r="E26" s="63" t="s">
        <v>160</v>
      </c>
      <c r="F26" s="65" t="s">
        <v>159</v>
      </c>
      <c r="G26" s="110"/>
      <c r="H26" s="122"/>
      <c r="I26" s="66">
        <f t="shared" si="1"/>
        <v>0</v>
      </c>
      <c r="J26" s="68" t="s">
        <v>173</v>
      </c>
    </row>
    <row r="27" spans="1:10" s="27" customFormat="1" ht="25.5">
      <c r="A27" s="62">
        <v>21</v>
      </c>
      <c r="B27" s="123" t="s">
        <v>274</v>
      </c>
      <c r="C27" s="65"/>
      <c r="D27" s="63" t="s">
        <v>24</v>
      </c>
      <c r="E27" s="63" t="s">
        <v>152</v>
      </c>
      <c r="F27" s="65" t="s">
        <v>12</v>
      </c>
      <c r="G27" s="110"/>
      <c r="H27" s="62">
        <v>1</v>
      </c>
      <c r="I27" s="66">
        <f t="shared" si="1"/>
        <v>0</v>
      </c>
      <c r="J27" s="68" t="s">
        <v>173</v>
      </c>
    </row>
    <row r="28" spans="1:10" s="27" customFormat="1" ht="51">
      <c r="A28" s="62">
        <v>22</v>
      </c>
      <c r="B28" s="123" t="s">
        <v>275</v>
      </c>
      <c r="C28" s="65"/>
      <c r="D28" s="63" t="s">
        <v>24</v>
      </c>
      <c r="E28" s="63" t="s">
        <v>161</v>
      </c>
      <c r="F28" s="65" t="s">
        <v>12</v>
      </c>
      <c r="G28" s="110"/>
      <c r="H28" s="62">
        <v>1</v>
      </c>
      <c r="I28" s="66">
        <f t="shared" si="1"/>
        <v>0</v>
      </c>
      <c r="J28" s="68" t="s">
        <v>173</v>
      </c>
    </row>
    <row r="29" spans="1:10" s="27" customFormat="1" ht="25.5">
      <c r="A29" s="62">
        <v>23</v>
      </c>
      <c r="B29" s="123" t="s">
        <v>276</v>
      </c>
      <c r="C29" s="65"/>
      <c r="D29" s="63" t="s">
        <v>24</v>
      </c>
      <c r="E29" s="63" t="s">
        <v>153</v>
      </c>
      <c r="F29" s="65" t="s">
        <v>14</v>
      </c>
      <c r="G29" s="110"/>
      <c r="H29" s="62">
        <v>1</v>
      </c>
      <c r="I29" s="66">
        <f>H29*G29</f>
        <v>0</v>
      </c>
      <c r="J29" s="68" t="s">
        <v>173</v>
      </c>
    </row>
    <row r="30" spans="1:11" s="1" customFormat="1" ht="15.75">
      <c r="A30" s="150" t="s">
        <v>147</v>
      </c>
      <c r="B30" s="151"/>
      <c r="C30" s="151"/>
      <c r="D30" s="151"/>
      <c r="E30" s="151"/>
      <c r="F30" s="151"/>
      <c r="G30" s="151"/>
      <c r="H30" s="152"/>
      <c r="I30" s="56">
        <f>I7+I13+I14+I15+I17+I25</f>
        <v>0</v>
      </c>
      <c r="J30" s="57"/>
      <c r="K30" s="9"/>
    </row>
    <row r="31" spans="1:11" s="1" customFormat="1" ht="15.75">
      <c r="A31" s="153" t="s">
        <v>172</v>
      </c>
      <c r="B31" s="154"/>
      <c r="C31" s="154"/>
      <c r="D31" s="154"/>
      <c r="E31" s="154"/>
      <c r="F31" s="154"/>
      <c r="G31" s="154"/>
      <c r="H31" s="155"/>
      <c r="I31" s="60">
        <f>I4+I8+I9+I11+I12+I18+I19+I20+I22+I23+I24+I26+I27+I28+I29+I6+I5</f>
        <v>0</v>
      </c>
      <c r="J31" s="61"/>
      <c r="K31" s="9"/>
    </row>
    <row r="32" spans="9:10" ht="12.75">
      <c r="I32" s="8">
        <f>SUM(I30:I31)</f>
        <v>0</v>
      </c>
      <c r="J32" s="1"/>
    </row>
    <row r="33" ht="12.75">
      <c r="J33" s="1"/>
    </row>
    <row r="34" ht="12.75">
      <c r="J34" s="53"/>
    </row>
    <row r="35" ht="12.75">
      <c r="J35" s="1"/>
    </row>
    <row r="36" ht="12.75">
      <c r="J36" s="52"/>
    </row>
    <row r="37" ht="12.75">
      <c r="J37" s="52"/>
    </row>
    <row r="38" ht="12.75">
      <c r="J38" s="52"/>
    </row>
    <row r="39" ht="12.75">
      <c r="J39" s="1"/>
    </row>
    <row r="40" ht="12.75">
      <c r="J40" s="53"/>
    </row>
    <row r="41" ht="12.75">
      <c r="J41" s="52"/>
    </row>
    <row r="42" ht="12.75">
      <c r="J42" s="52"/>
    </row>
    <row r="43" ht="12.75">
      <c r="J43" s="52"/>
    </row>
    <row r="44" ht="12.75">
      <c r="J44" s="52"/>
    </row>
    <row r="45" ht="12.75">
      <c r="J45" s="52"/>
    </row>
    <row r="46" ht="12.75">
      <c r="J46" s="52"/>
    </row>
    <row r="47" ht="12.75">
      <c r="J47" s="52"/>
    </row>
    <row r="48" ht="12.75">
      <c r="J48" s="53"/>
    </row>
    <row r="49" ht="12.75">
      <c r="J49" s="53"/>
    </row>
    <row r="51" ht="12.75">
      <c r="J51" s="52"/>
    </row>
    <row r="52" ht="12.75">
      <c r="J52" s="53"/>
    </row>
  </sheetData>
  <sheetProtection password="D54E" sheet="1"/>
  <mergeCells count="2">
    <mergeCell ref="A30:H30"/>
    <mergeCell ref="A31:H31"/>
  </mergeCells>
  <printOptions/>
  <pageMargins left="0.7480314960629921" right="0.7480314960629921" top="0.984251968503937" bottom="0.984251968503937" header="0.5118110236220472" footer="0.5118110236220472"/>
  <pageSetup fitToHeight="9" fitToWidth="1" horizontalDpi="600" verticalDpi="600" orientation="portrait" paperSize="9" scale="46"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view="pageBreakPreview" zoomScaleSheetLayoutView="100" zoomScalePageLayoutView="0" workbookViewId="0" topLeftCell="A1">
      <pane ySplit="2" topLeftCell="A21" activePane="bottomLeft" state="frozen"/>
      <selection pane="topLeft" activeCell="C8" sqref="C8"/>
      <selection pane="bottomLeft" activeCell="C26" sqref="C26"/>
    </sheetView>
  </sheetViews>
  <sheetFormatPr defaultColWidth="9.00390625" defaultRowHeight="12.75"/>
  <cols>
    <col min="1" max="1" width="9.625" style="1" customWidth="1"/>
    <col min="2" max="2" width="83.25390625" style="11" customWidth="1"/>
    <col min="3" max="3" width="25.125" style="12" customWidth="1"/>
    <col min="4" max="4" width="13.00390625" style="1" customWidth="1"/>
    <col min="5" max="5" width="38.00390625" style="13" customWidth="1"/>
    <col min="6" max="6" width="5.00390625" style="3" customWidth="1"/>
    <col min="7" max="7" width="11.00390625" style="1" customWidth="1"/>
    <col min="8" max="8" width="10.375" style="1" bestFit="1" customWidth="1"/>
    <col min="9" max="16384" width="9.125" style="1" customWidth="1"/>
  </cols>
  <sheetData>
    <row r="1" spans="1:6" s="14" customFormat="1" ht="20.25">
      <c r="A1" s="95" t="s">
        <v>186</v>
      </c>
      <c r="B1" s="96"/>
      <c r="C1" s="97"/>
      <c r="D1" s="98"/>
      <c r="E1" s="99"/>
      <c r="F1" s="15"/>
    </row>
    <row r="2" spans="1:5" ht="26.25" thickBot="1">
      <c r="A2" s="100" t="s">
        <v>3</v>
      </c>
      <c r="B2" s="100" t="s">
        <v>6</v>
      </c>
      <c r="C2" s="100" t="s">
        <v>10</v>
      </c>
      <c r="D2" s="100" t="s">
        <v>9</v>
      </c>
      <c r="E2" s="101" t="s">
        <v>8</v>
      </c>
    </row>
    <row r="3" spans="1:5" s="16" customFormat="1" ht="28.5" customHeight="1">
      <c r="A3" s="135" t="s">
        <v>145</v>
      </c>
      <c r="B3" s="136"/>
      <c r="C3" s="136"/>
      <c r="D3" s="136"/>
      <c r="E3" s="137"/>
    </row>
    <row r="4" spans="1:5" s="31" customFormat="1" ht="38.25" customHeight="1">
      <c r="A4" s="28">
        <v>1</v>
      </c>
      <c r="B4" s="29" t="s">
        <v>49</v>
      </c>
      <c r="C4" s="30">
        <f>'VZOR_DEK -1.16'!I41</f>
        <v>0</v>
      </c>
      <c r="D4" s="28">
        <v>11</v>
      </c>
      <c r="E4" s="30">
        <f aca="true" t="shared" si="0" ref="E4:E25">C4*D4</f>
        <v>0</v>
      </c>
    </row>
    <row r="5" spans="1:6" s="2" customFormat="1" ht="27" customHeight="1">
      <c r="A5" s="28">
        <v>2</v>
      </c>
      <c r="B5" s="29" t="s">
        <v>50</v>
      </c>
      <c r="C5" s="30">
        <f>'KCH3.26'!I41</f>
        <v>0</v>
      </c>
      <c r="D5" s="28">
        <v>1</v>
      </c>
      <c r="E5" s="30">
        <f t="shared" si="0"/>
        <v>0</v>
      </c>
      <c r="F5" s="4"/>
    </row>
    <row r="6" spans="1:6" s="2" customFormat="1" ht="27" customHeight="1">
      <c r="A6" s="28">
        <v>3</v>
      </c>
      <c r="B6" s="29" t="s">
        <v>51</v>
      </c>
      <c r="C6" s="30">
        <f>'VZOR_DEK -1.20'!I41</f>
        <v>0</v>
      </c>
      <c r="D6" s="28">
        <v>6</v>
      </c>
      <c r="E6" s="30">
        <f t="shared" si="0"/>
        <v>0</v>
      </c>
      <c r="F6" s="4"/>
    </row>
    <row r="7" spans="1:6" s="2" customFormat="1" ht="27" customHeight="1">
      <c r="A7" s="28">
        <v>4</v>
      </c>
      <c r="B7" s="29" t="s">
        <v>84</v>
      </c>
      <c r="C7" s="59">
        <f>'DEK 1.02'!I41</f>
        <v>0</v>
      </c>
      <c r="D7" s="28">
        <v>1</v>
      </c>
      <c r="E7" s="30">
        <f t="shared" si="0"/>
        <v>0</v>
      </c>
      <c r="F7" s="4"/>
    </row>
    <row r="8" spans="1:6" s="2" customFormat="1" ht="27" customHeight="1">
      <c r="A8" s="28">
        <v>5</v>
      </c>
      <c r="B8" s="29" t="s">
        <v>87</v>
      </c>
      <c r="C8" s="59">
        <f>'DEK 1.10'!I41</f>
        <v>0</v>
      </c>
      <c r="D8" s="28">
        <v>1</v>
      </c>
      <c r="E8" s="30">
        <f t="shared" si="0"/>
        <v>0</v>
      </c>
      <c r="F8" s="4"/>
    </row>
    <row r="9" spans="1:6" s="2" customFormat="1" ht="27" customHeight="1">
      <c r="A9" s="28">
        <v>6</v>
      </c>
      <c r="B9" s="29" t="s">
        <v>91</v>
      </c>
      <c r="C9" s="30">
        <f>'VZOR_KFY2.32'!I41</f>
        <v>0</v>
      </c>
      <c r="D9" s="28">
        <v>2</v>
      </c>
      <c r="E9" s="30">
        <f t="shared" si="0"/>
        <v>0</v>
      </c>
      <c r="F9" s="4"/>
    </row>
    <row r="10" spans="1:6" s="2" customFormat="1" ht="27" customHeight="1">
      <c r="A10" s="28">
        <v>7</v>
      </c>
      <c r="B10" s="29" t="s">
        <v>182</v>
      </c>
      <c r="C10" s="30">
        <f>'5.25'!I41</f>
        <v>0</v>
      </c>
      <c r="D10" s="28">
        <v>1</v>
      </c>
      <c r="E10" s="30">
        <f t="shared" si="0"/>
        <v>0</v>
      </c>
      <c r="F10" s="4"/>
    </row>
    <row r="11" spans="1:6" s="2" customFormat="1" ht="27" customHeight="1">
      <c r="A11" s="28">
        <v>8</v>
      </c>
      <c r="B11" s="29" t="s">
        <v>75</v>
      </c>
      <c r="C11" s="30">
        <f>'VZOR_DEK -1.29'!I23</f>
        <v>0</v>
      </c>
      <c r="D11" s="28">
        <v>5</v>
      </c>
      <c r="E11" s="30">
        <f t="shared" si="0"/>
        <v>0</v>
      </c>
      <c r="F11" s="4"/>
    </row>
    <row r="12" spans="1:6" s="2" customFormat="1" ht="27" customHeight="1">
      <c r="A12" s="28">
        <v>9</v>
      </c>
      <c r="B12" s="29" t="s">
        <v>74</v>
      </c>
      <c r="C12" s="30">
        <f>'KI6.16'!I24</f>
        <v>0</v>
      </c>
      <c r="D12" s="28">
        <v>1</v>
      </c>
      <c r="E12" s="30">
        <f t="shared" si="0"/>
        <v>0</v>
      </c>
      <c r="F12" s="4"/>
    </row>
    <row r="13" spans="1:5" s="31" customFormat="1" ht="37.5" customHeight="1">
      <c r="A13" s="28">
        <v>10</v>
      </c>
      <c r="B13" s="29" t="s">
        <v>66</v>
      </c>
      <c r="C13" s="30">
        <f>'VZOR_DEK 1.05'!I25</f>
        <v>0</v>
      </c>
      <c r="D13" s="28">
        <v>8</v>
      </c>
      <c r="E13" s="30">
        <f t="shared" si="0"/>
        <v>0</v>
      </c>
    </row>
    <row r="14" spans="1:6" s="2" customFormat="1" ht="27" customHeight="1">
      <c r="A14" s="28">
        <v>11</v>
      </c>
      <c r="B14" s="29" t="s">
        <v>67</v>
      </c>
      <c r="C14" s="30">
        <f>'KCH3.38'!I23</f>
        <v>0</v>
      </c>
      <c r="D14" s="28">
        <v>1</v>
      </c>
      <c r="E14" s="30">
        <f t="shared" si="0"/>
        <v>0</v>
      </c>
      <c r="F14" s="4"/>
    </row>
    <row r="15" spans="1:6" s="2" customFormat="1" ht="27" customHeight="1">
      <c r="A15" s="28">
        <v>12</v>
      </c>
      <c r="B15" s="29" t="s">
        <v>69</v>
      </c>
      <c r="C15" s="30">
        <f>'KI6.12'!I23</f>
        <v>0</v>
      </c>
      <c r="D15" s="28">
        <v>1</v>
      </c>
      <c r="E15" s="30">
        <f t="shared" si="0"/>
        <v>0</v>
      </c>
      <c r="F15" s="4"/>
    </row>
    <row r="16" spans="1:6" s="2" customFormat="1" ht="27" customHeight="1">
      <c r="A16" s="28">
        <v>13</v>
      </c>
      <c r="B16" s="29" t="s">
        <v>71</v>
      </c>
      <c r="C16" s="30">
        <f>'KI7.08'!I23</f>
        <v>0</v>
      </c>
      <c r="D16" s="28">
        <v>1</v>
      </c>
      <c r="E16" s="30">
        <f t="shared" si="0"/>
        <v>0</v>
      </c>
      <c r="F16" s="4"/>
    </row>
    <row r="17" spans="1:6" s="2" customFormat="1" ht="27" customHeight="1">
      <c r="A17" s="28">
        <v>14</v>
      </c>
      <c r="B17" s="29" t="s">
        <v>72</v>
      </c>
      <c r="C17" s="30">
        <f>'KMA8.18'!I27</f>
        <v>0</v>
      </c>
      <c r="D17" s="28">
        <v>1</v>
      </c>
      <c r="E17" s="30">
        <f t="shared" si="0"/>
        <v>0</v>
      </c>
      <c r="F17" s="4"/>
    </row>
    <row r="18" spans="1:6" s="2" customFormat="1" ht="27" customHeight="1">
      <c r="A18" s="28">
        <v>15</v>
      </c>
      <c r="B18" s="29" t="s">
        <v>92</v>
      </c>
      <c r="C18" s="30">
        <f>'KFY2.38'!I31</f>
        <v>0</v>
      </c>
      <c r="D18" s="28">
        <v>1</v>
      </c>
      <c r="E18" s="30">
        <f t="shared" si="0"/>
        <v>0</v>
      </c>
      <c r="F18" s="4"/>
    </row>
    <row r="19" spans="1:6" s="2" customFormat="1" ht="27" customHeight="1">
      <c r="A19" s="28">
        <v>16</v>
      </c>
      <c r="B19" s="29" t="s">
        <v>95</v>
      </c>
      <c r="C19" s="30">
        <f>'KFY2.33'!I30</f>
        <v>0</v>
      </c>
      <c r="D19" s="28">
        <v>1</v>
      </c>
      <c r="E19" s="30">
        <f t="shared" si="0"/>
        <v>0</v>
      </c>
      <c r="F19" s="4"/>
    </row>
    <row r="20" spans="1:6" s="2" customFormat="1" ht="36.75" customHeight="1">
      <c r="A20" s="28">
        <v>17</v>
      </c>
      <c r="B20" s="29" t="s">
        <v>96</v>
      </c>
      <c r="C20" s="30">
        <f>'VZOR_KFY2.34'!I26</f>
        <v>0</v>
      </c>
      <c r="D20" s="28">
        <v>7</v>
      </c>
      <c r="E20" s="30">
        <f t="shared" si="0"/>
        <v>0</v>
      </c>
      <c r="F20" s="4"/>
    </row>
    <row r="21" spans="1:6" s="2" customFormat="1" ht="27" customHeight="1">
      <c r="A21" s="28">
        <v>18</v>
      </c>
      <c r="B21" s="29" t="s">
        <v>97</v>
      </c>
      <c r="C21" s="30">
        <f>'KGEO4.42'!I41</f>
        <v>0</v>
      </c>
      <c r="D21" s="28">
        <v>1</v>
      </c>
      <c r="E21" s="30">
        <f t="shared" si="0"/>
        <v>0</v>
      </c>
      <c r="F21" s="4"/>
    </row>
    <row r="22" spans="1:6" s="2" customFormat="1" ht="27" customHeight="1">
      <c r="A22" s="28">
        <v>19</v>
      </c>
      <c r="B22" s="29" t="s">
        <v>105</v>
      </c>
      <c r="C22" s="30">
        <f>'DEK1.01'!I60</f>
        <v>0</v>
      </c>
      <c r="D22" s="28">
        <v>1</v>
      </c>
      <c r="E22" s="30">
        <f t="shared" si="0"/>
        <v>0</v>
      </c>
      <c r="F22" s="4"/>
    </row>
    <row r="23" spans="1:6" s="2" customFormat="1" ht="27" customHeight="1">
      <c r="A23" s="28">
        <v>20</v>
      </c>
      <c r="B23" s="29" t="s">
        <v>140</v>
      </c>
      <c r="C23" s="30">
        <f>'DEK1.03'!I66</f>
        <v>0</v>
      </c>
      <c r="D23" s="28">
        <v>1</v>
      </c>
      <c r="E23" s="30">
        <f t="shared" si="0"/>
        <v>0</v>
      </c>
      <c r="F23" s="4"/>
    </row>
    <row r="24" spans="1:6" s="2" customFormat="1" ht="27" customHeight="1">
      <c r="A24" s="28">
        <v>21</v>
      </c>
      <c r="B24" s="29" t="s">
        <v>139</v>
      </c>
      <c r="C24" s="30">
        <f>'DEK1.04'!I59</f>
        <v>0</v>
      </c>
      <c r="D24" s="28">
        <v>1</v>
      </c>
      <c r="E24" s="30">
        <f t="shared" si="0"/>
        <v>0</v>
      </c>
      <c r="F24" s="4"/>
    </row>
    <row r="25" spans="1:6" s="2" customFormat="1" ht="27" customHeight="1">
      <c r="A25" s="28">
        <v>22</v>
      </c>
      <c r="B25" s="29" t="s">
        <v>141</v>
      </c>
      <c r="C25" s="30">
        <f>'KCH3.17'!I59</f>
        <v>0</v>
      </c>
      <c r="D25" s="28">
        <v>1</v>
      </c>
      <c r="E25" s="30">
        <f t="shared" si="0"/>
        <v>0</v>
      </c>
      <c r="F25" s="4"/>
    </row>
    <row r="26" spans="1:5" s="31" customFormat="1" ht="27" customHeight="1">
      <c r="A26" s="28">
        <v>23</v>
      </c>
      <c r="B26" s="29" t="s">
        <v>76</v>
      </c>
      <c r="C26" s="30">
        <f>'I.S.'!I24</f>
        <v>0</v>
      </c>
      <c r="D26" s="28">
        <v>1</v>
      </c>
      <c r="E26" s="30">
        <f>C26*D26</f>
        <v>0</v>
      </c>
    </row>
    <row r="27" spans="1:5" s="31" customFormat="1" ht="27" customHeight="1">
      <c r="A27" s="28">
        <v>24</v>
      </c>
      <c r="B27" s="29" t="str">
        <f>'8.02'!E2</f>
        <v>AV TECHNIKA - UČEBNA 8.02</v>
      </c>
      <c r="C27" s="30">
        <f>'8.02'!I7</f>
        <v>0</v>
      </c>
      <c r="D27" s="28">
        <v>1</v>
      </c>
      <c r="E27" s="30">
        <f>C27*D27</f>
        <v>0</v>
      </c>
    </row>
    <row r="28" spans="1:5" s="26" customFormat="1" ht="33.75" customHeight="1" thickBot="1">
      <c r="A28" s="138" t="s">
        <v>146</v>
      </c>
      <c r="B28" s="139"/>
      <c r="C28" s="139"/>
      <c r="D28" s="140"/>
      <c r="E28" s="102">
        <f>SUM(E4:E27)</f>
        <v>0</v>
      </c>
    </row>
    <row r="29" spans="1:5" s="26" customFormat="1" ht="24.75" customHeight="1">
      <c r="A29" s="55"/>
      <c r="B29" s="55"/>
      <c r="C29" s="55"/>
      <c r="D29" s="55"/>
      <c r="E29" s="54"/>
    </row>
    <row r="30" spans="1:9" ht="19.5" customHeight="1">
      <c r="A30" s="141" t="s">
        <v>22</v>
      </c>
      <c r="B30" s="141"/>
      <c r="C30" s="141"/>
      <c r="D30" s="141"/>
      <c r="E30" s="141"/>
      <c r="F30" s="51"/>
      <c r="G30" s="51"/>
      <c r="H30" s="51"/>
      <c r="I30" s="51"/>
    </row>
    <row r="31" spans="1:9" ht="19.5" customHeight="1">
      <c r="A31" s="142" t="s">
        <v>23</v>
      </c>
      <c r="B31" s="142"/>
      <c r="C31" s="142"/>
      <c r="D31" s="142"/>
      <c r="E31" s="142"/>
      <c r="F31" s="51"/>
      <c r="G31" s="51"/>
      <c r="H31" s="51"/>
      <c r="I31" s="51"/>
    </row>
    <row r="32" spans="1:10" s="3" customFormat="1" ht="18" customHeight="1">
      <c r="A32" s="142" t="s">
        <v>19</v>
      </c>
      <c r="B32" s="142"/>
      <c r="C32" s="142"/>
      <c r="D32" s="142"/>
      <c r="E32" s="142"/>
      <c r="F32" s="142"/>
      <c r="G32" s="142"/>
      <c r="H32" s="142"/>
      <c r="I32" s="142"/>
      <c r="J32" s="10"/>
    </row>
    <row r="33" spans="1:9" ht="11.25" customHeight="1">
      <c r="A33" s="143"/>
      <c r="B33" s="143"/>
      <c r="C33" s="143"/>
      <c r="D33" s="143"/>
      <c r="E33" s="143"/>
      <c r="F33" s="143"/>
      <c r="G33" s="143"/>
      <c r="H33" s="143"/>
      <c r="I33" s="143"/>
    </row>
  </sheetData>
  <sheetProtection password="D54E" sheet="1"/>
  <mergeCells count="7">
    <mergeCell ref="A3:E3"/>
    <mergeCell ref="A28:D28"/>
    <mergeCell ref="A30:E30"/>
    <mergeCell ref="A31:E31"/>
    <mergeCell ref="A32:I32"/>
    <mergeCell ref="A33:E33"/>
    <mergeCell ref="F33:I33"/>
  </mergeCells>
  <printOptions/>
  <pageMargins left="0.7480314960629921" right="0.7480314960629921" top="0.984251968503937" bottom="0.984251968503937" header="0.5118110236220472" footer="0.5118110236220472"/>
  <pageSetup fitToHeight="9" fitToWidth="1" horizontalDpi="600" verticalDpi="600" orientation="portrait" paperSize="9" scale="52"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M44"/>
  <sheetViews>
    <sheetView view="pageBreakPreview" zoomScaleSheetLayoutView="100" zoomScalePageLayoutView="0" workbookViewId="0" topLeftCell="A1">
      <pane ySplit="1" topLeftCell="A14" activePane="bottomLeft" state="frozen"/>
      <selection pane="topLeft" activeCell="C8" sqref="C8"/>
      <selection pane="bottomLeft" activeCell="E16" sqref="E16"/>
    </sheetView>
  </sheetViews>
  <sheetFormatPr defaultColWidth="9.00390625" defaultRowHeight="12.75"/>
  <cols>
    <col min="1" max="1" width="8.00390625" style="3" customWidth="1"/>
    <col min="2" max="2" width="11.1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41"/>
      <c r="B2" s="42"/>
      <c r="C2" s="42"/>
      <c r="D2" s="42"/>
      <c r="E2" s="42" t="s">
        <v>96</v>
      </c>
      <c r="F2" s="42"/>
      <c r="G2" s="42"/>
      <c r="H2" s="42"/>
      <c r="I2" s="43"/>
    </row>
    <row r="3" spans="1:9" s="1" customFormat="1" ht="15.75">
      <c r="A3" s="19"/>
      <c r="B3" s="20"/>
      <c r="C3" s="20"/>
      <c r="D3" s="20"/>
      <c r="E3" s="20" t="s">
        <v>21</v>
      </c>
      <c r="F3" s="20"/>
      <c r="G3" s="20"/>
      <c r="H3" s="20"/>
      <c r="I3" s="20"/>
    </row>
    <row r="4" spans="1:10" s="2" customFormat="1" ht="63.75">
      <c r="A4" s="62">
        <v>1</v>
      </c>
      <c r="B4" s="123" t="s">
        <v>246</v>
      </c>
      <c r="C4" s="65"/>
      <c r="D4" s="63" t="s">
        <v>33</v>
      </c>
      <c r="E4" s="64" t="s">
        <v>189</v>
      </c>
      <c r="F4" s="65" t="s">
        <v>11</v>
      </c>
      <c r="G4" s="110"/>
      <c r="H4" s="62">
        <v>1</v>
      </c>
      <c r="I4" s="66">
        <f>H4*G4</f>
        <v>0</v>
      </c>
      <c r="J4" s="68" t="s">
        <v>173</v>
      </c>
    </row>
    <row r="5" spans="1:10" s="2" customFormat="1" ht="38.25">
      <c r="A5" s="62">
        <v>2</v>
      </c>
      <c r="B5" s="123" t="s">
        <v>248</v>
      </c>
      <c r="C5" s="65"/>
      <c r="D5" s="63" t="s">
        <v>25</v>
      </c>
      <c r="E5" s="64" t="s">
        <v>26</v>
      </c>
      <c r="F5" s="65" t="s">
        <v>11</v>
      </c>
      <c r="G5" s="110"/>
      <c r="H5" s="62">
        <v>1</v>
      </c>
      <c r="I5" s="66">
        <f>H5*G5</f>
        <v>0</v>
      </c>
      <c r="J5" s="68" t="s">
        <v>173</v>
      </c>
    </row>
    <row r="6" spans="1:10" s="2" customFormat="1" ht="38.25">
      <c r="A6" s="62">
        <v>3</v>
      </c>
      <c r="B6" s="123" t="s">
        <v>308</v>
      </c>
      <c r="C6" s="65"/>
      <c r="D6" s="63" t="s">
        <v>27</v>
      </c>
      <c r="E6" s="64" t="s">
        <v>126</v>
      </c>
      <c r="F6" s="65" t="s">
        <v>11</v>
      </c>
      <c r="G6" s="110"/>
      <c r="H6" s="62">
        <v>1</v>
      </c>
      <c r="I6" s="66">
        <f>H6*G6</f>
        <v>0</v>
      </c>
      <c r="J6" s="68" t="s">
        <v>173</v>
      </c>
    </row>
    <row r="7" spans="1:9" s="1" customFormat="1" ht="15.75">
      <c r="A7" s="21"/>
      <c r="B7" s="22"/>
      <c r="C7" s="111"/>
      <c r="D7" s="22"/>
      <c r="E7" s="22" t="s">
        <v>30</v>
      </c>
      <c r="F7" s="22"/>
      <c r="G7" s="111"/>
      <c r="H7" s="22"/>
      <c r="I7" s="22"/>
    </row>
    <row r="8" spans="1:10" s="2" customFormat="1" ht="25.5">
      <c r="A8" s="62">
        <v>4</v>
      </c>
      <c r="B8" s="123" t="s">
        <v>287</v>
      </c>
      <c r="C8" s="65"/>
      <c r="D8" s="63" t="s">
        <v>89</v>
      </c>
      <c r="E8" s="63" t="s">
        <v>90</v>
      </c>
      <c r="F8" s="65" t="s">
        <v>11</v>
      </c>
      <c r="G8" s="110"/>
      <c r="H8" s="62">
        <v>1</v>
      </c>
      <c r="I8" s="66">
        <f>H8*G8</f>
        <v>0</v>
      </c>
      <c r="J8" s="68" t="s">
        <v>173</v>
      </c>
    </row>
    <row r="9" spans="1:10" s="2" customFormat="1" ht="38.25">
      <c r="A9" s="69">
        <v>5</v>
      </c>
      <c r="B9" s="69" t="s">
        <v>247</v>
      </c>
      <c r="C9" s="71"/>
      <c r="D9" s="70" t="s">
        <v>174</v>
      </c>
      <c r="E9" s="73" t="s">
        <v>175</v>
      </c>
      <c r="F9" s="71" t="s">
        <v>11</v>
      </c>
      <c r="G9" s="112"/>
      <c r="H9" s="69">
        <v>1</v>
      </c>
      <c r="I9" s="72">
        <f>H9*G9</f>
        <v>0</v>
      </c>
      <c r="J9" s="53" t="s">
        <v>144</v>
      </c>
    </row>
    <row r="10" spans="1:10" s="2" customFormat="1" ht="51">
      <c r="A10" s="86">
        <v>6</v>
      </c>
      <c r="B10" s="86" t="s">
        <v>305</v>
      </c>
      <c r="C10" s="71"/>
      <c r="D10" s="70" t="s">
        <v>176</v>
      </c>
      <c r="E10" s="70" t="s">
        <v>177</v>
      </c>
      <c r="F10" s="71" t="s">
        <v>11</v>
      </c>
      <c r="G10" s="112"/>
      <c r="H10" s="69">
        <v>1</v>
      </c>
      <c r="I10" s="72">
        <f>H10*G10</f>
        <v>0</v>
      </c>
      <c r="J10" s="53" t="s">
        <v>144</v>
      </c>
    </row>
    <row r="11" spans="1:9" s="1" customFormat="1" ht="15.75">
      <c r="A11" s="21"/>
      <c r="B11" s="22"/>
      <c r="C11" s="111"/>
      <c r="D11" s="22"/>
      <c r="E11" s="22" t="s">
        <v>16</v>
      </c>
      <c r="F11" s="22"/>
      <c r="G11" s="111"/>
      <c r="H11" s="22"/>
      <c r="I11" s="22"/>
    </row>
    <row r="12" spans="1:10" s="2" customFormat="1" ht="76.5">
      <c r="A12" s="62">
        <v>7</v>
      </c>
      <c r="B12" s="123" t="s">
        <v>260</v>
      </c>
      <c r="C12" s="65"/>
      <c r="D12" s="63" t="s">
        <v>37</v>
      </c>
      <c r="E12" s="64" t="s">
        <v>191</v>
      </c>
      <c r="F12" s="65" t="s">
        <v>11</v>
      </c>
      <c r="G12" s="110"/>
      <c r="H12" s="62">
        <v>1</v>
      </c>
      <c r="I12" s="66">
        <f>H12*G12</f>
        <v>0</v>
      </c>
      <c r="J12" s="68" t="s">
        <v>173</v>
      </c>
    </row>
    <row r="13" spans="1:9" s="1" customFormat="1" ht="15.75">
      <c r="A13" s="21"/>
      <c r="B13" s="22"/>
      <c r="C13" s="111"/>
      <c r="D13" s="22"/>
      <c r="E13" s="22" t="s">
        <v>13</v>
      </c>
      <c r="F13" s="22"/>
      <c r="G13" s="111"/>
      <c r="H13" s="22"/>
      <c r="I13" s="22"/>
    </row>
    <row r="14" spans="1:10" s="2" customFormat="1" ht="38.25">
      <c r="A14" s="69">
        <v>8</v>
      </c>
      <c r="B14" s="69" t="s">
        <v>261</v>
      </c>
      <c r="C14" s="71"/>
      <c r="D14" s="70" t="s">
        <v>42</v>
      </c>
      <c r="E14" s="70" t="s">
        <v>62</v>
      </c>
      <c r="F14" s="71" t="s">
        <v>11</v>
      </c>
      <c r="G14" s="112"/>
      <c r="H14" s="69">
        <v>1</v>
      </c>
      <c r="I14" s="72">
        <f>H14*G14</f>
        <v>0</v>
      </c>
      <c r="J14" s="53" t="s">
        <v>144</v>
      </c>
    </row>
    <row r="15" spans="1:10" s="2" customFormat="1" ht="25.5">
      <c r="A15" s="62">
        <v>9</v>
      </c>
      <c r="B15" s="123" t="s">
        <v>263</v>
      </c>
      <c r="C15" s="65"/>
      <c r="D15" s="63" t="s">
        <v>47</v>
      </c>
      <c r="E15" s="63" t="s">
        <v>46</v>
      </c>
      <c r="F15" s="65" t="s">
        <v>11</v>
      </c>
      <c r="G15" s="110"/>
      <c r="H15" s="62">
        <v>1</v>
      </c>
      <c r="I15" s="66">
        <f>H15*G15</f>
        <v>0</v>
      </c>
      <c r="J15" s="68" t="s">
        <v>173</v>
      </c>
    </row>
    <row r="16" spans="1:10" s="2" customFormat="1" ht="25.5">
      <c r="A16" s="62">
        <v>10</v>
      </c>
      <c r="B16" s="123" t="s">
        <v>264</v>
      </c>
      <c r="C16" s="65"/>
      <c r="D16" s="63" t="s">
        <v>48</v>
      </c>
      <c r="E16" s="63" t="s">
        <v>94</v>
      </c>
      <c r="F16" s="65" t="s">
        <v>12</v>
      </c>
      <c r="G16" s="110"/>
      <c r="H16" s="62">
        <v>1</v>
      </c>
      <c r="I16" s="66">
        <f>H16*G16</f>
        <v>0</v>
      </c>
      <c r="J16" s="68" t="s">
        <v>173</v>
      </c>
    </row>
    <row r="17" spans="1:13" s="1" customFormat="1" ht="15.75">
      <c r="A17" s="21"/>
      <c r="B17" s="22"/>
      <c r="C17" s="111"/>
      <c r="D17" s="22"/>
      <c r="E17" s="22" t="s">
        <v>150</v>
      </c>
      <c r="F17" s="22"/>
      <c r="G17" s="111"/>
      <c r="H17" s="22"/>
      <c r="I17" s="22"/>
      <c r="M17" s="9"/>
    </row>
    <row r="18" spans="1:10" s="27" customFormat="1" ht="25.5">
      <c r="A18" s="62">
        <v>11</v>
      </c>
      <c r="B18" s="123" t="s">
        <v>265</v>
      </c>
      <c r="C18" s="65"/>
      <c r="D18" s="63" t="s">
        <v>24</v>
      </c>
      <c r="E18" s="63" t="s">
        <v>165</v>
      </c>
      <c r="F18" s="65" t="s">
        <v>12</v>
      </c>
      <c r="G18" s="110"/>
      <c r="H18" s="62">
        <v>1</v>
      </c>
      <c r="I18" s="66">
        <f aca="true" t="shared" si="0" ref="I18:I24">H18*G18</f>
        <v>0</v>
      </c>
      <c r="J18" s="68" t="s">
        <v>173</v>
      </c>
    </row>
    <row r="19" spans="1:10" s="27" customFormat="1" ht="25.5">
      <c r="A19" s="62">
        <v>12</v>
      </c>
      <c r="B19" s="123" t="s">
        <v>267</v>
      </c>
      <c r="C19" s="65"/>
      <c r="D19" s="63" t="s">
        <v>24</v>
      </c>
      <c r="E19" s="63" t="s">
        <v>162</v>
      </c>
      <c r="F19" s="65" t="s">
        <v>12</v>
      </c>
      <c r="G19" s="110"/>
      <c r="H19" s="62">
        <v>1</v>
      </c>
      <c r="I19" s="66">
        <f t="shared" si="0"/>
        <v>0</v>
      </c>
      <c r="J19" s="68" t="s">
        <v>173</v>
      </c>
    </row>
    <row r="20" spans="1:10" s="27" customFormat="1" ht="25.5">
      <c r="A20" s="69">
        <v>13</v>
      </c>
      <c r="B20" s="69" t="s">
        <v>269</v>
      </c>
      <c r="C20" s="71"/>
      <c r="D20" s="70" t="s">
        <v>24</v>
      </c>
      <c r="E20" s="70" t="s">
        <v>156</v>
      </c>
      <c r="F20" s="71" t="s">
        <v>12</v>
      </c>
      <c r="G20" s="112"/>
      <c r="H20" s="69">
        <v>1</v>
      </c>
      <c r="I20" s="72">
        <f t="shared" si="0"/>
        <v>0</v>
      </c>
      <c r="J20" s="53" t="s">
        <v>144</v>
      </c>
    </row>
    <row r="21" spans="1:10" s="27" customFormat="1" ht="25.5">
      <c r="A21" s="69">
        <v>14</v>
      </c>
      <c r="B21" s="69" t="s">
        <v>271</v>
      </c>
      <c r="C21" s="71"/>
      <c r="D21" s="70" t="s">
        <v>24</v>
      </c>
      <c r="E21" s="70" t="s">
        <v>151</v>
      </c>
      <c r="F21" s="71" t="s">
        <v>12</v>
      </c>
      <c r="G21" s="112"/>
      <c r="H21" s="69">
        <v>1</v>
      </c>
      <c r="I21" s="72">
        <f t="shared" si="0"/>
        <v>0</v>
      </c>
      <c r="J21" s="53" t="s">
        <v>144</v>
      </c>
    </row>
    <row r="22" spans="1:10" s="27" customFormat="1" ht="25.5">
      <c r="A22" s="62">
        <v>15</v>
      </c>
      <c r="B22" s="123" t="s">
        <v>309</v>
      </c>
      <c r="C22" s="65"/>
      <c r="D22" s="63" t="s">
        <v>24</v>
      </c>
      <c r="E22" s="63" t="s">
        <v>158</v>
      </c>
      <c r="F22" s="65" t="s">
        <v>159</v>
      </c>
      <c r="G22" s="110"/>
      <c r="H22" s="122"/>
      <c r="I22" s="66">
        <f t="shared" si="0"/>
        <v>0</v>
      </c>
      <c r="J22" s="68" t="s">
        <v>173</v>
      </c>
    </row>
    <row r="23" spans="1:11" s="27" customFormat="1" ht="25.5">
      <c r="A23" s="69">
        <v>16</v>
      </c>
      <c r="B23" s="69" t="s">
        <v>274</v>
      </c>
      <c r="C23" s="71"/>
      <c r="D23" s="70" t="s">
        <v>24</v>
      </c>
      <c r="E23" s="70" t="s">
        <v>152</v>
      </c>
      <c r="F23" s="71" t="s">
        <v>12</v>
      </c>
      <c r="G23" s="112"/>
      <c r="H23" s="69">
        <v>1</v>
      </c>
      <c r="I23" s="72">
        <f t="shared" si="0"/>
        <v>0</v>
      </c>
      <c r="J23" s="53" t="s">
        <v>144</v>
      </c>
      <c r="K23" s="10"/>
    </row>
    <row r="24" spans="1:10" s="27" customFormat="1" ht="51">
      <c r="A24" s="69">
        <v>17</v>
      </c>
      <c r="B24" s="69" t="s">
        <v>275</v>
      </c>
      <c r="C24" s="71"/>
      <c r="D24" s="70" t="s">
        <v>24</v>
      </c>
      <c r="E24" s="70" t="s">
        <v>161</v>
      </c>
      <c r="F24" s="71" t="s">
        <v>12</v>
      </c>
      <c r="G24" s="112"/>
      <c r="H24" s="69">
        <v>1</v>
      </c>
      <c r="I24" s="72">
        <f t="shared" si="0"/>
        <v>0</v>
      </c>
      <c r="J24" s="53" t="s">
        <v>144</v>
      </c>
    </row>
    <row r="25" spans="1:10" s="27" customFormat="1" ht="25.5">
      <c r="A25" s="62">
        <v>18</v>
      </c>
      <c r="B25" s="123" t="s">
        <v>276</v>
      </c>
      <c r="C25" s="65"/>
      <c r="D25" s="63" t="s">
        <v>24</v>
      </c>
      <c r="E25" s="63" t="s">
        <v>153</v>
      </c>
      <c r="F25" s="65" t="s">
        <v>14</v>
      </c>
      <c r="G25" s="110"/>
      <c r="H25" s="62">
        <v>1</v>
      </c>
      <c r="I25" s="66">
        <f>H25*G25</f>
        <v>0</v>
      </c>
      <c r="J25" s="68" t="s">
        <v>173</v>
      </c>
    </row>
    <row r="26" spans="1:11" s="1" customFormat="1" ht="15.75">
      <c r="A26" s="150" t="s">
        <v>147</v>
      </c>
      <c r="B26" s="151"/>
      <c r="C26" s="151"/>
      <c r="D26" s="151"/>
      <c r="E26" s="151"/>
      <c r="F26" s="151"/>
      <c r="G26" s="151"/>
      <c r="H26" s="152"/>
      <c r="I26" s="56">
        <f>I9+I10+I14+I23+I24+I20+I21</f>
        <v>0</v>
      </c>
      <c r="J26" s="57"/>
      <c r="K26" s="9"/>
    </row>
    <row r="27" spans="1:11" s="1" customFormat="1" ht="15.75">
      <c r="A27" s="153" t="s">
        <v>172</v>
      </c>
      <c r="B27" s="154"/>
      <c r="C27" s="154"/>
      <c r="D27" s="154"/>
      <c r="E27" s="154"/>
      <c r="F27" s="154"/>
      <c r="G27" s="154"/>
      <c r="H27" s="155"/>
      <c r="I27" s="60">
        <f>I4+I5+I8+I12+I15+I16+I18+I19+I22+I25</f>
        <v>0</v>
      </c>
      <c r="J27" s="61"/>
      <c r="K27" s="9"/>
    </row>
    <row r="28" spans="9:10" ht="12.75">
      <c r="I28" s="8">
        <f>SUM(I26:I27)</f>
        <v>0</v>
      </c>
      <c r="J28" s="52"/>
    </row>
    <row r="29" ht="12.75">
      <c r="J29" s="52"/>
    </row>
    <row r="30" ht="12.75">
      <c r="J30" s="52"/>
    </row>
    <row r="31" ht="12.75">
      <c r="J31" s="1"/>
    </row>
    <row r="32" ht="12.75">
      <c r="J32" s="53"/>
    </row>
    <row r="33" ht="12.75">
      <c r="J33" s="52"/>
    </row>
    <row r="34" ht="12.75">
      <c r="J34" s="52"/>
    </row>
    <row r="35" ht="12.75">
      <c r="J35" s="52"/>
    </row>
    <row r="36" ht="12.75">
      <c r="J36" s="52"/>
    </row>
    <row r="37" ht="12.75">
      <c r="J37" s="52"/>
    </row>
    <row r="38" ht="12.75">
      <c r="J38" s="52"/>
    </row>
    <row r="39" ht="12.75">
      <c r="J39" s="52"/>
    </row>
    <row r="40" ht="12.75">
      <c r="J40" s="53"/>
    </row>
    <row r="41" ht="12.75">
      <c r="J41" s="53"/>
    </row>
    <row r="43" ht="12.75">
      <c r="J43" s="52"/>
    </row>
    <row r="44" ht="12.75">
      <c r="J44" s="53"/>
    </row>
  </sheetData>
  <sheetProtection password="D54E" sheet="1"/>
  <mergeCells count="2">
    <mergeCell ref="A26:H26"/>
    <mergeCell ref="A27:H27"/>
  </mergeCells>
  <printOptions/>
  <pageMargins left="0.7480314960629921" right="0.7480314960629921" top="0.984251968503937" bottom="0.984251968503937" header="0.5118110236220472" footer="0.5118110236220472"/>
  <pageSetup fitToHeight="9" fitToWidth="1" horizontalDpi="600" verticalDpi="600" orientation="portrait" paperSize="9" scale="46"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tabColor rgb="FF7030A0"/>
    <pageSetUpPr fitToPage="1"/>
  </sheetPr>
  <dimension ref="A1:M43"/>
  <sheetViews>
    <sheetView view="pageBreakPreview" zoomScale="85" zoomScaleSheetLayoutView="85" zoomScalePageLayoutView="0" workbookViewId="0" topLeftCell="A1">
      <pane ySplit="1" topLeftCell="A11" activePane="bottomLeft" state="frozen"/>
      <selection pane="topLeft" activeCell="C8" sqref="C8"/>
      <selection pane="bottomLeft" activeCell="E23" sqref="E23"/>
    </sheetView>
  </sheetViews>
  <sheetFormatPr defaultColWidth="9.00390625" defaultRowHeight="12.75"/>
  <cols>
    <col min="1" max="1" width="8.00390625" style="3" customWidth="1"/>
    <col min="2" max="2" width="12.253906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44"/>
      <c r="B2" s="45"/>
      <c r="C2" s="45"/>
      <c r="D2" s="45"/>
      <c r="E2" s="47" t="s">
        <v>97</v>
      </c>
      <c r="F2" s="45"/>
      <c r="G2" s="45"/>
      <c r="H2" s="45"/>
      <c r="I2" s="46"/>
    </row>
    <row r="3" spans="1:9" s="1" customFormat="1" ht="15.75">
      <c r="A3" s="19"/>
      <c r="B3" s="20"/>
      <c r="C3" s="20"/>
      <c r="D3" s="20"/>
      <c r="E3" s="20" t="s">
        <v>53</v>
      </c>
      <c r="F3" s="20"/>
      <c r="G3" s="20"/>
      <c r="H3" s="20"/>
      <c r="I3" s="20"/>
    </row>
    <row r="4" spans="1:10" s="2" customFormat="1" ht="114.75">
      <c r="A4" s="62">
        <v>1</v>
      </c>
      <c r="B4" s="128" t="s">
        <v>288</v>
      </c>
      <c r="C4" s="65"/>
      <c r="D4" s="63" t="s">
        <v>55</v>
      </c>
      <c r="E4" s="63" t="s">
        <v>195</v>
      </c>
      <c r="F4" s="65" t="s">
        <v>11</v>
      </c>
      <c r="G4" s="110"/>
      <c r="H4" s="62">
        <v>1</v>
      </c>
      <c r="I4" s="66">
        <f>H4*G4</f>
        <v>0</v>
      </c>
      <c r="J4" s="68" t="s">
        <v>173</v>
      </c>
    </row>
    <row r="5" spans="1:10" s="2" customFormat="1" ht="45">
      <c r="A5" s="62">
        <v>2</v>
      </c>
      <c r="B5" s="128" t="s">
        <v>290</v>
      </c>
      <c r="C5" s="65"/>
      <c r="D5" s="63" t="s">
        <v>54</v>
      </c>
      <c r="E5" s="133" t="s">
        <v>198</v>
      </c>
      <c r="F5" s="65" t="s">
        <v>11</v>
      </c>
      <c r="G5" s="110"/>
      <c r="H5" s="62">
        <v>1</v>
      </c>
      <c r="I5" s="66">
        <f>H5*G5</f>
        <v>0</v>
      </c>
      <c r="J5" s="68" t="s">
        <v>173</v>
      </c>
    </row>
    <row r="6" spans="1:9" s="1" customFormat="1" ht="15.75">
      <c r="A6" s="21"/>
      <c r="B6" s="130"/>
      <c r="C6" s="111"/>
      <c r="D6" s="22"/>
      <c r="E6" s="22" t="s">
        <v>60</v>
      </c>
      <c r="F6" s="22"/>
      <c r="G6" s="111"/>
      <c r="H6" s="22"/>
      <c r="I6" s="22"/>
    </row>
    <row r="7" spans="1:10" s="2" customFormat="1" ht="51">
      <c r="A7" s="62">
        <v>3</v>
      </c>
      <c r="B7" s="128" t="s">
        <v>291</v>
      </c>
      <c r="C7" s="65"/>
      <c r="D7" s="63" t="s">
        <v>241</v>
      </c>
      <c r="E7" s="63" t="s">
        <v>196</v>
      </c>
      <c r="F7" s="65" t="s">
        <v>12</v>
      </c>
      <c r="G7" s="110"/>
      <c r="H7" s="62">
        <v>1</v>
      </c>
      <c r="I7" s="66">
        <f>H7*G7</f>
        <v>0</v>
      </c>
      <c r="J7" s="68" t="s">
        <v>173</v>
      </c>
    </row>
    <row r="8" spans="1:10" s="2" customFormat="1" ht="25.5">
      <c r="A8" s="62">
        <v>4</v>
      </c>
      <c r="B8" s="128" t="s">
        <v>310</v>
      </c>
      <c r="C8" s="65"/>
      <c r="D8" s="63" t="s">
        <v>28</v>
      </c>
      <c r="E8" s="63" t="s">
        <v>29</v>
      </c>
      <c r="F8" s="65" t="s">
        <v>12</v>
      </c>
      <c r="G8" s="110"/>
      <c r="H8" s="62">
        <v>1</v>
      </c>
      <c r="I8" s="66">
        <f>H8*G8</f>
        <v>0</v>
      </c>
      <c r="J8" s="68" t="s">
        <v>173</v>
      </c>
    </row>
    <row r="9" spans="1:10" s="2" customFormat="1" ht="38.25">
      <c r="A9" s="69">
        <v>5</v>
      </c>
      <c r="B9" s="129" t="s">
        <v>247</v>
      </c>
      <c r="C9" s="71"/>
      <c r="D9" s="70" t="s">
        <v>174</v>
      </c>
      <c r="E9" s="73" t="s">
        <v>175</v>
      </c>
      <c r="F9" s="71" t="s">
        <v>11</v>
      </c>
      <c r="G9" s="112"/>
      <c r="H9" s="69">
        <v>1</v>
      </c>
      <c r="I9" s="72">
        <f>H9*G9</f>
        <v>0</v>
      </c>
      <c r="J9" s="53" t="s">
        <v>144</v>
      </c>
    </row>
    <row r="10" spans="1:10" s="2" customFormat="1" ht="63.75">
      <c r="A10" s="62">
        <v>6</v>
      </c>
      <c r="B10" s="128" t="s">
        <v>251</v>
      </c>
      <c r="C10" s="65"/>
      <c r="D10" s="63" t="s">
        <v>59</v>
      </c>
      <c r="E10" s="63" t="s">
        <v>35</v>
      </c>
      <c r="F10" s="65" t="s">
        <v>11</v>
      </c>
      <c r="G10" s="110"/>
      <c r="H10" s="62">
        <v>1</v>
      </c>
      <c r="I10" s="66">
        <f>H10*G10</f>
        <v>0</v>
      </c>
      <c r="J10" s="68" t="s">
        <v>173</v>
      </c>
    </row>
    <row r="11" spans="1:9" s="1" customFormat="1" ht="15.75">
      <c r="A11" s="21"/>
      <c r="B11" s="130"/>
      <c r="C11" s="111"/>
      <c r="D11" s="22"/>
      <c r="E11" s="22" t="s">
        <v>15</v>
      </c>
      <c r="F11" s="22"/>
      <c r="G11" s="111"/>
      <c r="H11" s="22"/>
      <c r="I11" s="22"/>
    </row>
    <row r="12" spans="1:10" s="2" customFormat="1" ht="38.25">
      <c r="A12" s="62">
        <v>7</v>
      </c>
      <c r="B12" s="128" t="s">
        <v>311</v>
      </c>
      <c r="C12" s="65"/>
      <c r="D12" s="63" t="s">
        <v>98</v>
      </c>
      <c r="E12" s="63" t="s">
        <v>99</v>
      </c>
      <c r="F12" s="65" t="s">
        <v>100</v>
      </c>
      <c r="G12" s="110"/>
      <c r="H12" s="62">
        <v>1</v>
      </c>
      <c r="I12" s="66">
        <f>H12*G12</f>
        <v>0</v>
      </c>
      <c r="J12" s="68" t="s">
        <v>173</v>
      </c>
    </row>
    <row r="13" spans="1:9" s="1" customFormat="1" ht="15.75">
      <c r="A13" s="21"/>
      <c r="B13" s="130"/>
      <c r="C13" s="111"/>
      <c r="D13" s="22"/>
      <c r="E13" s="22" t="s">
        <v>30</v>
      </c>
      <c r="F13" s="22"/>
      <c r="G13" s="111"/>
      <c r="H13" s="22"/>
      <c r="I13" s="22"/>
    </row>
    <row r="14" spans="1:10" s="2" customFormat="1" ht="25.5">
      <c r="A14" s="62">
        <v>8</v>
      </c>
      <c r="B14" s="128" t="s">
        <v>255</v>
      </c>
      <c r="C14" s="65"/>
      <c r="D14" s="63" t="s">
        <v>20</v>
      </c>
      <c r="E14" s="63" t="s">
        <v>183</v>
      </c>
      <c r="F14" s="65" t="s">
        <v>11</v>
      </c>
      <c r="G14" s="110"/>
      <c r="H14" s="62">
        <v>1</v>
      </c>
      <c r="I14" s="66">
        <f>H14*G14</f>
        <v>0</v>
      </c>
      <c r="J14" s="68" t="s">
        <v>173</v>
      </c>
    </row>
    <row r="15" spans="1:10" s="2" customFormat="1" ht="25.5">
      <c r="A15" s="62">
        <v>9</v>
      </c>
      <c r="B15" s="128" t="s">
        <v>256</v>
      </c>
      <c r="C15" s="65"/>
      <c r="D15" s="63" t="s">
        <v>2</v>
      </c>
      <c r="E15" s="63" t="s">
        <v>1</v>
      </c>
      <c r="F15" s="65" t="s">
        <v>11</v>
      </c>
      <c r="G15" s="110"/>
      <c r="H15" s="62">
        <v>2</v>
      </c>
      <c r="I15" s="66">
        <f>H15*G15</f>
        <v>0</v>
      </c>
      <c r="J15" s="68" t="s">
        <v>173</v>
      </c>
    </row>
    <row r="16" spans="1:10" s="2" customFormat="1" ht="25.5">
      <c r="A16" s="62">
        <v>10</v>
      </c>
      <c r="B16" s="128" t="s">
        <v>257</v>
      </c>
      <c r="C16" s="65"/>
      <c r="D16" s="63" t="s">
        <v>2</v>
      </c>
      <c r="E16" s="63" t="s">
        <v>38</v>
      </c>
      <c r="F16" s="65" t="s">
        <v>12</v>
      </c>
      <c r="G16" s="110"/>
      <c r="H16" s="62">
        <v>1</v>
      </c>
      <c r="I16" s="66">
        <f>H16*G16</f>
        <v>0</v>
      </c>
      <c r="J16" s="68" t="s">
        <v>173</v>
      </c>
    </row>
    <row r="17" spans="1:10" s="2" customFormat="1" ht="38.25">
      <c r="A17" s="69">
        <v>11</v>
      </c>
      <c r="B17" s="129" t="s">
        <v>258</v>
      </c>
      <c r="C17" s="71"/>
      <c r="D17" s="70" t="s">
        <v>0</v>
      </c>
      <c r="E17" s="73" t="s">
        <v>233</v>
      </c>
      <c r="F17" s="71" t="s">
        <v>11</v>
      </c>
      <c r="G17" s="112"/>
      <c r="H17" s="69">
        <v>1</v>
      </c>
      <c r="I17" s="72">
        <f>H17*G17</f>
        <v>0</v>
      </c>
      <c r="J17" s="53" t="s">
        <v>144</v>
      </c>
    </row>
    <row r="18" spans="1:9" s="1" customFormat="1" ht="15.75">
      <c r="A18" s="21"/>
      <c r="B18" s="130"/>
      <c r="C18" s="111"/>
      <c r="D18" s="22"/>
      <c r="E18" s="22" t="s">
        <v>16</v>
      </c>
      <c r="F18" s="22"/>
      <c r="G18" s="111"/>
      <c r="H18" s="22"/>
      <c r="I18" s="22"/>
    </row>
    <row r="19" spans="1:10" s="2" customFormat="1" ht="76.5">
      <c r="A19" s="62">
        <v>12</v>
      </c>
      <c r="B19" s="128" t="s">
        <v>260</v>
      </c>
      <c r="C19" s="65"/>
      <c r="D19" s="63" t="s">
        <v>37</v>
      </c>
      <c r="E19" s="63" t="s">
        <v>191</v>
      </c>
      <c r="F19" s="65" t="s">
        <v>11</v>
      </c>
      <c r="G19" s="110"/>
      <c r="H19" s="62">
        <v>1</v>
      </c>
      <c r="I19" s="66">
        <f>H19*G19</f>
        <v>0</v>
      </c>
      <c r="J19" s="68" t="s">
        <v>173</v>
      </c>
    </row>
    <row r="20" spans="1:9" s="1" customFormat="1" ht="15.75">
      <c r="A20" s="21"/>
      <c r="B20" s="130"/>
      <c r="C20" s="111"/>
      <c r="D20" s="22"/>
      <c r="E20" s="22" t="s">
        <v>13</v>
      </c>
      <c r="F20" s="22"/>
      <c r="G20" s="111"/>
      <c r="H20" s="22"/>
      <c r="I20" s="22"/>
    </row>
    <row r="21" spans="1:10" s="2" customFormat="1" ht="38.25">
      <c r="A21" s="62">
        <v>13</v>
      </c>
      <c r="B21" s="128" t="s">
        <v>261</v>
      </c>
      <c r="C21" s="65"/>
      <c r="D21" s="63" t="s">
        <v>42</v>
      </c>
      <c r="E21" s="63" t="s">
        <v>62</v>
      </c>
      <c r="F21" s="65" t="s">
        <v>11</v>
      </c>
      <c r="G21" s="110"/>
      <c r="H21" s="62">
        <v>1</v>
      </c>
      <c r="I21" s="66">
        <f>H21*G21</f>
        <v>0</v>
      </c>
      <c r="J21" s="68" t="s">
        <v>173</v>
      </c>
    </row>
    <row r="22" spans="1:10" s="2" customFormat="1" ht="25.5">
      <c r="A22" s="62">
        <v>14</v>
      </c>
      <c r="B22" s="128" t="s">
        <v>263</v>
      </c>
      <c r="C22" s="65"/>
      <c r="D22" s="63" t="s">
        <v>47</v>
      </c>
      <c r="E22" s="63" t="s">
        <v>46</v>
      </c>
      <c r="F22" s="65" t="s">
        <v>11</v>
      </c>
      <c r="G22" s="110"/>
      <c r="H22" s="62">
        <v>1</v>
      </c>
      <c r="I22" s="66">
        <f>H22*G22</f>
        <v>0</v>
      </c>
      <c r="J22" s="68" t="s">
        <v>173</v>
      </c>
    </row>
    <row r="23" spans="1:10" s="2" customFormat="1" ht="25.5">
      <c r="A23" s="62">
        <v>15</v>
      </c>
      <c r="B23" s="128" t="s">
        <v>264</v>
      </c>
      <c r="C23" s="65"/>
      <c r="D23" s="63" t="s">
        <v>48</v>
      </c>
      <c r="E23" s="63" t="s">
        <v>94</v>
      </c>
      <c r="F23" s="65" t="s">
        <v>12</v>
      </c>
      <c r="G23" s="110"/>
      <c r="H23" s="62">
        <v>1</v>
      </c>
      <c r="I23" s="66">
        <f>H23*G23</f>
        <v>0</v>
      </c>
      <c r="J23" s="68" t="s">
        <v>173</v>
      </c>
    </row>
    <row r="24" spans="1:13" s="1" customFormat="1" ht="15.75">
      <c r="A24" s="21"/>
      <c r="B24" s="130"/>
      <c r="C24" s="111"/>
      <c r="D24" s="22"/>
      <c r="E24" s="22" t="s">
        <v>150</v>
      </c>
      <c r="F24" s="22"/>
      <c r="G24" s="111"/>
      <c r="H24" s="22"/>
      <c r="I24" s="22"/>
      <c r="M24" s="9"/>
    </row>
    <row r="25" spans="1:10" s="27" customFormat="1" ht="25.5">
      <c r="A25" s="62">
        <v>16</v>
      </c>
      <c r="B25" s="128" t="s">
        <v>265</v>
      </c>
      <c r="C25" s="65"/>
      <c r="D25" s="63" t="s">
        <v>24</v>
      </c>
      <c r="E25" s="63" t="s">
        <v>165</v>
      </c>
      <c r="F25" s="65" t="s">
        <v>12</v>
      </c>
      <c r="G25" s="110"/>
      <c r="H25" s="62">
        <v>1</v>
      </c>
      <c r="I25" s="66">
        <f aca="true" t="shared" si="0" ref="I25:I36">H25*G25</f>
        <v>0</v>
      </c>
      <c r="J25" s="68" t="s">
        <v>173</v>
      </c>
    </row>
    <row r="26" spans="1:10" s="27" customFormat="1" ht="25.5">
      <c r="A26" s="62">
        <v>17</v>
      </c>
      <c r="B26" s="128" t="s">
        <v>266</v>
      </c>
      <c r="C26" s="65"/>
      <c r="D26" s="63" t="s">
        <v>24</v>
      </c>
      <c r="E26" s="63" t="s">
        <v>154</v>
      </c>
      <c r="F26" s="65" t="s">
        <v>12</v>
      </c>
      <c r="G26" s="110"/>
      <c r="H26" s="62">
        <v>1</v>
      </c>
      <c r="I26" s="66">
        <f t="shared" si="0"/>
        <v>0</v>
      </c>
      <c r="J26" s="68" t="s">
        <v>173</v>
      </c>
    </row>
    <row r="27" spans="1:10" s="27" customFormat="1" ht="25.5">
      <c r="A27" s="62">
        <v>18</v>
      </c>
      <c r="B27" s="128" t="s">
        <v>267</v>
      </c>
      <c r="C27" s="65"/>
      <c r="D27" s="63" t="s">
        <v>24</v>
      </c>
      <c r="E27" s="63" t="s">
        <v>162</v>
      </c>
      <c r="F27" s="65" t="s">
        <v>12</v>
      </c>
      <c r="G27" s="110"/>
      <c r="H27" s="62">
        <v>1</v>
      </c>
      <c r="I27" s="66">
        <f t="shared" si="0"/>
        <v>0</v>
      </c>
      <c r="J27" s="68" t="s">
        <v>173</v>
      </c>
    </row>
    <row r="28" spans="1:10" s="27" customFormat="1" ht="25.5">
      <c r="A28" s="69">
        <v>19</v>
      </c>
      <c r="B28" s="129" t="s">
        <v>268</v>
      </c>
      <c r="C28" s="71"/>
      <c r="D28" s="70" t="s">
        <v>24</v>
      </c>
      <c r="E28" s="70" t="s">
        <v>155</v>
      </c>
      <c r="F28" s="71" t="s">
        <v>12</v>
      </c>
      <c r="G28" s="112"/>
      <c r="H28" s="69">
        <v>1</v>
      </c>
      <c r="I28" s="72">
        <f t="shared" si="0"/>
        <v>0</v>
      </c>
      <c r="J28" s="53" t="s">
        <v>144</v>
      </c>
    </row>
    <row r="29" spans="1:10" s="27" customFormat="1" ht="25.5">
      <c r="A29" s="69">
        <v>20</v>
      </c>
      <c r="B29" s="129" t="s">
        <v>269</v>
      </c>
      <c r="C29" s="71"/>
      <c r="D29" s="70" t="s">
        <v>24</v>
      </c>
      <c r="E29" s="70" t="s">
        <v>156</v>
      </c>
      <c r="F29" s="71" t="s">
        <v>12</v>
      </c>
      <c r="G29" s="112"/>
      <c r="H29" s="69">
        <v>1</v>
      </c>
      <c r="I29" s="72">
        <f t="shared" si="0"/>
        <v>0</v>
      </c>
      <c r="J29" s="53" t="s">
        <v>144</v>
      </c>
    </row>
    <row r="30" spans="1:10" s="27" customFormat="1" ht="25.5">
      <c r="A30" s="69">
        <v>21</v>
      </c>
      <c r="B30" s="129" t="s">
        <v>312</v>
      </c>
      <c r="C30" s="71"/>
      <c r="D30" s="70" t="s">
        <v>24</v>
      </c>
      <c r="E30" s="70" t="s">
        <v>163</v>
      </c>
      <c r="F30" s="71" t="s">
        <v>12</v>
      </c>
      <c r="G30" s="112"/>
      <c r="H30" s="69">
        <v>1</v>
      </c>
      <c r="I30" s="72">
        <f t="shared" si="0"/>
        <v>0</v>
      </c>
      <c r="J30" s="53" t="s">
        <v>144</v>
      </c>
    </row>
    <row r="31" spans="1:11" s="27" customFormat="1" ht="25.5">
      <c r="A31" s="69">
        <v>22</v>
      </c>
      <c r="B31" s="129" t="s">
        <v>271</v>
      </c>
      <c r="C31" s="71"/>
      <c r="D31" s="70" t="s">
        <v>24</v>
      </c>
      <c r="E31" s="70" t="s">
        <v>151</v>
      </c>
      <c r="F31" s="71" t="s">
        <v>12</v>
      </c>
      <c r="G31" s="112"/>
      <c r="H31" s="69">
        <v>1</v>
      </c>
      <c r="I31" s="72">
        <f t="shared" si="0"/>
        <v>0</v>
      </c>
      <c r="J31" s="53" t="s">
        <v>144</v>
      </c>
      <c r="K31" s="10"/>
    </row>
    <row r="32" spans="1:10" s="27" customFormat="1" ht="25.5">
      <c r="A32" s="62">
        <v>23</v>
      </c>
      <c r="B32" s="128" t="s">
        <v>272</v>
      </c>
      <c r="C32" s="65"/>
      <c r="D32" s="63" t="s">
        <v>24</v>
      </c>
      <c r="E32" s="63" t="s">
        <v>158</v>
      </c>
      <c r="F32" s="65" t="s">
        <v>159</v>
      </c>
      <c r="G32" s="110"/>
      <c r="H32" s="116"/>
      <c r="I32" s="66">
        <f t="shared" si="0"/>
        <v>0</v>
      </c>
      <c r="J32" s="68" t="s">
        <v>173</v>
      </c>
    </row>
    <row r="33" spans="1:10" s="27" customFormat="1" ht="25.5">
      <c r="A33" s="69">
        <v>24</v>
      </c>
      <c r="B33" s="129" t="s">
        <v>273</v>
      </c>
      <c r="C33" s="71"/>
      <c r="D33" s="70" t="s">
        <v>24</v>
      </c>
      <c r="E33" s="70" t="s">
        <v>160</v>
      </c>
      <c r="F33" s="71" t="s">
        <v>159</v>
      </c>
      <c r="G33" s="112"/>
      <c r="H33" s="71"/>
      <c r="I33" s="72">
        <f t="shared" si="0"/>
        <v>0</v>
      </c>
      <c r="J33" s="53" t="s">
        <v>144</v>
      </c>
    </row>
    <row r="34" spans="1:12" s="27" customFormat="1" ht="25.5">
      <c r="A34" s="69">
        <v>25</v>
      </c>
      <c r="B34" s="129" t="s">
        <v>274</v>
      </c>
      <c r="C34" s="71"/>
      <c r="D34" s="70" t="s">
        <v>24</v>
      </c>
      <c r="E34" s="70" t="s">
        <v>152</v>
      </c>
      <c r="F34" s="71" t="s">
        <v>12</v>
      </c>
      <c r="G34" s="112"/>
      <c r="H34" s="69">
        <v>1</v>
      </c>
      <c r="I34" s="72">
        <f t="shared" si="0"/>
        <v>0</v>
      </c>
      <c r="J34" s="53" t="s">
        <v>144</v>
      </c>
      <c r="L34" s="10"/>
    </row>
    <row r="35" spans="1:11" s="27" customFormat="1" ht="51">
      <c r="A35" s="69">
        <v>26</v>
      </c>
      <c r="B35" s="129" t="s">
        <v>275</v>
      </c>
      <c r="C35" s="71"/>
      <c r="D35" s="70" t="s">
        <v>24</v>
      </c>
      <c r="E35" s="70" t="s">
        <v>161</v>
      </c>
      <c r="F35" s="71" t="s">
        <v>12</v>
      </c>
      <c r="G35" s="112"/>
      <c r="H35" s="69">
        <v>1</v>
      </c>
      <c r="I35" s="72">
        <f t="shared" si="0"/>
        <v>0</v>
      </c>
      <c r="J35" s="53" t="s">
        <v>144</v>
      </c>
      <c r="K35" s="10"/>
    </row>
    <row r="36" spans="1:10" s="27" customFormat="1" ht="25.5">
      <c r="A36" s="62">
        <v>27</v>
      </c>
      <c r="B36" s="128" t="s">
        <v>276</v>
      </c>
      <c r="C36" s="65"/>
      <c r="D36" s="63" t="s">
        <v>24</v>
      </c>
      <c r="E36" s="63" t="s">
        <v>153</v>
      </c>
      <c r="F36" s="65" t="s">
        <v>14</v>
      </c>
      <c r="G36" s="110"/>
      <c r="H36" s="62">
        <v>1</v>
      </c>
      <c r="I36" s="66">
        <f t="shared" si="0"/>
        <v>0</v>
      </c>
      <c r="J36" s="68" t="s">
        <v>173</v>
      </c>
    </row>
    <row r="37" spans="1:13" s="1" customFormat="1" ht="15.75">
      <c r="A37" s="21"/>
      <c r="B37" s="130"/>
      <c r="C37" s="111"/>
      <c r="D37" s="22"/>
      <c r="E37" s="22" t="s">
        <v>178</v>
      </c>
      <c r="F37" s="22"/>
      <c r="G37" s="111"/>
      <c r="H37" s="22"/>
      <c r="I37" s="22"/>
      <c r="M37" s="9"/>
    </row>
    <row r="38" spans="1:10" s="27" customFormat="1" ht="293.25">
      <c r="A38" s="156">
        <v>28</v>
      </c>
      <c r="B38" s="162" t="s">
        <v>313</v>
      </c>
      <c r="C38" s="157"/>
      <c r="D38" s="156" t="s">
        <v>179</v>
      </c>
      <c r="E38" s="117" t="s">
        <v>211</v>
      </c>
      <c r="F38" s="157" t="s">
        <v>14</v>
      </c>
      <c r="G38" s="158"/>
      <c r="H38" s="159">
        <v>1</v>
      </c>
      <c r="I38" s="163">
        <f>H38*G38</f>
        <v>0</v>
      </c>
      <c r="J38" s="166" t="s">
        <v>173</v>
      </c>
    </row>
    <row r="39" spans="1:10" s="27" customFormat="1" ht="408">
      <c r="A39" s="156"/>
      <c r="B39" s="162"/>
      <c r="C39" s="157"/>
      <c r="D39" s="156"/>
      <c r="E39" s="118" t="s">
        <v>210</v>
      </c>
      <c r="F39" s="157"/>
      <c r="G39" s="158"/>
      <c r="H39" s="160"/>
      <c r="I39" s="164"/>
      <c r="J39" s="166"/>
    </row>
    <row r="40" spans="1:10" s="27" customFormat="1" ht="191.25">
      <c r="A40" s="156"/>
      <c r="B40" s="162"/>
      <c r="C40" s="157"/>
      <c r="D40" s="156"/>
      <c r="E40" s="119" t="s">
        <v>209</v>
      </c>
      <c r="F40" s="157"/>
      <c r="G40" s="158"/>
      <c r="H40" s="161"/>
      <c r="I40" s="165"/>
      <c r="J40" s="166"/>
    </row>
    <row r="41" spans="1:11" s="1" customFormat="1" ht="15.75">
      <c r="A41" s="150" t="s">
        <v>147</v>
      </c>
      <c r="B41" s="151"/>
      <c r="C41" s="151"/>
      <c r="D41" s="151"/>
      <c r="E41" s="151"/>
      <c r="F41" s="151"/>
      <c r="G41" s="151"/>
      <c r="H41" s="152"/>
      <c r="I41" s="56">
        <f>I9+I17+I28+I29+I30+I31+I33+I34+I35</f>
        <v>0</v>
      </c>
      <c r="J41" s="57"/>
      <c r="K41" s="9"/>
    </row>
    <row r="42" spans="1:11" s="1" customFormat="1" ht="15.75">
      <c r="A42" s="153" t="s">
        <v>172</v>
      </c>
      <c r="B42" s="154"/>
      <c r="C42" s="154"/>
      <c r="D42" s="154"/>
      <c r="E42" s="154"/>
      <c r="F42" s="154"/>
      <c r="G42" s="154"/>
      <c r="H42" s="155"/>
      <c r="I42" s="60">
        <f>I4+I5+I7+I8+I10+I12+I14+I15+I16+I19+I21+I22+I23+I25+I26+I27+I32+I36+I38</f>
        <v>0</v>
      </c>
      <c r="J42" s="61"/>
      <c r="K42" s="9"/>
    </row>
    <row r="43" ht="12.75">
      <c r="I43" s="8">
        <f>SUM(I41:I42)</f>
        <v>0</v>
      </c>
    </row>
  </sheetData>
  <sheetProtection password="D54E" sheet="1"/>
  <mergeCells count="11">
    <mergeCell ref="I38:I40"/>
    <mergeCell ref="J38:J40"/>
    <mergeCell ref="A41:H41"/>
    <mergeCell ref="A42:H42"/>
    <mergeCell ref="A38:A40"/>
    <mergeCell ref="C38:C40"/>
    <mergeCell ref="D38:D40"/>
    <mergeCell ref="F38:F40"/>
    <mergeCell ref="G38:G40"/>
    <mergeCell ref="H38:H40"/>
    <mergeCell ref="B38:B40"/>
  </mergeCells>
  <printOptions/>
  <pageMargins left="0.7480314960629921" right="0.7480314960629921" top="0.984251968503937" bottom="0.984251968503937" header="0.5118110236220472" footer="0.5118110236220472"/>
  <pageSetup fitToHeight="9" fitToWidth="1" horizontalDpi="600" verticalDpi="600" orientation="portrait" paperSize="9" scale="46"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M62"/>
  <sheetViews>
    <sheetView view="pageBreakPreview" zoomScaleSheetLayoutView="100" zoomScalePageLayoutView="0" workbookViewId="0" topLeftCell="A1">
      <pane ySplit="1" topLeftCell="A2" activePane="bottomLeft" state="frozen"/>
      <selection pane="topLeft" activeCell="C8" sqref="C8"/>
      <selection pane="bottomLeft" activeCell="E33" sqref="E33"/>
    </sheetView>
  </sheetViews>
  <sheetFormatPr defaultColWidth="9.00390625" defaultRowHeight="12.75"/>
  <cols>
    <col min="1" max="1" width="8.00390625" style="3" customWidth="1"/>
    <col min="2" max="2" width="7.625" style="3" bestFit="1"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50"/>
      <c r="B2" s="48"/>
      <c r="C2" s="48"/>
      <c r="D2" s="48"/>
      <c r="E2" s="48" t="s">
        <v>105</v>
      </c>
      <c r="F2" s="48"/>
      <c r="G2" s="48"/>
      <c r="H2" s="48"/>
      <c r="I2" s="49"/>
    </row>
    <row r="3" spans="1:9" s="1" customFormat="1" ht="15.75">
      <c r="A3" s="19"/>
      <c r="B3" s="20"/>
      <c r="C3" s="20"/>
      <c r="D3" s="20"/>
      <c r="E3" s="20" t="s">
        <v>21</v>
      </c>
      <c r="F3" s="20"/>
      <c r="G3" s="20"/>
      <c r="H3" s="20"/>
      <c r="I3" s="20"/>
    </row>
    <row r="4" spans="1:10" s="2" customFormat="1" ht="89.25">
      <c r="A4" s="62">
        <v>1</v>
      </c>
      <c r="B4" s="125" t="s">
        <v>282</v>
      </c>
      <c r="C4" s="126"/>
      <c r="D4" s="63" t="s">
        <v>86</v>
      </c>
      <c r="E4" s="64" t="s">
        <v>192</v>
      </c>
      <c r="F4" s="65" t="s">
        <v>11</v>
      </c>
      <c r="G4" s="110"/>
      <c r="H4" s="62">
        <v>1</v>
      </c>
      <c r="I4" s="66">
        <f>H4*G4</f>
        <v>0</v>
      </c>
      <c r="J4" s="68" t="s">
        <v>173</v>
      </c>
    </row>
    <row r="5" spans="1:10" s="2" customFormat="1" ht="38.25">
      <c r="A5" s="69">
        <v>2</v>
      </c>
      <c r="B5" s="69" t="s">
        <v>247</v>
      </c>
      <c r="C5" s="71"/>
      <c r="D5" s="70" t="s">
        <v>174</v>
      </c>
      <c r="E5" s="73" t="s">
        <v>175</v>
      </c>
      <c r="F5" s="71" t="s">
        <v>11</v>
      </c>
      <c r="G5" s="112"/>
      <c r="H5" s="69">
        <v>1</v>
      </c>
      <c r="I5" s="72">
        <f>H5*G5</f>
        <v>0</v>
      </c>
      <c r="J5" s="53" t="s">
        <v>144</v>
      </c>
    </row>
    <row r="6" spans="1:10" s="2" customFormat="1" ht="38.25">
      <c r="A6" s="69">
        <v>3</v>
      </c>
      <c r="B6" s="69" t="s">
        <v>248</v>
      </c>
      <c r="C6" s="69"/>
      <c r="D6" s="70" t="s">
        <v>25</v>
      </c>
      <c r="E6" s="73" t="s">
        <v>26</v>
      </c>
      <c r="F6" s="71" t="s">
        <v>11</v>
      </c>
      <c r="G6" s="112"/>
      <c r="H6" s="69">
        <v>1</v>
      </c>
      <c r="I6" s="72">
        <f>H6*G6</f>
        <v>0</v>
      </c>
      <c r="J6" s="53" t="s">
        <v>144</v>
      </c>
    </row>
    <row r="7" spans="1:10" s="2" customFormat="1" ht="38.25">
      <c r="A7" s="62">
        <v>4</v>
      </c>
      <c r="B7" s="125" t="s">
        <v>340</v>
      </c>
      <c r="C7" s="125"/>
      <c r="D7" s="63" t="s">
        <v>27</v>
      </c>
      <c r="E7" s="64" t="s">
        <v>127</v>
      </c>
      <c r="F7" s="65" t="s">
        <v>11</v>
      </c>
      <c r="G7" s="110"/>
      <c r="H7" s="62">
        <v>1</v>
      </c>
      <c r="I7" s="66">
        <f>H7*G7</f>
        <v>0</v>
      </c>
      <c r="J7" s="68" t="s">
        <v>173</v>
      </c>
    </row>
    <row r="8" spans="1:9" s="1" customFormat="1" ht="15.75">
      <c r="A8" s="21"/>
      <c r="B8" s="22"/>
      <c r="C8" s="111"/>
      <c r="D8" s="22"/>
      <c r="E8" s="22" t="s">
        <v>34</v>
      </c>
      <c r="F8" s="22"/>
      <c r="G8" s="111"/>
      <c r="H8" s="22"/>
      <c r="I8" s="22"/>
    </row>
    <row r="9" spans="1:10" s="2" customFormat="1" ht="89.25">
      <c r="A9" s="67">
        <v>5</v>
      </c>
      <c r="B9" s="125" t="s">
        <v>250</v>
      </c>
      <c r="C9" s="125"/>
      <c r="D9" s="63" t="s">
        <v>18</v>
      </c>
      <c r="E9" s="63" t="s">
        <v>190</v>
      </c>
      <c r="F9" s="65" t="s">
        <v>12</v>
      </c>
      <c r="G9" s="110"/>
      <c r="H9" s="62">
        <v>1</v>
      </c>
      <c r="I9" s="66">
        <f aca="true" t="shared" si="0" ref="I9:I14">H9*G9</f>
        <v>0</v>
      </c>
      <c r="J9" s="68" t="s">
        <v>173</v>
      </c>
    </row>
    <row r="10" spans="1:10" s="2" customFormat="1" ht="76.5">
      <c r="A10" s="67">
        <v>6</v>
      </c>
      <c r="B10" s="125" t="s">
        <v>323</v>
      </c>
      <c r="C10" s="125"/>
      <c r="D10" s="63" t="s">
        <v>106</v>
      </c>
      <c r="E10" s="63" t="s">
        <v>212</v>
      </c>
      <c r="F10" s="65" t="s">
        <v>11</v>
      </c>
      <c r="G10" s="110"/>
      <c r="H10" s="62">
        <v>1</v>
      </c>
      <c r="I10" s="66">
        <f t="shared" si="0"/>
        <v>0</v>
      </c>
      <c r="J10" s="68" t="s">
        <v>173</v>
      </c>
    </row>
    <row r="11" spans="1:10" s="2" customFormat="1" ht="38.25">
      <c r="A11" s="67">
        <v>7</v>
      </c>
      <c r="B11" s="125" t="s">
        <v>342</v>
      </c>
      <c r="C11" s="125"/>
      <c r="D11" s="63" t="s">
        <v>243</v>
      </c>
      <c r="E11" s="63" t="s">
        <v>244</v>
      </c>
      <c r="F11" s="65" t="s">
        <v>11</v>
      </c>
      <c r="G11" s="66"/>
      <c r="H11" s="62">
        <v>1</v>
      </c>
      <c r="I11" s="66">
        <f t="shared" si="0"/>
        <v>0</v>
      </c>
      <c r="J11" s="68" t="s">
        <v>173</v>
      </c>
    </row>
    <row r="12" spans="1:10" s="2" customFormat="1" ht="63.75">
      <c r="A12" s="67">
        <v>8</v>
      </c>
      <c r="B12" s="125" t="s">
        <v>251</v>
      </c>
      <c r="C12" s="125"/>
      <c r="D12" s="63" t="s">
        <v>17</v>
      </c>
      <c r="E12" s="63" t="s">
        <v>35</v>
      </c>
      <c r="F12" s="65" t="s">
        <v>11</v>
      </c>
      <c r="G12" s="110"/>
      <c r="H12" s="62">
        <v>1</v>
      </c>
      <c r="I12" s="66">
        <f t="shared" si="0"/>
        <v>0</v>
      </c>
      <c r="J12" s="68" t="s">
        <v>173</v>
      </c>
    </row>
    <row r="13" spans="1:10" s="2" customFormat="1" ht="76.5">
      <c r="A13" s="69">
        <v>9</v>
      </c>
      <c r="B13" s="69" t="s">
        <v>343</v>
      </c>
      <c r="C13" s="69"/>
      <c r="D13" s="70" t="s">
        <v>184</v>
      </c>
      <c r="E13" s="73" t="s">
        <v>213</v>
      </c>
      <c r="F13" s="71" t="s">
        <v>12</v>
      </c>
      <c r="G13" s="112"/>
      <c r="H13" s="108">
        <v>2</v>
      </c>
      <c r="I13" s="72">
        <f t="shared" si="0"/>
        <v>0</v>
      </c>
      <c r="J13" s="53" t="s">
        <v>144</v>
      </c>
    </row>
    <row r="14" spans="1:10" s="2" customFormat="1" ht="25.5">
      <c r="A14" s="69">
        <v>10</v>
      </c>
      <c r="B14" s="69" t="s">
        <v>344</v>
      </c>
      <c r="C14" s="69"/>
      <c r="D14" s="70" t="s">
        <v>135</v>
      </c>
      <c r="E14" s="73" t="s">
        <v>185</v>
      </c>
      <c r="F14" s="71" t="s">
        <v>12</v>
      </c>
      <c r="G14" s="112"/>
      <c r="H14" s="108">
        <v>2</v>
      </c>
      <c r="I14" s="72">
        <f t="shared" si="0"/>
        <v>0</v>
      </c>
      <c r="J14" s="53" t="s">
        <v>144</v>
      </c>
    </row>
    <row r="15" spans="1:9" s="1" customFormat="1" ht="15.75">
      <c r="A15" s="21"/>
      <c r="B15" s="22"/>
      <c r="C15" s="111"/>
      <c r="D15" s="22"/>
      <c r="E15" s="22" t="s">
        <v>15</v>
      </c>
      <c r="F15" s="22"/>
      <c r="G15" s="111"/>
      <c r="H15" s="22"/>
      <c r="I15" s="22"/>
    </row>
    <row r="16" spans="1:10" s="2" customFormat="1" ht="51">
      <c r="A16" s="62">
        <v>11</v>
      </c>
      <c r="B16" s="125" t="s">
        <v>279</v>
      </c>
      <c r="C16" s="125"/>
      <c r="D16" s="63" t="s">
        <v>108</v>
      </c>
      <c r="E16" s="63" t="s">
        <v>214</v>
      </c>
      <c r="F16" s="65" t="s">
        <v>11</v>
      </c>
      <c r="G16" s="110"/>
      <c r="H16" s="62">
        <v>2</v>
      </c>
      <c r="I16" s="66">
        <f>H16*G16</f>
        <v>0</v>
      </c>
      <c r="J16" s="68" t="s">
        <v>173</v>
      </c>
    </row>
    <row r="17" spans="1:10" s="2" customFormat="1" ht="63.75">
      <c r="A17" s="62">
        <v>12</v>
      </c>
      <c r="B17" s="125" t="s">
        <v>297</v>
      </c>
      <c r="C17" s="125"/>
      <c r="D17" s="63" t="s">
        <v>109</v>
      </c>
      <c r="E17" s="63" t="s">
        <v>215</v>
      </c>
      <c r="F17" s="65" t="s">
        <v>11</v>
      </c>
      <c r="G17" s="110"/>
      <c r="H17" s="62">
        <v>1</v>
      </c>
      <c r="I17" s="66">
        <f aca="true" t="shared" si="1" ref="I17:I27">H17*G17</f>
        <v>0</v>
      </c>
      <c r="J17" s="68" t="s">
        <v>173</v>
      </c>
    </row>
    <row r="18" spans="1:10" s="2" customFormat="1" ht="51">
      <c r="A18" s="62">
        <v>13</v>
      </c>
      <c r="B18" s="125" t="s">
        <v>325</v>
      </c>
      <c r="C18" s="125"/>
      <c r="D18" s="63" t="s">
        <v>110</v>
      </c>
      <c r="E18" s="63" t="s">
        <v>111</v>
      </c>
      <c r="F18" s="65" t="s">
        <v>11</v>
      </c>
      <c r="G18" s="110"/>
      <c r="H18" s="62">
        <v>1</v>
      </c>
      <c r="I18" s="66">
        <f t="shared" si="1"/>
        <v>0</v>
      </c>
      <c r="J18" s="68" t="s">
        <v>173</v>
      </c>
    </row>
    <row r="19" spans="1:10" s="2" customFormat="1" ht="38.25">
      <c r="A19" s="62">
        <v>14</v>
      </c>
      <c r="B19" s="125" t="s">
        <v>326</v>
      </c>
      <c r="C19" s="125"/>
      <c r="D19" s="63" t="s">
        <v>112</v>
      </c>
      <c r="E19" s="63" t="s">
        <v>113</v>
      </c>
      <c r="F19" s="65" t="s">
        <v>11</v>
      </c>
      <c r="G19" s="110"/>
      <c r="H19" s="62">
        <v>1</v>
      </c>
      <c r="I19" s="66">
        <f t="shared" si="1"/>
        <v>0</v>
      </c>
      <c r="J19" s="68" t="s">
        <v>173</v>
      </c>
    </row>
    <row r="20" spans="1:10" s="2" customFormat="1" ht="63.75">
      <c r="A20" s="62">
        <v>15</v>
      </c>
      <c r="B20" s="125" t="s">
        <v>327</v>
      </c>
      <c r="C20" s="125"/>
      <c r="D20" s="63" t="s">
        <v>114</v>
      </c>
      <c r="E20" s="63" t="s">
        <v>216</v>
      </c>
      <c r="F20" s="65" t="s">
        <v>11</v>
      </c>
      <c r="G20" s="110"/>
      <c r="H20" s="62">
        <v>1</v>
      </c>
      <c r="I20" s="66">
        <f t="shared" si="1"/>
        <v>0</v>
      </c>
      <c r="J20" s="68" t="s">
        <v>173</v>
      </c>
    </row>
    <row r="21" spans="1:10" s="2" customFormat="1" ht="76.5">
      <c r="A21" s="62">
        <v>19</v>
      </c>
      <c r="B21" s="125" t="s">
        <v>328</v>
      </c>
      <c r="C21" s="125"/>
      <c r="D21" s="63" t="s">
        <v>115</v>
      </c>
      <c r="E21" s="63" t="s">
        <v>217</v>
      </c>
      <c r="F21" s="65" t="s">
        <v>11</v>
      </c>
      <c r="G21" s="110"/>
      <c r="H21" s="62">
        <v>2</v>
      </c>
      <c r="I21" s="66">
        <f t="shared" si="1"/>
        <v>0</v>
      </c>
      <c r="J21" s="68" t="s">
        <v>173</v>
      </c>
    </row>
    <row r="22" spans="1:10" s="2" customFormat="1" ht="76.5">
      <c r="A22" s="62">
        <v>17</v>
      </c>
      <c r="B22" s="125" t="s">
        <v>329</v>
      </c>
      <c r="C22" s="125"/>
      <c r="D22" s="63" t="s">
        <v>115</v>
      </c>
      <c r="E22" s="63" t="s">
        <v>218</v>
      </c>
      <c r="F22" s="65" t="s">
        <v>11</v>
      </c>
      <c r="G22" s="110"/>
      <c r="H22" s="62">
        <v>1</v>
      </c>
      <c r="I22" s="66">
        <f t="shared" si="1"/>
        <v>0</v>
      </c>
      <c r="J22" s="68" t="s">
        <v>173</v>
      </c>
    </row>
    <row r="23" spans="1:10" s="2" customFormat="1" ht="46.5" customHeight="1">
      <c r="A23" s="62">
        <v>18</v>
      </c>
      <c r="B23" s="125" t="s">
        <v>330</v>
      </c>
      <c r="C23" s="125"/>
      <c r="D23" s="63" t="s">
        <v>116</v>
      </c>
      <c r="E23" s="63" t="s">
        <v>219</v>
      </c>
      <c r="F23" s="65" t="s">
        <v>11</v>
      </c>
      <c r="G23" s="110"/>
      <c r="H23" s="62">
        <v>2</v>
      </c>
      <c r="I23" s="66">
        <f t="shared" si="1"/>
        <v>0</v>
      </c>
      <c r="J23" s="68" t="s">
        <v>173</v>
      </c>
    </row>
    <row r="24" spans="1:10" s="2" customFormat="1" ht="38.25">
      <c r="A24" s="62">
        <v>19</v>
      </c>
      <c r="B24" s="125" t="s">
        <v>331</v>
      </c>
      <c r="C24" s="125"/>
      <c r="D24" s="63" t="s">
        <v>117</v>
      </c>
      <c r="E24" s="63" t="s">
        <v>220</v>
      </c>
      <c r="F24" s="65" t="s">
        <v>11</v>
      </c>
      <c r="G24" s="110"/>
      <c r="H24" s="62">
        <v>1</v>
      </c>
      <c r="I24" s="66">
        <f t="shared" si="1"/>
        <v>0</v>
      </c>
      <c r="J24" s="68" t="s">
        <v>173</v>
      </c>
    </row>
    <row r="25" spans="1:10" s="2" customFormat="1" ht="25.5">
      <c r="A25" s="62">
        <v>20</v>
      </c>
      <c r="B25" s="125" t="s">
        <v>295</v>
      </c>
      <c r="C25" s="125"/>
      <c r="D25" s="63" t="s">
        <v>123</v>
      </c>
      <c r="E25" s="64" t="s">
        <v>122</v>
      </c>
      <c r="F25" s="65" t="s">
        <v>11</v>
      </c>
      <c r="G25" s="110"/>
      <c r="H25" s="62">
        <v>2</v>
      </c>
      <c r="I25" s="66">
        <f t="shared" si="1"/>
        <v>0</v>
      </c>
      <c r="J25" s="68" t="s">
        <v>173</v>
      </c>
    </row>
    <row r="26" spans="1:10" s="2" customFormat="1" ht="25.5">
      <c r="A26" s="62">
        <v>21</v>
      </c>
      <c r="B26" s="125" t="s">
        <v>332</v>
      </c>
      <c r="C26" s="125"/>
      <c r="D26" s="63" t="s">
        <v>118</v>
      </c>
      <c r="E26" s="64" t="s">
        <v>119</v>
      </c>
      <c r="F26" s="65" t="s">
        <v>11</v>
      </c>
      <c r="G26" s="110"/>
      <c r="H26" s="62">
        <v>2</v>
      </c>
      <c r="I26" s="66">
        <f t="shared" si="1"/>
        <v>0</v>
      </c>
      <c r="J26" s="68" t="s">
        <v>173</v>
      </c>
    </row>
    <row r="27" spans="1:10" s="2" customFormat="1" ht="25.5">
      <c r="A27" s="62">
        <v>22</v>
      </c>
      <c r="B27" s="125" t="s">
        <v>333</v>
      </c>
      <c r="C27" s="125"/>
      <c r="D27" s="63" t="s">
        <v>120</v>
      </c>
      <c r="E27" s="64" t="s">
        <v>121</v>
      </c>
      <c r="F27" s="65" t="s">
        <v>11</v>
      </c>
      <c r="G27" s="110"/>
      <c r="H27" s="62">
        <v>2</v>
      </c>
      <c r="I27" s="66">
        <f t="shared" si="1"/>
        <v>0</v>
      </c>
      <c r="J27" s="68" t="s">
        <v>173</v>
      </c>
    </row>
    <row r="28" spans="1:9" s="1" customFormat="1" ht="15.75">
      <c r="A28" s="21"/>
      <c r="B28" s="22"/>
      <c r="C28" s="111"/>
      <c r="D28" s="22"/>
      <c r="E28" s="22" t="s">
        <v>30</v>
      </c>
      <c r="F28" s="22"/>
      <c r="G28" s="111"/>
      <c r="H28" s="22"/>
      <c r="I28" s="22"/>
    </row>
    <row r="29" spans="1:10" s="2" customFormat="1" ht="25.5">
      <c r="A29" s="62">
        <v>23</v>
      </c>
      <c r="B29" s="125" t="s">
        <v>255</v>
      </c>
      <c r="C29" s="125"/>
      <c r="D29" s="63" t="s">
        <v>20</v>
      </c>
      <c r="E29" s="63" t="s">
        <v>183</v>
      </c>
      <c r="F29" s="65" t="s">
        <v>11</v>
      </c>
      <c r="G29" s="110"/>
      <c r="H29" s="62">
        <v>2</v>
      </c>
      <c r="I29" s="66">
        <f aca="true" t="shared" si="2" ref="I29:I35">H29*G29</f>
        <v>0</v>
      </c>
      <c r="J29" s="68" t="s">
        <v>173</v>
      </c>
    </row>
    <row r="30" spans="1:10" s="2" customFormat="1" ht="25.5">
      <c r="A30" s="62">
        <v>24</v>
      </c>
      <c r="B30" s="125" t="s">
        <v>256</v>
      </c>
      <c r="C30" s="125"/>
      <c r="D30" s="63" t="s">
        <v>2</v>
      </c>
      <c r="E30" s="63" t="s">
        <v>1</v>
      </c>
      <c r="F30" s="65" t="s">
        <v>11</v>
      </c>
      <c r="G30" s="110"/>
      <c r="H30" s="62">
        <v>4</v>
      </c>
      <c r="I30" s="66">
        <f t="shared" si="2"/>
        <v>0</v>
      </c>
      <c r="J30" s="68" t="s">
        <v>173</v>
      </c>
    </row>
    <row r="31" spans="1:10" s="2" customFormat="1" ht="25.5">
      <c r="A31" s="62">
        <v>25</v>
      </c>
      <c r="B31" s="125" t="s">
        <v>257</v>
      </c>
      <c r="C31" s="125"/>
      <c r="D31" s="63" t="s">
        <v>2</v>
      </c>
      <c r="E31" s="63" t="s">
        <v>38</v>
      </c>
      <c r="F31" s="65" t="s">
        <v>12</v>
      </c>
      <c r="G31" s="110"/>
      <c r="H31" s="62">
        <v>2</v>
      </c>
      <c r="I31" s="66">
        <f t="shared" si="2"/>
        <v>0</v>
      </c>
      <c r="J31" s="68" t="s">
        <v>173</v>
      </c>
    </row>
    <row r="32" spans="1:10" s="27" customFormat="1" ht="38.25">
      <c r="A32" s="69">
        <v>26</v>
      </c>
      <c r="B32" s="69" t="s">
        <v>258</v>
      </c>
      <c r="C32" s="69"/>
      <c r="D32" s="70" t="s">
        <v>0</v>
      </c>
      <c r="E32" s="70" t="s">
        <v>233</v>
      </c>
      <c r="F32" s="71" t="s">
        <v>11</v>
      </c>
      <c r="G32" s="112"/>
      <c r="H32" s="69">
        <v>1</v>
      </c>
      <c r="I32" s="72">
        <f t="shared" si="2"/>
        <v>0</v>
      </c>
      <c r="J32" s="53" t="s">
        <v>144</v>
      </c>
    </row>
    <row r="33" spans="1:10" s="2" customFormat="1" ht="114.75">
      <c r="A33" s="62">
        <v>27</v>
      </c>
      <c r="B33" s="125" t="s">
        <v>339</v>
      </c>
      <c r="C33" s="125"/>
      <c r="D33" s="63" t="s">
        <v>230</v>
      </c>
      <c r="E33" s="63" t="s">
        <v>231</v>
      </c>
      <c r="F33" s="65" t="s">
        <v>11</v>
      </c>
      <c r="G33" s="110"/>
      <c r="H33" s="62">
        <v>1</v>
      </c>
      <c r="I33" s="66">
        <f t="shared" si="2"/>
        <v>0</v>
      </c>
      <c r="J33" s="68" t="s">
        <v>173</v>
      </c>
    </row>
    <row r="34" spans="1:10" s="2" customFormat="1" ht="63.75">
      <c r="A34" s="62">
        <v>28</v>
      </c>
      <c r="B34" s="125" t="s">
        <v>296</v>
      </c>
      <c r="C34" s="125"/>
      <c r="D34" s="63" t="s">
        <v>221</v>
      </c>
      <c r="E34" s="63" t="s">
        <v>149</v>
      </c>
      <c r="F34" s="65" t="s">
        <v>11</v>
      </c>
      <c r="G34" s="110"/>
      <c r="H34" s="62">
        <v>1</v>
      </c>
      <c r="I34" s="66">
        <f t="shared" si="2"/>
        <v>0</v>
      </c>
      <c r="J34" s="68" t="s">
        <v>173</v>
      </c>
    </row>
    <row r="35" spans="1:10" s="2" customFormat="1" ht="63.75">
      <c r="A35" s="62">
        <v>29</v>
      </c>
      <c r="B35" s="125" t="s">
        <v>278</v>
      </c>
      <c r="C35" s="125"/>
      <c r="D35" s="63" t="s">
        <v>148</v>
      </c>
      <c r="E35" s="63" t="s">
        <v>149</v>
      </c>
      <c r="F35" s="65" t="s">
        <v>12</v>
      </c>
      <c r="G35" s="110"/>
      <c r="H35" s="62">
        <v>1</v>
      </c>
      <c r="I35" s="66">
        <f t="shared" si="2"/>
        <v>0</v>
      </c>
      <c r="J35" s="68" t="s">
        <v>173</v>
      </c>
    </row>
    <row r="36" spans="1:9" s="1" customFormat="1" ht="15.75">
      <c r="A36" s="21"/>
      <c r="B36" s="22"/>
      <c r="C36" s="111"/>
      <c r="D36" s="22"/>
      <c r="E36" s="22" t="s">
        <v>16</v>
      </c>
      <c r="F36" s="22"/>
      <c r="G36" s="111"/>
      <c r="H36" s="22"/>
      <c r="I36" s="22"/>
    </row>
    <row r="37" spans="1:10" s="2" customFormat="1" ht="38.25">
      <c r="A37" s="62">
        <v>30</v>
      </c>
      <c r="B37" s="125" t="s">
        <v>338</v>
      </c>
      <c r="C37" s="125"/>
      <c r="D37" s="63" t="s">
        <v>103</v>
      </c>
      <c r="E37" s="63" t="s">
        <v>222</v>
      </c>
      <c r="F37" s="65" t="s">
        <v>11</v>
      </c>
      <c r="G37" s="110"/>
      <c r="H37" s="62">
        <v>1</v>
      </c>
      <c r="I37" s="66">
        <f>H37*G37</f>
        <v>0</v>
      </c>
      <c r="J37" s="68" t="s">
        <v>173</v>
      </c>
    </row>
    <row r="38" spans="1:10" s="2" customFormat="1" ht="63.75">
      <c r="A38" s="62">
        <v>31</v>
      </c>
      <c r="B38" s="125" t="s">
        <v>334</v>
      </c>
      <c r="C38" s="125"/>
      <c r="D38" s="63" t="s">
        <v>223</v>
      </c>
      <c r="E38" s="63" t="s">
        <v>224</v>
      </c>
      <c r="F38" s="65" t="s">
        <v>11</v>
      </c>
      <c r="G38" s="110"/>
      <c r="H38" s="62">
        <v>1</v>
      </c>
      <c r="I38" s="66">
        <f>H38*G38</f>
        <v>0</v>
      </c>
      <c r="J38" s="68" t="s">
        <v>173</v>
      </c>
    </row>
    <row r="39" spans="1:10" s="2" customFormat="1" ht="25.5">
      <c r="A39" s="62">
        <v>32</v>
      </c>
      <c r="B39" s="125" t="s">
        <v>335</v>
      </c>
      <c r="C39" s="125"/>
      <c r="D39" s="63" t="s">
        <v>102</v>
      </c>
      <c r="E39" s="63" t="s">
        <v>225</v>
      </c>
      <c r="F39" s="65" t="s">
        <v>11</v>
      </c>
      <c r="G39" s="110"/>
      <c r="H39" s="62">
        <v>1</v>
      </c>
      <c r="I39" s="66">
        <f>H39*G39</f>
        <v>0</v>
      </c>
      <c r="J39" s="68" t="s">
        <v>173</v>
      </c>
    </row>
    <row r="40" spans="1:10" s="1" customFormat="1" ht="15.75">
      <c r="A40" s="21"/>
      <c r="B40" s="22"/>
      <c r="C40" s="111"/>
      <c r="D40" s="22"/>
      <c r="E40" s="22" t="s">
        <v>13</v>
      </c>
      <c r="F40" s="22"/>
      <c r="G40" s="111"/>
      <c r="H40" s="22"/>
      <c r="I40" s="22"/>
      <c r="J40" s="3"/>
    </row>
    <row r="41" spans="1:10" s="2" customFormat="1" ht="38.25">
      <c r="A41" s="62">
        <v>33</v>
      </c>
      <c r="B41" s="125" t="s">
        <v>336</v>
      </c>
      <c r="C41" s="125"/>
      <c r="D41" s="63" t="s">
        <v>42</v>
      </c>
      <c r="E41" s="63" t="s">
        <v>136</v>
      </c>
      <c r="F41" s="65" t="s">
        <v>11</v>
      </c>
      <c r="G41" s="110"/>
      <c r="H41" s="62">
        <v>12</v>
      </c>
      <c r="I41" s="66">
        <f aca="true" t="shared" si="3" ref="I41:I46">H41*G41</f>
        <v>0</v>
      </c>
      <c r="J41" s="68" t="s">
        <v>173</v>
      </c>
    </row>
    <row r="42" spans="1:10" s="2" customFormat="1" ht="25.5">
      <c r="A42" s="62">
        <v>34</v>
      </c>
      <c r="B42" s="125" t="s">
        <v>262</v>
      </c>
      <c r="C42" s="125"/>
      <c r="D42" s="63" t="s">
        <v>45</v>
      </c>
      <c r="E42" s="63" t="s">
        <v>44</v>
      </c>
      <c r="F42" s="65" t="s">
        <v>43</v>
      </c>
      <c r="G42" s="110"/>
      <c r="H42" s="62">
        <v>10</v>
      </c>
      <c r="I42" s="66">
        <f t="shared" si="3"/>
        <v>0</v>
      </c>
      <c r="J42" s="68" t="s">
        <v>173</v>
      </c>
    </row>
    <row r="43" spans="1:10" s="2" customFormat="1" ht="25.5">
      <c r="A43" s="62">
        <v>35</v>
      </c>
      <c r="B43" s="125" t="s">
        <v>337</v>
      </c>
      <c r="C43" s="125"/>
      <c r="D43" s="63" t="s">
        <v>45</v>
      </c>
      <c r="E43" s="63" t="s">
        <v>104</v>
      </c>
      <c r="F43" s="65" t="s">
        <v>43</v>
      </c>
      <c r="G43" s="110"/>
      <c r="H43" s="62">
        <v>30</v>
      </c>
      <c r="I43" s="66">
        <f t="shared" si="3"/>
        <v>0</v>
      </c>
      <c r="J43" s="68" t="s">
        <v>173</v>
      </c>
    </row>
    <row r="44" spans="1:10" s="2" customFormat="1" ht="25.5">
      <c r="A44" s="62">
        <v>36</v>
      </c>
      <c r="B44" s="125" t="s">
        <v>306</v>
      </c>
      <c r="C44" s="125"/>
      <c r="D44" s="63" t="s">
        <v>137</v>
      </c>
      <c r="E44" s="63" t="s">
        <v>138</v>
      </c>
      <c r="F44" s="65" t="s">
        <v>43</v>
      </c>
      <c r="G44" s="110"/>
      <c r="H44" s="62">
        <v>10</v>
      </c>
      <c r="I44" s="66">
        <f t="shared" si="3"/>
        <v>0</v>
      </c>
      <c r="J44" s="68" t="s">
        <v>173</v>
      </c>
    </row>
    <row r="45" spans="1:10" s="2" customFormat="1" ht="25.5">
      <c r="A45" s="62">
        <v>37</v>
      </c>
      <c r="B45" s="125" t="s">
        <v>263</v>
      </c>
      <c r="C45" s="125"/>
      <c r="D45" s="63" t="s">
        <v>47</v>
      </c>
      <c r="E45" s="63" t="s">
        <v>46</v>
      </c>
      <c r="F45" s="65" t="s">
        <v>11</v>
      </c>
      <c r="G45" s="110"/>
      <c r="H45" s="62">
        <v>10</v>
      </c>
      <c r="I45" s="66">
        <f t="shared" si="3"/>
        <v>0</v>
      </c>
      <c r="J45" s="68" t="s">
        <v>173</v>
      </c>
    </row>
    <row r="46" spans="1:10" s="2" customFormat="1" ht="25.5">
      <c r="A46" s="62">
        <v>38</v>
      </c>
      <c r="B46" s="125" t="s">
        <v>264</v>
      </c>
      <c r="C46" s="125"/>
      <c r="D46" s="63" t="s">
        <v>48</v>
      </c>
      <c r="E46" s="63" t="s">
        <v>94</v>
      </c>
      <c r="F46" s="65" t="s">
        <v>12</v>
      </c>
      <c r="G46" s="110"/>
      <c r="H46" s="62">
        <v>1</v>
      </c>
      <c r="I46" s="66">
        <f t="shared" si="3"/>
        <v>0</v>
      </c>
      <c r="J46" s="68" t="s">
        <v>173</v>
      </c>
    </row>
    <row r="47" spans="1:13" s="1" customFormat="1" ht="15.75">
      <c r="A47" s="21"/>
      <c r="B47" s="22"/>
      <c r="C47" s="111"/>
      <c r="D47" s="22"/>
      <c r="E47" s="22" t="s">
        <v>150</v>
      </c>
      <c r="F47" s="22"/>
      <c r="G47" s="111"/>
      <c r="H47" s="22"/>
      <c r="I47" s="22"/>
      <c r="M47" s="9"/>
    </row>
    <row r="48" spans="1:10" s="27" customFormat="1" ht="25.5">
      <c r="A48" s="62">
        <v>39</v>
      </c>
      <c r="B48" s="125" t="s">
        <v>265</v>
      </c>
      <c r="C48" s="125"/>
      <c r="D48" s="63" t="s">
        <v>24</v>
      </c>
      <c r="E48" s="63" t="s">
        <v>165</v>
      </c>
      <c r="F48" s="65" t="s">
        <v>12</v>
      </c>
      <c r="G48" s="110"/>
      <c r="H48" s="62">
        <v>1</v>
      </c>
      <c r="I48" s="66">
        <f aca="true" t="shared" si="4" ref="I48:I59">H48*G48</f>
        <v>0</v>
      </c>
      <c r="J48" s="68" t="s">
        <v>173</v>
      </c>
    </row>
    <row r="49" spans="1:10" s="27" customFormat="1" ht="25.5">
      <c r="A49" s="62">
        <v>40</v>
      </c>
      <c r="B49" s="125" t="s">
        <v>266</v>
      </c>
      <c r="C49" s="125"/>
      <c r="D49" s="63" t="s">
        <v>24</v>
      </c>
      <c r="E49" s="63" t="s">
        <v>154</v>
      </c>
      <c r="F49" s="65" t="s">
        <v>12</v>
      </c>
      <c r="G49" s="110"/>
      <c r="H49" s="62">
        <v>1</v>
      </c>
      <c r="I49" s="66">
        <f t="shared" si="4"/>
        <v>0</v>
      </c>
      <c r="J49" s="68" t="s">
        <v>173</v>
      </c>
    </row>
    <row r="50" spans="1:10" s="27" customFormat="1" ht="25.5">
      <c r="A50" s="62">
        <v>41</v>
      </c>
      <c r="B50" s="125" t="s">
        <v>267</v>
      </c>
      <c r="C50" s="125"/>
      <c r="D50" s="63" t="s">
        <v>24</v>
      </c>
      <c r="E50" s="63" t="s">
        <v>162</v>
      </c>
      <c r="F50" s="65" t="s">
        <v>12</v>
      </c>
      <c r="G50" s="110"/>
      <c r="H50" s="62">
        <v>1</v>
      </c>
      <c r="I50" s="66">
        <f t="shared" si="4"/>
        <v>0</v>
      </c>
      <c r="J50" s="68" t="s">
        <v>173</v>
      </c>
    </row>
    <row r="51" spans="1:10" s="27" customFormat="1" ht="25.5">
      <c r="A51" s="62">
        <v>42</v>
      </c>
      <c r="B51" s="125" t="s">
        <v>268</v>
      </c>
      <c r="C51" s="125"/>
      <c r="D51" s="63" t="s">
        <v>24</v>
      </c>
      <c r="E51" s="63" t="s">
        <v>155</v>
      </c>
      <c r="F51" s="65" t="s">
        <v>12</v>
      </c>
      <c r="G51" s="110"/>
      <c r="H51" s="62">
        <v>1</v>
      </c>
      <c r="I51" s="66">
        <f t="shared" si="4"/>
        <v>0</v>
      </c>
      <c r="J51" s="68" t="s">
        <v>173</v>
      </c>
    </row>
    <row r="52" spans="1:10" s="27" customFormat="1" ht="25.5">
      <c r="A52" s="62">
        <v>43</v>
      </c>
      <c r="B52" s="125" t="s">
        <v>269</v>
      </c>
      <c r="C52" s="125"/>
      <c r="D52" s="63" t="s">
        <v>24</v>
      </c>
      <c r="E52" s="63" t="s">
        <v>156</v>
      </c>
      <c r="F52" s="65" t="s">
        <v>12</v>
      </c>
      <c r="G52" s="110"/>
      <c r="H52" s="62">
        <v>1</v>
      </c>
      <c r="I52" s="66">
        <f t="shared" si="4"/>
        <v>0</v>
      </c>
      <c r="J52" s="68" t="s">
        <v>173</v>
      </c>
    </row>
    <row r="53" spans="1:10" s="27" customFormat="1" ht="25.5">
      <c r="A53" s="62">
        <v>44</v>
      </c>
      <c r="B53" s="125" t="s">
        <v>312</v>
      </c>
      <c r="C53" s="125"/>
      <c r="D53" s="63" t="s">
        <v>24</v>
      </c>
      <c r="E53" s="63" t="s">
        <v>163</v>
      </c>
      <c r="F53" s="65" t="s">
        <v>12</v>
      </c>
      <c r="G53" s="110"/>
      <c r="H53" s="62">
        <v>1</v>
      </c>
      <c r="I53" s="66">
        <f t="shared" si="4"/>
        <v>0</v>
      </c>
      <c r="J53" s="68" t="s">
        <v>173</v>
      </c>
    </row>
    <row r="54" spans="1:10" s="27" customFormat="1" ht="25.5">
      <c r="A54" s="62">
        <v>45</v>
      </c>
      <c r="B54" s="125" t="s">
        <v>271</v>
      </c>
      <c r="C54" s="125"/>
      <c r="D54" s="63" t="s">
        <v>24</v>
      </c>
      <c r="E54" s="63" t="s">
        <v>151</v>
      </c>
      <c r="F54" s="65" t="s">
        <v>12</v>
      </c>
      <c r="G54" s="110"/>
      <c r="H54" s="62">
        <v>1</v>
      </c>
      <c r="I54" s="66">
        <f t="shared" si="4"/>
        <v>0</v>
      </c>
      <c r="J54" s="68" t="s">
        <v>173</v>
      </c>
    </row>
    <row r="55" spans="1:10" s="27" customFormat="1" ht="25.5">
      <c r="A55" s="62">
        <v>46</v>
      </c>
      <c r="B55" s="125" t="s">
        <v>272</v>
      </c>
      <c r="C55" s="125"/>
      <c r="D55" s="63" t="s">
        <v>24</v>
      </c>
      <c r="E55" s="63" t="s">
        <v>158</v>
      </c>
      <c r="F55" s="65" t="s">
        <v>159</v>
      </c>
      <c r="G55" s="110"/>
      <c r="H55" s="116"/>
      <c r="I55" s="66">
        <f t="shared" si="4"/>
        <v>0</v>
      </c>
      <c r="J55" s="68" t="s">
        <v>173</v>
      </c>
    </row>
    <row r="56" spans="1:10" s="27" customFormat="1" ht="25.5">
      <c r="A56" s="62">
        <v>47</v>
      </c>
      <c r="B56" s="125" t="s">
        <v>273</v>
      </c>
      <c r="C56" s="125"/>
      <c r="D56" s="63" t="s">
        <v>24</v>
      </c>
      <c r="E56" s="63" t="s">
        <v>160</v>
      </c>
      <c r="F56" s="65" t="s">
        <v>159</v>
      </c>
      <c r="G56" s="110"/>
      <c r="H56" s="122"/>
      <c r="I56" s="66">
        <f t="shared" si="4"/>
        <v>0</v>
      </c>
      <c r="J56" s="68" t="s">
        <v>173</v>
      </c>
    </row>
    <row r="57" spans="1:10" s="27" customFormat="1" ht="25.5">
      <c r="A57" s="69">
        <v>48</v>
      </c>
      <c r="B57" s="69" t="s">
        <v>274</v>
      </c>
      <c r="C57" s="69"/>
      <c r="D57" s="70" t="s">
        <v>24</v>
      </c>
      <c r="E57" s="70" t="s">
        <v>152</v>
      </c>
      <c r="F57" s="71" t="s">
        <v>12</v>
      </c>
      <c r="G57" s="112"/>
      <c r="H57" s="69">
        <v>1</v>
      </c>
      <c r="I57" s="72">
        <f t="shared" si="4"/>
        <v>0</v>
      </c>
      <c r="J57" s="53" t="s">
        <v>144</v>
      </c>
    </row>
    <row r="58" spans="1:10" s="27" customFormat="1" ht="51">
      <c r="A58" s="69">
        <v>49</v>
      </c>
      <c r="B58" s="69" t="s">
        <v>275</v>
      </c>
      <c r="C58" s="69"/>
      <c r="D58" s="70" t="s">
        <v>24</v>
      </c>
      <c r="E58" s="70" t="s">
        <v>161</v>
      </c>
      <c r="F58" s="71" t="s">
        <v>12</v>
      </c>
      <c r="G58" s="112"/>
      <c r="H58" s="69">
        <v>1</v>
      </c>
      <c r="I58" s="72">
        <f t="shared" si="4"/>
        <v>0</v>
      </c>
      <c r="J58" s="53" t="s">
        <v>144</v>
      </c>
    </row>
    <row r="59" spans="1:10" s="27" customFormat="1" ht="25.5">
      <c r="A59" s="62">
        <v>50</v>
      </c>
      <c r="B59" s="125" t="s">
        <v>276</v>
      </c>
      <c r="C59" s="125"/>
      <c r="D59" s="63" t="s">
        <v>24</v>
      </c>
      <c r="E59" s="63" t="s">
        <v>153</v>
      </c>
      <c r="F59" s="65" t="s">
        <v>14</v>
      </c>
      <c r="G59" s="110"/>
      <c r="H59" s="62">
        <v>1</v>
      </c>
      <c r="I59" s="66">
        <f t="shared" si="4"/>
        <v>0</v>
      </c>
      <c r="J59" s="68" t="s">
        <v>173</v>
      </c>
    </row>
    <row r="60" spans="1:11" s="1" customFormat="1" ht="15.75">
      <c r="A60" s="150" t="s">
        <v>147</v>
      </c>
      <c r="B60" s="151"/>
      <c r="C60" s="151"/>
      <c r="D60" s="151"/>
      <c r="E60" s="151"/>
      <c r="F60" s="151"/>
      <c r="G60" s="151"/>
      <c r="H60" s="152"/>
      <c r="I60" s="56">
        <f>I5+I6+I13+I14+I32+I57+I58</f>
        <v>0</v>
      </c>
      <c r="J60" s="57"/>
      <c r="K60" s="9"/>
    </row>
    <row r="61" spans="1:11" s="1" customFormat="1" ht="15.75">
      <c r="A61" s="153" t="s">
        <v>172</v>
      </c>
      <c r="B61" s="154"/>
      <c r="C61" s="154"/>
      <c r="D61" s="154"/>
      <c r="E61" s="154"/>
      <c r="F61" s="154"/>
      <c r="G61" s="154"/>
      <c r="H61" s="155"/>
      <c r="I61" s="60">
        <f>I4+I7+I9+I10+I11+I12+I16+I17+I18+I19+I20+I21+I22+I23+I24+I25+I26+I27+I29+I30+I31+I33+I34+I35+I37+I38+I39+I41+I42+I43+I44+I45+I46+I48+I49+I50+I51+I52+I53+I54+I55+I56+I59</f>
        <v>0</v>
      </c>
      <c r="J61" s="61"/>
      <c r="K61" s="9"/>
    </row>
    <row r="62" ht="12.75">
      <c r="I62" s="8">
        <f>SUM(I60:I61)</f>
        <v>0</v>
      </c>
    </row>
  </sheetData>
  <sheetProtection password="D54E" sheet="1"/>
  <mergeCells count="2">
    <mergeCell ref="A60:H60"/>
    <mergeCell ref="A61:H61"/>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tabColor rgb="FFFFC000"/>
    <pageSetUpPr fitToPage="1"/>
  </sheetPr>
  <dimension ref="A1:M68"/>
  <sheetViews>
    <sheetView view="pageBreakPreview" zoomScaleSheetLayoutView="100" zoomScalePageLayoutView="0" workbookViewId="0" topLeftCell="A1">
      <pane ySplit="1" topLeftCell="A47" activePane="bottomLeft" state="frozen"/>
      <selection pane="topLeft" activeCell="C8" sqref="C8"/>
      <selection pane="bottomLeft" activeCell="E52" sqref="E52"/>
    </sheetView>
  </sheetViews>
  <sheetFormatPr defaultColWidth="9.00390625" defaultRowHeight="12.75"/>
  <cols>
    <col min="1" max="2" width="8.003906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50"/>
      <c r="B2" s="48"/>
      <c r="C2" s="48"/>
      <c r="D2" s="48"/>
      <c r="E2" s="48" t="s">
        <v>140</v>
      </c>
      <c r="F2" s="48"/>
      <c r="G2" s="48"/>
      <c r="H2" s="48"/>
      <c r="I2" s="49"/>
    </row>
    <row r="3" spans="1:9" s="1" customFormat="1" ht="15.75">
      <c r="A3" s="19"/>
      <c r="B3" s="20"/>
      <c r="C3" s="20"/>
      <c r="D3" s="20"/>
      <c r="E3" s="20" t="s">
        <v>21</v>
      </c>
      <c r="F3" s="20"/>
      <c r="G3" s="20"/>
      <c r="H3" s="20"/>
      <c r="I3" s="20"/>
    </row>
    <row r="4" spans="1:10" s="2" customFormat="1" ht="89.25">
      <c r="A4" s="62">
        <v>1</v>
      </c>
      <c r="B4" s="125" t="s">
        <v>282</v>
      </c>
      <c r="C4" s="126"/>
      <c r="D4" s="63" t="s">
        <v>86</v>
      </c>
      <c r="E4" s="64" t="s">
        <v>192</v>
      </c>
      <c r="F4" s="65" t="s">
        <v>11</v>
      </c>
      <c r="G4" s="66"/>
      <c r="H4" s="62">
        <v>1</v>
      </c>
      <c r="I4" s="66">
        <f>H4*G4</f>
        <v>0</v>
      </c>
      <c r="J4" s="68" t="s">
        <v>173</v>
      </c>
    </row>
    <row r="5" spans="1:10" s="2" customFormat="1" ht="38.25">
      <c r="A5" s="69">
        <v>2</v>
      </c>
      <c r="B5" s="69" t="s">
        <v>247</v>
      </c>
      <c r="C5" s="71"/>
      <c r="D5" s="70" t="s">
        <v>174</v>
      </c>
      <c r="E5" s="73" t="s">
        <v>175</v>
      </c>
      <c r="F5" s="71" t="s">
        <v>11</v>
      </c>
      <c r="G5" s="72"/>
      <c r="H5" s="69">
        <v>1</v>
      </c>
      <c r="I5" s="72">
        <f>H5*G5</f>
        <v>0</v>
      </c>
      <c r="J5" s="53" t="s">
        <v>144</v>
      </c>
    </row>
    <row r="6" spans="1:10" s="2" customFormat="1" ht="38.25">
      <c r="A6" s="62">
        <v>3</v>
      </c>
      <c r="B6" s="125" t="s">
        <v>248</v>
      </c>
      <c r="C6" s="126"/>
      <c r="D6" s="63" t="s">
        <v>25</v>
      </c>
      <c r="E6" s="64" t="s">
        <v>26</v>
      </c>
      <c r="F6" s="65" t="s">
        <v>11</v>
      </c>
      <c r="G6" s="66"/>
      <c r="H6" s="62">
        <v>1</v>
      </c>
      <c r="I6" s="66">
        <f>H6*G6</f>
        <v>0</v>
      </c>
      <c r="J6" s="68" t="s">
        <v>173</v>
      </c>
    </row>
    <row r="7" spans="1:10" s="2" customFormat="1" ht="38.25">
      <c r="A7" s="62">
        <v>4</v>
      </c>
      <c r="B7" s="125" t="s">
        <v>340</v>
      </c>
      <c r="C7" s="125"/>
      <c r="D7" s="63" t="s">
        <v>27</v>
      </c>
      <c r="E7" s="64" t="s">
        <v>127</v>
      </c>
      <c r="F7" s="65" t="s">
        <v>11</v>
      </c>
      <c r="G7" s="66"/>
      <c r="H7" s="62">
        <v>1</v>
      </c>
      <c r="I7" s="66">
        <f>H7*G7</f>
        <v>0</v>
      </c>
      <c r="J7" s="68" t="s">
        <v>173</v>
      </c>
    </row>
    <row r="8" spans="1:9" s="1" customFormat="1" ht="15.75">
      <c r="A8" s="21"/>
      <c r="B8" s="22"/>
      <c r="C8" s="22"/>
      <c r="D8" s="22"/>
      <c r="E8" s="22" t="s">
        <v>34</v>
      </c>
      <c r="F8" s="22"/>
      <c r="G8" s="22"/>
      <c r="H8" s="22"/>
      <c r="I8" s="22"/>
    </row>
    <row r="9" spans="1:10" s="2" customFormat="1" ht="89.25">
      <c r="A9" s="62">
        <v>5</v>
      </c>
      <c r="B9" s="125" t="s">
        <v>250</v>
      </c>
      <c r="C9" s="125"/>
      <c r="D9" s="63" t="s">
        <v>18</v>
      </c>
      <c r="E9" s="64" t="s">
        <v>190</v>
      </c>
      <c r="F9" s="65" t="s">
        <v>12</v>
      </c>
      <c r="G9" s="66"/>
      <c r="H9" s="62">
        <v>1</v>
      </c>
      <c r="I9" s="66">
        <f aca="true" t="shared" si="0" ref="I9:I17">H9*G9</f>
        <v>0</v>
      </c>
      <c r="J9" s="68" t="s">
        <v>173</v>
      </c>
    </row>
    <row r="10" spans="1:10" s="2" customFormat="1" ht="76.5">
      <c r="A10" s="62">
        <v>6</v>
      </c>
      <c r="B10" s="125" t="s">
        <v>323</v>
      </c>
      <c r="C10" s="125"/>
      <c r="D10" s="63" t="s">
        <v>106</v>
      </c>
      <c r="E10" s="64" t="s">
        <v>212</v>
      </c>
      <c r="F10" s="65" t="s">
        <v>11</v>
      </c>
      <c r="G10" s="66"/>
      <c r="H10" s="62">
        <v>1</v>
      </c>
      <c r="I10" s="66">
        <f t="shared" si="0"/>
        <v>0</v>
      </c>
      <c r="J10" s="68" t="s">
        <v>173</v>
      </c>
    </row>
    <row r="11" spans="1:10" s="2" customFormat="1" ht="63.75">
      <c r="A11" s="67">
        <v>7</v>
      </c>
      <c r="B11" s="125" t="s">
        <v>251</v>
      </c>
      <c r="C11" s="125"/>
      <c r="D11" s="63" t="s">
        <v>17</v>
      </c>
      <c r="E11" s="63" t="s">
        <v>35</v>
      </c>
      <c r="F11" s="65" t="s">
        <v>11</v>
      </c>
      <c r="G11" s="66"/>
      <c r="H11" s="62">
        <v>1</v>
      </c>
      <c r="I11" s="66">
        <f t="shared" si="0"/>
        <v>0</v>
      </c>
      <c r="J11" s="68" t="s">
        <v>173</v>
      </c>
    </row>
    <row r="12" spans="1:10" s="2" customFormat="1" ht="76.5">
      <c r="A12" s="69">
        <v>8</v>
      </c>
      <c r="B12" s="69" t="s">
        <v>343</v>
      </c>
      <c r="C12" s="69"/>
      <c r="D12" s="70" t="s">
        <v>184</v>
      </c>
      <c r="E12" s="73" t="s">
        <v>213</v>
      </c>
      <c r="F12" s="71" t="s">
        <v>12</v>
      </c>
      <c r="G12" s="72"/>
      <c r="H12" s="69">
        <v>2</v>
      </c>
      <c r="I12" s="72">
        <f t="shared" si="0"/>
        <v>0</v>
      </c>
      <c r="J12" s="53" t="s">
        <v>144</v>
      </c>
    </row>
    <row r="13" spans="1:10" s="2" customFormat="1" ht="25.5">
      <c r="A13" s="69">
        <v>9</v>
      </c>
      <c r="B13" s="69" t="s">
        <v>344</v>
      </c>
      <c r="C13" s="69"/>
      <c r="D13" s="70" t="s">
        <v>135</v>
      </c>
      <c r="E13" s="73" t="s">
        <v>185</v>
      </c>
      <c r="F13" s="71" t="s">
        <v>12</v>
      </c>
      <c r="G13" s="72"/>
      <c r="H13" s="69">
        <v>2</v>
      </c>
      <c r="I13" s="72">
        <f t="shared" si="0"/>
        <v>0</v>
      </c>
      <c r="J13" s="53" t="s">
        <v>144</v>
      </c>
    </row>
    <row r="14" spans="1:9" s="1" customFormat="1" ht="15.75">
      <c r="A14" s="21"/>
      <c r="B14" s="22"/>
      <c r="C14" s="22"/>
      <c r="D14" s="22"/>
      <c r="E14" s="22" t="s">
        <v>107</v>
      </c>
      <c r="F14" s="22"/>
      <c r="G14" s="22"/>
      <c r="H14" s="22"/>
      <c r="I14" s="22"/>
    </row>
    <row r="15" spans="1:10" s="2" customFormat="1" ht="102">
      <c r="A15" s="62">
        <v>10</v>
      </c>
      <c r="B15" s="125" t="s">
        <v>345</v>
      </c>
      <c r="C15" s="125"/>
      <c r="D15" s="63" t="s">
        <v>131</v>
      </c>
      <c r="E15" s="63" t="s">
        <v>242</v>
      </c>
      <c r="F15" s="65" t="s">
        <v>12</v>
      </c>
      <c r="G15" s="66"/>
      <c r="H15" s="62">
        <v>1</v>
      </c>
      <c r="I15" s="66">
        <f t="shared" si="0"/>
        <v>0</v>
      </c>
      <c r="J15" s="68" t="s">
        <v>173</v>
      </c>
    </row>
    <row r="16" spans="1:10" s="2" customFormat="1" ht="25.5">
      <c r="A16" s="62">
        <v>11</v>
      </c>
      <c r="B16" s="125" t="s">
        <v>346</v>
      </c>
      <c r="C16" s="125"/>
      <c r="D16" s="63" t="s">
        <v>132</v>
      </c>
      <c r="E16" s="63" t="s">
        <v>134</v>
      </c>
      <c r="F16" s="65" t="s">
        <v>101</v>
      </c>
      <c r="G16" s="66"/>
      <c r="H16" s="62">
        <v>2</v>
      </c>
      <c r="I16" s="66">
        <f t="shared" si="0"/>
        <v>0</v>
      </c>
      <c r="J16" s="68" t="s">
        <v>173</v>
      </c>
    </row>
    <row r="17" spans="1:10" s="2" customFormat="1" ht="25.5">
      <c r="A17" s="62">
        <v>12</v>
      </c>
      <c r="B17" s="125" t="s">
        <v>347</v>
      </c>
      <c r="C17" s="125"/>
      <c r="D17" s="63" t="s">
        <v>133</v>
      </c>
      <c r="E17" s="63" t="s">
        <v>226</v>
      </c>
      <c r="F17" s="65" t="s">
        <v>11</v>
      </c>
      <c r="G17" s="66"/>
      <c r="H17" s="62">
        <v>1</v>
      </c>
      <c r="I17" s="66">
        <f t="shared" si="0"/>
        <v>0</v>
      </c>
      <c r="J17" s="68" t="s">
        <v>173</v>
      </c>
    </row>
    <row r="18" spans="1:10" s="2" customFormat="1" ht="25.5">
      <c r="A18" s="62">
        <v>13</v>
      </c>
      <c r="B18" s="125" t="s">
        <v>348</v>
      </c>
      <c r="C18" s="125"/>
      <c r="D18" s="63" t="s">
        <v>227</v>
      </c>
      <c r="E18" s="63" t="s">
        <v>228</v>
      </c>
      <c r="F18" s="65" t="s">
        <v>12</v>
      </c>
      <c r="G18" s="66"/>
      <c r="H18" s="62">
        <v>1</v>
      </c>
      <c r="I18" s="66">
        <f>H18*G18</f>
        <v>0</v>
      </c>
      <c r="J18" s="68" t="s">
        <v>173</v>
      </c>
    </row>
    <row r="19" spans="1:10" s="2" customFormat="1" ht="25.5">
      <c r="A19" s="62">
        <v>14</v>
      </c>
      <c r="B19" s="125" t="s">
        <v>349</v>
      </c>
      <c r="C19" s="125"/>
      <c r="D19" s="63" t="s">
        <v>128</v>
      </c>
      <c r="E19" s="63" t="s">
        <v>129</v>
      </c>
      <c r="F19" s="65" t="s">
        <v>11</v>
      </c>
      <c r="G19" s="66"/>
      <c r="H19" s="62">
        <v>1</v>
      </c>
      <c r="I19" s="66">
        <f>H19*G19</f>
        <v>0</v>
      </c>
      <c r="J19" s="68" t="s">
        <v>173</v>
      </c>
    </row>
    <row r="20" spans="1:10" s="2" customFormat="1" ht="38.25">
      <c r="A20" s="62">
        <v>15</v>
      </c>
      <c r="B20" s="125" t="s">
        <v>350</v>
      </c>
      <c r="C20" s="125"/>
      <c r="D20" s="63" t="s">
        <v>130</v>
      </c>
      <c r="E20" s="63" t="s">
        <v>229</v>
      </c>
      <c r="F20" s="65" t="s">
        <v>11</v>
      </c>
      <c r="G20" s="66"/>
      <c r="H20" s="62">
        <v>1</v>
      </c>
      <c r="I20" s="66">
        <f>H20*G20</f>
        <v>0</v>
      </c>
      <c r="J20" s="68" t="s">
        <v>173</v>
      </c>
    </row>
    <row r="21" spans="1:9" s="1" customFormat="1" ht="15.75">
      <c r="A21" s="21"/>
      <c r="B21" s="22"/>
      <c r="C21" s="22"/>
      <c r="D21" s="22"/>
      <c r="E21" s="22" t="s">
        <v>15</v>
      </c>
      <c r="F21" s="22"/>
      <c r="G21" s="22"/>
      <c r="H21" s="22"/>
      <c r="I21" s="22"/>
    </row>
    <row r="22" spans="1:10" s="2" customFormat="1" ht="51">
      <c r="A22" s="69">
        <v>16</v>
      </c>
      <c r="B22" s="69" t="s">
        <v>279</v>
      </c>
      <c r="C22" s="69"/>
      <c r="D22" s="70" t="s">
        <v>108</v>
      </c>
      <c r="E22" s="70" t="s">
        <v>214</v>
      </c>
      <c r="F22" s="71" t="s">
        <v>11</v>
      </c>
      <c r="G22" s="72"/>
      <c r="H22" s="69">
        <v>2</v>
      </c>
      <c r="I22" s="72">
        <f>H22*G22</f>
        <v>0</v>
      </c>
      <c r="J22" s="53" t="s">
        <v>144</v>
      </c>
    </row>
    <row r="23" spans="1:10" s="2" customFormat="1" ht="63.75">
      <c r="A23" s="69">
        <v>17</v>
      </c>
      <c r="B23" s="69" t="s">
        <v>297</v>
      </c>
      <c r="C23" s="69"/>
      <c r="D23" s="70" t="s">
        <v>109</v>
      </c>
      <c r="E23" s="70" t="s">
        <v>215</v>
      </c>
      <c r="F23" s="71" t="s">
        <v>11</v>
      </c>
      <c r="G23" s="72"/>
      <c r="H23" s="69">
        <v>1</v>
      </c>
      <c r="I23" s="72">
        <f aca="true" t="shared" si="1" ref="I23:I33">H23*G23</f>
        <v>0</v>
      </c>
      <c r="J23" s="53" t="s">
        <v>144</v>
      </c>
    </row>
    <row r="24" spans="1:10" s="2" customFormat="1" ht="51">
      <c r="A24" s="69">
        <v>18</v>
      </c>
      <c r="B24" s="69" t="s">
        <v>325</v>
      </c>
      <c r="C24" s="69"/>
      <c r="D24" s="70" t="s">
        <v>110</v>
      </c>
      <c r="E24" s="70" t="s">
        <v>111</v>
      </c>
      <c r="F24" s="71" t="s">
        <v>11</v>
      </c>
      <c r="G24" s="72"/>
      <c r="H24" s="69">
        <v>1</v>
      </c>
      <c r="I24" s="72">
        <f t="shared" si="1"/>
        <v>0</v>
      </c>
      <c r="J24" s="53" t="s">
        <v>144</v>
      </c>
    </row>
    <row r="25" spans="1:10" s="2" customFormat="1" ht="38.25">
      <c r="A25" s="62">
        <v>19</v>
      </c>
      <c r="B25" s="125" t="s">
        <v>326</v>
      </c>
      <c r="C25" s="125"/>
      <c r="D25" s="63" t="s">
        <v>112</v>
      </c>
      <c r="E25" s="63" t="s">
        <v>113</v>
      </c>
      <c r="F25" s="65" t="s">
        <v>11</v>
      </c>
      <c r="G25" s="66"/>
      <c r="H25" s="62">
        <v>1</v>
      </c>
      <c r="I25" s="66">
        <f t="shared" si="1"/>
        <v>0</v>
      </c>
      <c r="J25" s="68" t="s">
        <v>173</v>
      </c>
    </row>
    <row r="26" spans="1:10" s="2" customFormat="1" ht="63.75">
      <c r="A26" s="62">
        <v>20</v>
      </c>
      <c r="B26" s="125" t="s">
        <v>327</v>
      </c>
      <c r="C26" s="125"/>
      <c r="D26" s="63" t="s">
        <v>114</v>
      </c>
      <c r="E26" s="63" t="s">
        <v>216</v>
      </c>
      <c r="F26" s="65" t="s">
        <v>11</v>
      </c>
      <c r="G26" s="66"/>
      <c r="H26" s="62">
        <v>1</v>
      </c>
      <c r="I26" s="66">
        <f t="shared" si="1"/>
        <v>0</v>
      </c>
      <c r="J26" s="68" t="s">
        <v>173</v>
      </c>
    </row>
    <row r="27" spans="1:10" s="2" customFormat="1" ht="76.5">
      <c r="A27" s="62">
        <v>21</v>
      </c>
      <c r="B27" s="125" t="s">
        <v>328</v>
      </c>
      <c r="C27" s="125"/>
      <c r="D27" s="63" t="s">
        <v>115</v>
      </c>
      <c r="E27" s="63" t="s">
        <v>217</v>
      </c>
      <c r="F27" s="65" t="s">
        <v>11</v>
      </c>
      <c r="G27" s="66"/>
      <c r="H27" s="62">
        <v>2</v>
      </c>
      <c r="I27" s="66">
        <f t="shared" si="1"/>
        <v>0</v>
      </c>
      <c r="J27" s="68" t="s">
        <v>173</v>
      </c>
    </row>
    <row r="28" spans="1:10" s="2" customFormat="1" ht="76.5">
      <c r="A28" s="62">
        <v>22</v>
      </c>
      <c r="B28" s="125" t="s">
        <v>329</v>
      </c>
      <c r="C28" s="125"/>
      <c r="D28" s="63" t="s">
        <v>115</v>
      </c>
      <c r="E28" s="63" t="s">
        <v>218</v>
      </c>
      <c r="F28" s="65" t="s">
        <v>11</v>
      </c>
      <c r="G28" s="66"/>
      <c r="H28" s="62">
        <v>1</v>
      </c>
      <c r="I28" s="66">
        <f t="shared" si="1"/>
        <v>0</v>
      </c>
      <c r="J28" s="68" t="s">
        <v>173</v>
      </c>
    </row>
    <row r="29" spans="1:10" s="2" customFormat="1" ht="38.25">
      <c r="A29" s="62">
        <v>23</v>
      </c>
      <c r="B29" s="125" t="s">
        <v>330</v>
      </c>
      <c r="C29" s="125"/>
      <c r="D29" s="63" t="s">
        <v>116</v>
      </c>
      <c r="E29" s="63" t="s">
        <v>219</v>
      </c>
      <c r="F29" s="65" t="s">
        <v>11</v>
      </c>
      <c r="G29" s="66"/>
      <c r="H29" s="62">
        <v>2</v>
      </c>
      <c r="I29" s="66">
        <f t="shared" si="1"/>
        <v>0</v>
      </c>
      <c r="J29" s="68" t="s">
        <v>173</v>
      </c>
    </row>
    <row r="30" spans="1:10" s="2" customFormat="1" ht="38.25">
      <c r="A30" s="62">
        <v>24</v>
      </c>
      <c r="B30" s="125" t="s">
        <v>331</v>
      </c>
      <c r="C30" s="125"/>
      <c r="D30" s="63" t="s">
        <v>117</v>
      </c>
      <c r="E30" s="63" t="s">
        <v>220</v>
      </c>
      <c r="F30" s="65" t="s">
        <v>11</v>
      </c>
      <c r="G30" s="66"/>
      <c r="H30" s="62">
        <v>1</v>
      </c>
      <c r="I30" s="66">
        <f t="shared" si="1"/>
        <v>0</v>
      </c>
      <c r="J30" s="68" t="s">
        <v>173</v>
      </c>
    </row>
    <row r="31" spans="1:10" s="2" customFormat="1" ht="25.5">
      <c r="A31" s="62">
        <v>25</v>
      </c>
      <c r="B31" s="125" t="s">
        <v>295</v>
      </c>
      <c r="C31" s="125"/>
      <c r="D31" s="63" t="s">
        <v>123</v>
      </c>
      <c r="E31" s="64" t="s">
        <v>122</v>
      </c>
      <c r="F31" s="65" t="s">
        <v>11</v>
      </c>
      <c r="G31" s="66"/>
      <c r="H31" s="62">
        <v>2</v>
      </c>
      <c r="I31" s="66">
        <f t="shared" si="1"/>
        <v>0</v>
      </c>
      <c r="J31" s="68" t="s">
        <v>173</v>
      </c>
    </row>
    <row r="32" spans="1:10" s="2" customFormat="1" ht="25.5">
      <c r="A32" s="62">
        <v>26</v>
      </c>
      <c r="B32" s="125" t="s">
        <v>332</v>
      </c>
      <c r="C32" s="125"/>
      <c r="D32" s="63" t="s">
        <v>118</v>
      </c>
      <c r="E32" s="64" t="s">
        <v>119</v>
      </c>
      <c r="F32" s="65" t="s">
        <v>11</v>
      </c>
      <c r="G32" s="66"/>
      <c r="H32" s="62">
        <v>2</v>
      </c>
      <c r="I32" s="66">
        <f t="shared" si="1"/>
        <v>0</v>
      </c>
      <c r="J32" s="68" t="s">
        <v>173</v>
      </c>
    </row>
    <row r="33" spans="1:10" s="2" customFormat="1" ht="25.5">
      <c r="A33" s="62">
        <v>27</v>
      </c>
      <c r="B33" s="125" t="s">
        <v>333</v>
      </c>
      <c r="C33" s="125"/>
      <c r="D33" s="63" t="s">
        <v>120</v>
      </c>
      <c r="E33" s="64" t="s">
        <v>121</v>
      </c>
      <c r="F33" s="65" t="s">
        <v>11</v>
      </c>
      <c r="G33" s="66"/>
      <c r="H33" s="62">
        <v>1</v>
      </c>
      <c r="I33" s="66">
        <f t="shared" si="1"/>
        <v>0</v>
      </c>
      <c r="J33" s="68" t="s">
        <v>173</v>
      </c>
    </row>
    <row r="34" spans="1:9" s="1" customFormat="1" ht="15.75">
      <c r="A34" s="21"/>
      <c r="B34" s="22"/>
      <c r="C34" s="22"/>
      <c r="D34" s="22"/>
      <c r="E34" s="22" t="s">
        <v>30</v>
      </c>
      <c r="F34" s="22"/>
      <c r="G34" s="22"/>
      <c r="H34" s="22"/>
      <c r="I34" s="22"/>
    </row>
    <row r="35" spans="1:10" s="2" customFormat="1" ht="25.5">
      <c r="A35" s="62">
        <v>28</v>
      </c>
      <c r="B35" s="125" t="s">
        <v>255</v>
      </c>
      <c r="C35" s="125"/>
      <c r="D35" s="63" t="s">
        <v>20</v>
      </c>
      <c r="E35" s="63" t="s">
        <v>183</v>
      </c>
      <c r="F35" s="65" t="s">
        <v>11</v>
      </c>
      <c r="G35" s="66"/>
      <c r="H35" s="62">
        <v>2</v>
      </c>
      <c r="I35" s="66">
        <f aca="true" t="shared" si="2" ref="I35:I41">H35*G35</f>
        <v>0</v>
      </c>
      <c r="J35" s="68" t="s">
        <v>173</v>
      </c>
    </row>
    <row r="36" spans="1:10" s="2" customFormat="1" ht="25.5">
      <c r="A36" s="62">
        <v>29</v>
      </c>
      <c r="B36" s="125" t="s">
        <v>256</v>
      </c>
      <c r="C36" s="125"/>
      <c r="D36" s="63" t="s">
        <v>2</v>
      </c>
      <c r="E36" s="63" t="s">
        <v>1</v>
      </c>
      <c r="F36" s="65" t="s">
        <v>11</v>
      </c>
      <c r="G36" s="66"/>
      <c r="H36" s="62">
        <v>4</v>
      </c>
      <c r="I36" s="66">
        <f t="shared" si="2"/>
        <v>0</v>
      </c>
      <c r="J36" s="68" t="s">
        <v>173</v>
      </c>
    </row>
    <row r="37" spans="1:10" s="2" customFormat="1" ht="25.5">
      <c r="A37" s="62">
        <v>30</v>
      </c>
      <c r="B37" s="125" t="s">
        <v>257</v>
      </c>
      <c r="C37" s="125"/>
      <c r="D37" s="63" t="s">
        <v>2</v>
      </c>
      <c r="E37" s="63" t="s">
        <v>38</v>
      </c>
      <c r="F37" s="65" t="s">
        <v>12</v>
      </c>
      <c r="G37" s="66"/>
      <c r="H37" s="62">
        <v>2</v>
      </c>
      <c r="I37" s="66">
        <f t="shared" si="2"/>
        <v>0</v>
      </c>
      <c r="J37" s="68" t="s">
        <v>173</v>
      </c>
    </row>
    <row r="38" spans="1:10" s="27" customFormat="1" ht="38.25">
      <c r="A38" s="69">
        <v>31</v>
      </c>
      <c r="B38" s="69" t="s">
        <v>258</v>
      </c>
      <c r="C38" s="69"/>
      <c r="D38" s="70" t="s">
        <v>0</v>
      </c>
      <c r="E38" s="70" t="s">
        <v>233</v>
      </c>
      <c r="F38" s="71" t="s">
        <v>11</v>
      </c>
      <c r="G38" s="72"/>
      <c r="H38" s="69">
        <v>1</v>
      </c>
      <c r="I38" s="72">
        <f t="shared" si="2"/>
        <v>0</v>
      </c>
      <c r="J38" s="53" t="s">
        <v>144</v>
      </c>
    </row>
    <row r="39" spans="1:10" s="2" customFormat="1" ht="114.75">
      <c r="A39" s="62">
        <v>32</v>
      </c>
      <c r="B39" s="125" t="s">
        <v>339</v>
      </c>
      <c r="C39" s="125"/>
      <c r="D39" s="63" t="s">
        <v>230</v>
      </c>
      <c r="E39" s="63" t="s">
        <v>231</v>
      </c>
      <c r="F39" s="65" t="s">
        <v>11</v>
      </c>
      <c r="G39" s="66"/>
      <c r="H39" s="62">
        <v>1</v>
      </c>
      <c r="I39" s="66">
        <f t="shared" si="2"/>
        <v>0</v>
      </c>
      <c r="J39" s="68" t="s">
        <v>173</v>
      </c>
    </row>
    <row r="40" spans="1:10" s="2" customFormat="1" ht="89.25">
      <c r="A40" s="62">
        <v>33</v>
      </c>
      <c r="B40" s="125" t="s">
        <v>296</v>
      </c>
      <c r="C40" s="125"/>
      <c r="D40" s="63" t="s">
        <v>221</v>
      </c>
      <c r="E40" s="63" t="s">
        <v>232</v>
      </c>
      <c r="F40" s="65" t="s">
        <v>11</v>
      </c>
      <c r="G40" s="66"/>
      <c r="H40" s="62">
        <v>2</v>
      </c>
      <c r="I40" s="66">
        <f t="shared" si="2"/>
        <v>0</v>
      </c>
      <c r="J40" s="68" t="s">
        <v>173</v>
      </c>
    </row>
    <row r="41" spans="1:10" s="2" customFormat="1" ht="63.75">
      <c r="A41" s="62">
        <v>34</v>
      </c>
      <c r="B41" s="125" t="s">
        <v>278</v>
      </c>
      <c r="C41" s="125"/>
      <c r="D41" s="63" t="s">
        <v>148</v>
      </c>
      <c r="E41" s="63" t="s">
        <v>149</v>
      </c>
      <c r="F41" s="65" t="s">
        <v>12</v>
      </c>
      <c r="G41" s="66"/>
      <c r="H41" s="62">
        <v>1</v>
      </c>
      <c r="I41" s="66">
        <f t="shared" si="2"/>
        <v>0</v>
      </c>
      <c r="J41" s="68" t="s">
        <v>173</v>
      </c>
    </row>
    <row r="42" spans="1:9" s="1" customFormat="1" ht="15.75">
      <c r="A42" s="21"/>
      <c r="B42" s="22"/>
      <c r="C42" s="22"/>
      <c r="D42" s="22"/>
      <c r="E42" s="22" t="s">
        <v>16</v>
      </c>
      <c r="F42" s="22"/>
      <c r="G42" s="22"/>
      <c r="H42" s="22"/>
      <c r="I42" s="22"/>
    </row>
    <row r="43" spans="1:10" s="27" customFormat="1" ht="38.25">
      <c r="A43" s="69">
        <v>35</v>
      </c>
      <c r="B43" s="69" t="s">
        <v>338</v>
      </c>
      <c r="C43" s="69"/>
      <c r="D43" s="70" t="s">
        <v>103</v>
      </c>
      <c r="E43" s="70" t="s">
        <v>222</v>
      </c>
      <c r="F43" s="71" t="s">
        <v>11</v>
      </c>
      <c r="G43" s="72"/>
      <c r="H43" s="69">
        <v>1</v>
      </c>
      <c r="I43" s="72">
        <f>H43*G43</f>
        <v>0</v>
      </c>
      <c r="J43" s="53" t="s">
        <v>144</v>
      </c>
    </row>
    <row r="44" spans="1:10" s="27" customFormat="1" ht="63.75">
      <c r="A44" s="69">
        <v>36</v>
      </c>
      <c r="B44" s="69" t="s">
        <v>334</v>
      </c>
      <c r="C44" s="69"/>
      <c r="D44" s="70" t="s">
        <v>223</v>
      </c>
      <c r="E44" s="70" t="s">
        <v>224</v>
      </c>
      <c r="F44" s="71" t="s">
        <v>11</v>
      </c>
      <c r="G44" s="72"/>
      <c r="H44" s="69">
        <v>1</v>
      </c>
      <c r="I44" s="72">
        <f>H44*G44</f>
        <v>0</v>
      </c>
      <c r="J44" s="53" t="s">
        <v>144</v>
      </c>
    </row>
    <row r="45" spans="1:10" s="27" customFormat="1" ht="25.5">
      <c r="A45" s="69">
        <v>37</v>
      </c>
      <c r="B45" s="69" t="s">
        <v>335</v>
      </c>
      <c r="C45" s="69"/>
      <c r="D45" s="70" t="s">
        <v>102</v>
      </c>
      <c r="E45" s="70" t="s">
        <v>225</v>
      </c>
      <c r="F45" s="71" t="s">
        <v>11</v>
      </c>
      <c r="G45" s="72"/>
      <c r="H45" s="69">
        <v>1</v>
      </c>
      <c r="I45" s="72">
        <f>H45*G45</f>
        <v>0</v>
      </c>
      <c r="J45" s="53" t="s">
        <v>144</v>
      </c>
    </row>
    <row r="46" spans="1:10" s="1" customFormat="1" ht="15.75">
      <c r="A46" s="21"/>
      <c r="B46" s="22"/>
      <c r="C46" s="22"/>
      <c r="D46" s="22"/>
      <c r="E46" s="22" t="s">
        <v>13</v>
      </c>
      <c r="F46" s="22"/>
      <c r="G46" s="22"/>
      <c r="H46" s="22"/>
      <c r="I46" s="22"/>
      <c r="J46" s="3"/>
    </row>
    <row r="47" spans="1:10" s="2" customFormat="1" ht="38.25">
      <c r="A47" s="62">
        <v>38</v>
      </c>
      <c r="B47" s="125" t="s">
        <v>336</v>
      </c>
      <c r="C47" s="125"/>
      <c r="D47" s="63" t="s">
        <v>42</v>
      </c>
      <c r="E47" s="63" t="s">
        <v>136</v>
      </c>
      <c r="F47" s="65" t="s">
        <v>11</v>
      </c>
      <c r="G47" s="66"/>
      <c r="H47" s="62">
        <v>12</v>
      </c>
      <c r="I47" s="66">
        <f aca="true" t="shared" si="3" ref="I47:I52">H47*G47</f>
        <v>0</v>
      </c>
      <c r="J47" s="68" t="s">
        <v>173</v>
      </c>
    </row>
    <row r="48" spans="1:10" s="2" customFormat="1" ht="25.5">
      <c r="A48" s="62">
        <v>39</v>
      </c>
      <c r="B48" s="125" t="s">
        <v>262</v>
      </c>
      <c r="C48" s="125"/>
      <c r="D48" s="63" t="s">
        <v>45</v>
      </c>
      <c r="E48" s="63" t="s">
        <v>44</v>
      </c>
      <c r="F48" s="65" t="s">
        <v>43</v>
      </c>
      <c r="G48" s="66"/>
      <c r="H48" s="62">
        <v>10</v>
      </c>
      <c r="I48" s="66">
        <f t="shared" si="3"/>
        <v>0</v>
      </c>
      <c r="J48" s="68" t="s">
        <v>173</v>
      </c>
    </row>
    <row r="49" spans="1:10" s="2" customFormat="1" ht="25.5">
      <c r="A49" s="62">
        <v>40</v>
      </c>
      <c r="B49" s="125" t="s">
        <v>337</v>
      </c>
      <c r="C49" s="125"/>
      <c r="D49" s="63" t="s">
        <v>45</v>
      </c>
      <c r="E49" s="63" t="s">
        <v>104</v>
      </c>
      <c r="F49" s="65" t="s">
        <v>43</v>
      </c>
      <c r="G49" s="66"/>
      <c r="H49" s="62">
        <v>30</v>
      </c>
      <c r="I49" s="66">
        <f t="shared" si="3"/>
        <v>0</v>
      </c>
      <c r="J49" s="68" t="s">
        <v>173</v>
      </c>
    </row>
    <row r="50" spans="1:10" s="2" customFormat="1" ht="25.5">
      <c r="A50" s="62">
        <v>41</v>
      </c>
      <c r="B50" s="125" t="s">
        <v>306</v>
      </c>
      <c r="C50" s="125"/>
      <c r="D50" s="63" t="s">
        <v>137</v>
      </c>
      <c r="E50" s="63" t="s">
        <v>138</v>
      </c>
      <c r="F50" s="65" t="s">
        <v>43</v>
      </c>
      <c r="G50" s="66"/>
      <c r="H50" s="62">
        <v>10</v>
      </c>
      <c r="I50" s="66">
        <f t="shared" si="3"/>
        <v>0</v>
      </c>
      <c r="J50" s="68" t="s">
        <v>173</v>
      </c>
    </row>
    <row r="51" spans="1:10" s="2" customFormat="1" ht="25.5">
      <c r="A51" s="62">
        <v>42</v>
      </c>
      <c r="B51" s="125" t="s">
        <v>263</v>
      </c>
      <c r="C51" s="125"/>
      <c r="D51" s="63" t="s">
        <v>47</v>
      </c>
      <c r="E51" s="63" t="s">
        <v>46</v>
      </c>
      <c r="F51" s="65" t="s">
        <v>11</v>
      </c>
      <c r="G51" s="66"/>
      <c r="H51" s="62">
        <v>10</v>
      </c>
      <c r="I51" s="66">
        <f t="shared" si="3"/>
        <v>0</v>
      </c>
      <c r="J51" s="68" t="s">
        <v>173</v>
      </c>
    </row>
    <row r="52" spans="1:10" s="2" customFormat="1" ht="25.5">
      <c r="A52" s="62">
        <v>43</v>
      </c>
      <c r="B52" s="125" t="s">
        <v>264</v>
      </c>
      <c r="C52" s="125"/>
      <c r="D52" s="63" t="s">
        <v>48</v>
      </c>
      <c r="E52" s="63" t="s">
        <v>94</v>
      </c>
      <c r="F52" s="65" t="s">
        <v>12</v>
      </c>
      <c r="G52" s="66"/>
      <c r="H52" s="62">
        <v>1</v>
      </c>
      <c r="I52" s="66">
        <f t="shared" si="3"/>
        <v>0</v>
      </c>
      <c r="J52" s="68" t="s">
        <v>173</v>
      </c>
    </row>
    <row r="53" spans="1:13" s="1" customFormat="1" ht="15.75">
      <c r="A53" s="21"/>
      <c r="B53" s="22"/>
      <c r="C53" s="22"/>
      <c r="D53" s="22"/>
      <c r="E53" s="22" t="s">
        <v>150</v>
      </c>
      <c r="F53" s="22"/>
      <c r="G53" s="22"/>
      <c r="H53" s="22"/>
      <c r="I53" s="22"/>
      <c r="M53" s="9"/>
    </row>
    <row r="54" spans="1:10" s="27" customFormat="1" ht="25.5">
      <c r="A54" s="69">
        <v>44</v>
      </c>
      <c r="B54" s="69" t="s">
        <v>265</v>
      </c>
      <c r="C54" s="69"/>
      <c r="D54" s="70" t="s">
        <v>24</v>
      </c>
      <c r="E54" s="70" t="s">
        <v>165</v>
      </c>
      <c r="F54" s="71" t="s">
        <v>12</v>
      </c>
      <c r="G54" s="72"/>
      <c r="H54" s="69">
        <v>1</v>
      </c>
      <c r="I54" s="72">
        <f aca="true" t="shared" si="4" ref="I54:I65">H54*G54</f>
        <v>0</v>
      </c>
      <c r="J54" s="53" t="s">
        <v>144</v>
      </c>
    </row>
    <row r="55" spans="1:10" s="27" customFormat="1" ht="25.5">
      <c r="A55" s="69">
        <v>45</v>
      </c>
      <c r="B55" s="69" t="s">
        <v>266</v>
      </c>
      <c r="C55" s="69"/>
      <c r="D55" s="70" t="s">
        <v>24</v>
      </c>
      <c r="E55" s="70" t="s">
        <v>154</v>
      </c>
      <c r="F55" s="71" t="s">
        <v>12</v>
      </c>
      <c r="G55" s="72"/>
      <c r="H55" s="69">
        <v>1</v>
      </c>
      <c r="I55" s="72">
        <f t="shared" si="4"/>
        <v>0</v>
      </c>
      <c r="J55" s="53" t="s">
        <v>144</v>
      </c>
    </row>
    <row r="56" spans="1:10" s="27" customFormat="1" ht="25.5">
      <c r="A56" s="69">
        <v>46</v>
      </c>
      <c r="B56" s="69" t="s">
        <v>267</v>
      </c>
      <c r="C56" s="69"/>
      <c r="D56" s="70" t="s">
        <v>24</v>
      </c>
      <c r="E56" s="70" t="s">
        <v>162</v>
      </c>
      <c r="F56" s="71" t="s">
        <v>12</v>
      </c>
      <c r="G56" s="72"/>
      <c r="H56" s="69">
        <v>1</v>
      </c>
      <c r="I56" s="72">
        <f t="shared" si="4"/>
        <v>0</v>
      </c>
      <c r="J56" s="53" t="s">
        <v>144</v>
      </c>
    </row>
    <row r="57" spans="1:10" s="27" customFormat="1" ht="25.5">
      <c r="A57" s="69">
        <v>47</v>
      </c>
      <c r="B57" s="69" t="s">
        <v>268</v>
      </c>
      <c r="C57" s="69"/>
      <c r="D57" s="70" t="s">
        <v>24</v>
      </c>
      <c r="E57" s="70" t="s">
        <v>155</v>
      </c>
      <c r="F57" s="71" t="s">
        <v>12</v>
      </c>
      <c r="G57" s="72"/>
      <c r="H57" s="69">
        <v>1</v>
      </c>
      <c r="I57" s="72">
        <f t="shared" si="4"/>
        <v>0</v>
      </c>
      <c r="J57" s="53" t="s">
        <v>144</v>
      </c>
    </row>
    <row r="58" spans="1:10" s="27" customFormat="1" ht="25.5">
      <c r="A58" s="69">
        <v>48</v>
      </c>
      <c r="B58" s="69" t="s">
        <v>269</v>
      </c>
      <c r="C58" s="69"/>
      <c r="D58" s="70" t="s">
        <v>24</v>
      </c>
      <c r="E58" s="70" t="s">
        <v>156</v>
      </c>
      <c r="F58" s="71" t="s">
        <v>12</v>
      </c>
      <c r="G58" s="72"/>
      <c r="H58" s="69">
        <v>1</v>
      </c>
      <c r="I58" s="72">
        <f t="shared" si="4"/>
        <v>0</v>
      </c>
      <c r="J58" s="53" t="s">
        <v>144</v>
      </c>
    </row>
    <row r="59" spans="1:10" s="27" customFormat="1" ht="25.5">
      <c r="A59" s="69">
        <v>49</v>
      </c>
      <c r="B59" s="69" t="s">
        <v>312</v>
      </c>
      <c r="C59" s="69"/>
      <c r="D59" s="70" t="s">
        <v>24</v>
      </c>
      <c r="E59" s="70" t="s">
        <v>163</v>
      </c>
      <c r="F59" s="71" t="s">
        <v>12</v>
      </c>
      <c r="G59" s="72"/>
      <c r="H59" s="69">
        <v>1</v>
      </c>
      <c r="I59" s="72">
        <f t="shared" si="4"/>
        <v>0</v>
      </c>
      <c r="J59" s="53" t="s">
        <v>144</v>
      </c>
    </row>
    <row r="60" spans="1:10" s="27" customFormat="1" ht="25.5">
      <c r="A60" s="69">
        <v>50</v>
      </c>
      <c r="B60" s="69" t="s">
        <v>271</v>
      </c>
      <c r="C60" s="69"/>
      <c r="D60" s="70" t="s">
        <v>24</v>
      </c>
      <c r="E60" s="70" t="s">
        <v>151</v>
      </c>
      <c r="F60" s="71" t="s">
        <v>12</v>
      </c>
      <c r="G60" s="72"/>
      <c r="H60" s="69">
        <v>1</v>
      </c>
      <c r="I60" s="72">
        <f t="shared" si="4"/>
        <v>0</v>
      </c>
      <c r="J60" s="53" t="s">
        <v>144</v>
      </c>
    </row>
    <row r="61" spans="1:10" s="27" customFormat="1" ht="25.5">
      <c r="A61" s="69">
        <v>51</v>
      </c>
      <c r="B61" s="69" t="s">
        <v>272</v>
      </c>
      <c r="C61" s="69"/>
      <c r="D61" s="70" t="s">
        <v>24</v>
      </c>
      <c r="E61" s="70" t="s">
        <v>158</v>
      </c>
      <c r="F61" s="71" t="s">
        <v>159</v>
      </c>
      <c r="G61" s="72"/>
      <c r="H61" s="71"/>
      <c r="I61" s="72">
        <f t="shared" si="4"/>
        <v>0</v>
      </c>
      <c r="J61" s="53" t="s">
        <v>144</v>
      </c>
    </row>
    <row r="62" spans="1:10" s="27" customFormat="1" ht="25.5">
      <c r="A62" s="69">
        <v>52</v>
      </c>
      <c r="B62" s="69" t="s">
        <v>273</v>
      </c>
      <c r="C62" s="69"/>
      <c r="D62" s="70" t="s">
        <v>24</v>
      </c>
      <c r="E62" s="70" t="s">
        <v>160</v>
      </c>
      <c r="F62" s="71" t="s">
        <v>159</v>
      </c>
      <c r="G62" s="72"/>
      <c r="H62" s="71"/>
      <c r="I62" s="72">
        <f t="shared" si="4"/>
        <v>0</v>
      </c>
      <c r="J62" s="53" t="s">
        <v>144</v>
      </c>
    </row>
    <row r="63" spans="1:10" s="27" customFormat="1" ht="25.5">
      <c r="A63" s="69">
        <v>53</v>
      </c>
      <c r="B63" s="69" t="s">
        <v>274</v>
      </c>
      <c r="C63" s="69"/>
      <c r="D63" s="70" t="s">
        <v>24</v>
      </c>
      <c r="E63" s="70" t="s">
        <v>152</v>
      </c>
      <c r="F63" s="71" t="s">
        <v>12</v>
      </c>
      <c r="G63" s="72"/>
      <c r="H63" s="69">
        <v>1</v>
      </c>
      <c r="I63" s="72">
        <f t="shared" si="4"/>
        <v>0</v>
      </c>
      <c r="J63" s="53" t="s">
        <v>144</v>
      </c>
    </row>
    <row r="64" spans="1:10" s="27" customFormat="1" ht="51">
      <c r="A64" s="69">
        <v>54</v>
      </c>
      <c r="B64" s="69" t="s">
        <v>275</v>
      </c>
      <c r="C64" s="69"/>
      <c r="D64" s="70" t="s">
        <v>24</v>
      </c>
      <c r="E64" s="70" t="s">
        <v>161</v>
      </c>
      <c r="F64" s="71" t="s">
        <v>12</v>
      </c>
      <c r="G64" s="72"/>
      <c r="H64" s="69">
        <v>1</v>
      </c>
      <c r="I64" s="72">
        <f t="shared" si="4"/>
        <v>0</v>
      </c>
      <c r="J64" s="53" t="s">
        <v>144</v>
      </c>
    </row>
    <row r="65" spans="1:10" s="27" customFormat="1" ht="25.5">
      <c r="A65" s="69">
        <v>55</v>
      </c>
      <c r="B65" s="69" t="s">
        <v>276</v>
      </c>
      <c r="C65" s="69"/>
      <c r="D65" s="70" t="s">
        <v>24</v>
      </c>
      <c r="E65" s="70" t="s">
        <v>153</v>
      </c>
      <c r="F65" s="71" t="s">
        <v>14</v>
      </c>
      <c r="G65" s="72"/>
      <c r="H65" s="69">
        <v>1</v>
      </c>
      <c r="I65" s="72">
        <f t="shared" si="4"/>
        <v>0</v>
      </c>
      <c r="J65" s="53" t="s">
        <v>144</v>
      </c>
    </row>
    <row r="66" spans="1:11" s="1" customFormat="1" ht="15.75">
      <c r="A66" s="150" t="s">
        <v>147</v>
      </c>
      <c r="B66" s="151"/>
      <c r="C66" s="151"/>
      <c r="D66" s="151"/>
      <c r="E66" s="151"/>
      <c r="F66" s="151"/>
      <c r="G66" s="151"/>
      <c r="H66" s="152"/>
      <c r="I66" s="56">
        <f>I5+I12+I13+I22+I23+I24+I38+I43+I44+I45+I54+I55+I56+I57+I58+I59+I60+I61+I62+I63+I64+I65</f>
        <v>0</v>
      </c>
      <c r="J66" s="57"/>
      <c r="K66" s="9"/>
    </row>
    <row r="67" spans="1:11" s="1" customFormat="1" ht="15.75">
      <c r="A67" s="153" t="s">
        <v>172</v>
      </c>
      <c r="B67" s="154"/>
      <c r="C67" s="154"/>
      <c r="D67" s="154"/>
      <c r="E67" s="154"/>
      <c r="F67" s="154"/>
      <c r="G67" s="154"/>
      <c r="H67" s="155"/>
      <c r="I67" s="60">
        <f>I4+I6+I7+I9+I10+I11+I15+I16+I17+I19+I20+I25+I26+I27+I28+I29+I30+I31+I32+I33+I35+I36+I37+I39+I40+I41+I47+I48+I49+I50+I51+I52+I18</f>
        <v>0</v>
      </c>
      <c r="J67" s="61"/>
      <c r="K67" s="9"/>
    </row>
    <row r="68" ht="12.75">
      <c r="I68" s="8">
        <f>SUM(I66:I67)</f>
        <v>0</v>
      </c>
    </row>
  </sheetData>
  <sheetProtection password="D54E" sheet="1"/>
  <mergeCells count="2">
    <mergeCell ref="A66:H66"/>
    <mergeCell ref="A67:H67"/>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tabColor rgb="FFFFC000"/>
    <pageSetUpPr fitToPage="1"/>
  </sheetPr>
  <dimension ref="A1:M61"/>
  <sheetViews>
    <sheetView view="pageBreakPreview" zoomScaleSheetLayoutView="100" zoomScalePageLayoutView="0" workbookViewId="0" topLeftCell="A1">
      <pane ySplit="1" topLeftCell="A38" activePane="bottomLeft" state="frozen"/>
      <selection pane="topLeft" activeCell="C8" sqref="C8"/>
      <selection pane="bottomLeft" activeCell="E45" sqref="E45"/>
    </sheetView>
  </sheetViews>
  <sheetFormatPr defaultColWidth="9.00390625" defaultRowHeight="12.75"/>
  <cols>
    <col min="1" max="1" width="8.00390625" style="3" customWidth="1"/>
    <col min="2" max="2" width="10.87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50"/>
      <c r="B2" s="48"/>
      <c r="C2" s="48"/>
      <c r="D2" s="48"/>
      <c r="E2" s="48" t="s">
        <v>139</v>
      </c>
      <c r="F2" s="48"/>
      <c r="G2" s="48"/>
      <c r="H2" s="48"/>
      <c r="I2" s="49"/>
    </row>
    <row r="3" spans="1:9" s="1" customFormat="1" ht="15.75">
      <c r="A3" s="19"/>
      <c r="B3" s="20"/>
      <c r="C3" s="20"/>
      <c r="D3" s="20"/>
      <c r="E3" s="20" t="s">
        <v>21</v>
      </c>
      <c r="F3" s="20"/>
      <c r="G3" s="20"/>
      <c r="H3" s="20"/>
      <c r="I3" s="20"/>
    </row>
    <row r="4" spans="1:10" s="2" customFormat="1" ht="89.25">
      <c r="A4" s="62">
        <v>1</v>
      </c>
      <c r="B4" s="128" t="s">
        <v>282</v>
      </c>
      <c r="C4" s="124"/>
      <c r="D4" s="63" t="s">
        <v>86</v>
      </c>
      <c r="E4" s="64" t="s">
        <v>192</v>
      </c>
      <c r="F4" s="65" t="s">
        <v>11</v>
      </c>
      <c r="G4" s="110"/>
      <c r="H4" s="62">
        <v>1</v>
      </c>
      <c r="I4" s="66">
        <f>H4*G4</f>
        <v>0</v>
      </c>
      <c r="J4" s="68" t="s">
        <v>173</v>
      </c>
    </row>
    <row r="5" spans="1:10" s="2" customFormat="1" ht="38.25">
      <c r="A5" s="69">
        <v>2</v>
      </c>
      <c r="B5" s="129" t="s">
        <v>247</v>
      </c>
      <c r="C5" s="71"/>
      <c r="D5" s="70" t="s">
        <v>174</v>
      </c>
      <c r="E5" s="73" t="s">
        <v>175</v>
      </c>
      <c r="F5" s="71" t="s">
        <v>11</v>
      </c>
      <c r="G5" s="112"/>
      <c r="H5" s="69">
        <v>1</v>
      </c>
      <c r="I5" s="72">
        <f>H5*G5</f>
        <v>0</v>
      </c>
      <c r="J5" s="53" t="s">
        <v>144</v>
      </c>
    </row>
    <row r="6" spans="1:10" s="2" customFormat="1" ht="38.25">
      <c r="A6" s="62">
        <v>3</v>
      </c>
      <c r="B6" s="128" t="s">
        <v>248</v>
      </c>
      <c r="C6" s="124"/>
      <c r="D6" s="63" t="s">
        <v>25</v>
      </c>
      <c r="E6" s="64" t="s">
        <v>26</v>
      </c>
      <c r="F6" s="65" t="s">
        <v>11</v>
      </c>
      <c r="G6" s="110"/>
      <c r="H6" s="62">
        <v>1</v>
      </c>
      <c r="I6" s="66">
        <f>H6*G6</f>
        <v>0</v>
      </c>
      <c r="J6" s="68" t="s">
        <v>173</v>
      </c>
    </row>
    <row r="7" spans="1:10" s="2" customFormat="1" ht="38.25">
      <c r="A7" s="62">
        <v>4</v>
      </c>
      <c r="B7" s="128" t="s">
        <v>340</v>
      </c>
      <c r="C7" s="124"/>
      <c r="D7" s="63" t="s">
        <v>27</v>
      </c>
      <c r="E7" s="64" t="s">
        <v>127</v>
      </c>
      <c r="F7" s="65" t="s">
        <v>11</v>
      </c>
      <c r="G7" s="110"/>
      <c r="H7" s="62">
        <v>1</v>
      </c>
      <c r="I7" s="66">
        <f>H7*G7</f>
        <v>0</v>
      </c>
      <c r="J7" s="68" t="s">
        <v>173</v>
      </c>
    </row>
    <row r="8" spans="1:9" s="1" customFormat="1" ht="15.75">
      <c r="A8" s="21"/>
      <c r="B8" s="130"/>
      <c r="C8" s="111"/>
      <c r="D8" s="22"/>
      <c r="E8" s="22" t="s">
        <v>34</v>
      </c>
      <c r="F8" s="22"/>
      <c r="G8" s="111"/>
      <c r="H8" s="22"/>
      <c r="I8" s="22"/>
    </row>
    <row r="9" spans="1:10" s="2" customFormat="1" ht="89.25">
      <c r="A9" s="67">
        <v>5</v>
      </c>
      <c r="B9" s="128" t="s">
        <v>250</v>
      </c>
      <c r="C9" s="124"/>
      <c r="D9" s="63" t="s">
        <v>18</v>
      </c>
      <c r="E9" s="63" t="s">
        <v>190</v>
      </c>
      <c r="F9" s="65" t="s">
        <v>12</v>
      </c>
      <c r="G9" s="110"/>
      <c r="H9" s="62">
        <v>1</v>
      </c>
      <c r="I9" s="66">
        <f>H9*G9</f>
        <v>0</v>
      </c>
      <c r="J9" s="68" t="s">
        <v>173</v>
      </c>
    </row>
    <row r="10" spans="1:10" s="2" customFormat="1" ht="76.5">
      <c r="A10" s="62">
        <v>6</v>
      </c>
      <c r="B10" s="128" t="s">
        <v>323</v>
      </c>
      <c r="C10" s="124"/>
      <c r="D10" s="63" t="s">
        <v>106</v>
      </c>
      <c r="E10" s="63" t="s">
        <v>212</v>
      </c>
      <c r="F10" s="65" t="s">
        <v>11</v>
      </c>
      <c r="G10" s="110"/>
      <c r="H10" s="62">
        <v>1</v>
      </c>
      <c r="I10" s="66">
        <f>H10*G10</f>
        <v>0</v>
      </c>
      <c r="J10" s="68" t="s">
        <v>173</v>
      </c>
    </row>
    <row r="11" spans="1:10" s="2" customFormat="1" ht="63.75">
      <c r="A11" s="67">
        <v>7</v>
      </c>
      <c r="B11" s="128" t="s">
        <v>251</v>
      </c>
      <c r="C11" s="124"/>
      <c r="D11" s="63" t="s">
        <v>17</v>
      </c>
      <c r="E11" s="63" t="s">
        <v>35</v>
      </c>
      <c r="F11" s="65" t="s">
        <v>11</v>
      </c>
      <c r="G11" s="110"/>
      <c r="H11" s="62">
        <v>1</v>
      </c>
      <c r="I11" s="66">
        <f>H11*G11</f>
        <v>0</v>
      </c>
      <c r="J11" s="68" t="s">
        <v>173</v>
      </c>
    </row>
    <row r="12" spans="1:10" s="2" customFormat="1" ht="38.25">
      <c r="A12" s="69">
        <v>8</v>
      </c>
      <c r="B12" s="129" t="s">
        <v>341</v>
      </c>
      <c r="C12" s="71"/>
      <c r="D12" s="70" t="s">
        <v>169</v>
      </c>
      <c r="E12" s="73" t="s">
        <v>170</v>
      </c>
      <c r="F12" s="71" t="s">
        <v>11</v>
      </c>
      <c r="G12" s="112"/>
      <c r="H12" s="69">
        <v>1</v>
      </c>
      <c r="I12" s="72">
        <f>H12*G12</f>
        <v>0</v>
      </c>
      <c r="J12" s="53" t="s">
        <v>144</v>
      </c>
    </row>
    <row r="13" spans="1:10" s="2" customFormat="1" ht="25.5">
      <c r="A13" s="87">
        <v>9</v>
      </c>
      <c r="B13" s="129" t="s">
        <v>270</v>
      </c>
      <c r="C13" s="71"/>
      <c r="D13" s="70" t="s">
        <v>135</v>
      </c>
      <c r="E13" s="70" t="s">
        <v>157</v>
      </c>
      <c r="F13" s="71" t="s">
        <v>12</v>
      </c>
      <c r="G13" s="112"/>
      <c r="H13" s="69">
        <v>1</v>
      </c>
      <c r="I13" s="72">
        <f>H13*G13</f>
        <v>0</v>
      </c>
      <c r="J13" s="53" t="s">
        <v>144</v>
      </c>
    </row>
    <row r="14" spans="1:9" s="1" customFormat="1" ht="15.75">
      <c r="A14" s="21"/>
      <c r="B14" s="130"/>
      <c r="C14" s="111"/>
      <c r="D14" s="22"/>
      <c r="E14" s="22" t="s">
        <v>15</v>
      </c>
      <c r="F14" s="22"/>
      <c r="G14" s="111"/>
      <c r="H14" s="22"/>
      <c r="I14" s="22"/>
    </row>
    <row r="15" spans="1:10" s="2" customFormat="1" ht="51">
      <c r="A15" s="69">
        <v>10</v>
      </c>
      <c r="B15" s="129" t="s">
        <v>279</v>
      </c>
      <c r="C15" s="71"/>
      <c r="D15" s="70" t="s">
        <v>108</v>
      </c>
      <c r="E15" s="70" t="s">
        <v>214</v>
      </c>
      <c r="F15" s="71" t="s">
        <v>11</v>
      </c>
      <c r="G15" s="112"/>
      <c r="H15" s="69">
        <v>2</v>
      </c>
      <c r="I15" s="72">
        <f>H15*G15</f>
        <v>0</v>
      </c>
      <c r="J15" s="53" t="s">
        <v>144</v>
      </c>
    </row>
    <row r="16" spans="1:10" s="2" customFormat="1" ht="63.75">
      <c r="A16" s="62">
        <v>11</v>
      </c>
      <c r="B16" s="128" t="s">
        <v>297</v>
      </c>
      <c r="C16" s="123"/>
      <c r="D16" s="63" t="s">
        <v>109</v>
      </c>
      <c r="E16" s="106" t="s">
        <v>215</v>
      </c>
      <c r="F16" s="65" t="s">
        <v>11</v>
      </c>
      <c r="G16" s="110"/>
      <c r="H16" s="62">
        <v>1</v>
      </c>
      <c r="I16" s="66">
        <f aca="true" t="shared" si="0" ref="I16:I26">H16*G16</f>
        <v>0</v>
      </c>
      <c r="J16" s="68" t="s">
        <v>173</v>
      </c>
    </row>
    <row r="17" spans="1:10" s="2" customFormat="1" ht="51">
      <c r="A17" s="62">
        <v>12</v>
      </c>
      <c r="B17" s="128" t="s">
        <v>325</v>
      </c>
      <c r="C17" s="124"/>
      <c r="D17" s="63" t="s">
        <v>110</v>
      </c>
      <c r="E17" s="106" t="s">
        <v>111</v>
      </c>
      <c r="F17" s="65" t="s">
        <v>11</v>
      </c>
      <c r="G17" s="110"/>
      <c r="H17" s="62">
        <v>1</v>
      </c>
      <c r="I17" s="66">
        <f t="shared" si="0"/>
        <v>0</v>
      </c>
      <c r="J17" s="68" t="s">
        <v>173</v>
      </c>
    </row>
    <row r="18" spans="1:10" s="2" customFormat="1" ht="38.25">
      <c r="A18" s="62">
        <v>13</v>
      </c>
      <c r="B18" s="128" t="s">
        <v>326</v>
      </c>
      <c r="C18" s="124"/>
      <c r="D18" s="63" t="s">
        <v>112</v>
      </c>
      <c r="E18" s="63" t="s">
        <v>113</v>
      </c>
      <c r="F18" s="65" t="s">
        <v>11</v>
      </c>
      <c r="G18" s="110"/>
      <c r="H18" s="62">
        <v>1</v>
      </c>
      <c r="I18" s="66">
        <f t="shared" si="0"/>
        <v>0</v>
      </c>
      <c r="J18" s="68" t="s">
        <v>173</v>
      </c>
    </row>
    <row r="19" spans="1:10" s="2" customFormat="1" ht="63.75">
      <c r="A19" s="69">
        <v>14</v>
      </c>
      <c r="B19" s="69" t="s">
        <v>327</v>
      </c>
      <c r="C19" s="69"/>
      <c r="D19" s="70" t="s">
        <v>114</v>
      </c>
      <c r="E19" s="70" t="s">
        <v>216</v>
      </c>
      <c r="F19" s="71" t="s">
        <v>11</v>
      </c>
      <c r="G19" s="112"/>
      <c r="H19" s="69">
        <v>1</v>
      </c>
      <c r="I19" s="72">
        <f t="shared" si="0"/>
        <v>0</v>
      </c>
      <c r="J19" s="53" t="s">
        <v>144</v>
      </c>
    </row>
    <row r="20" spans="1:10" s="2" customFormat="1" ht="76.5">
      <c r="A20" s="62">
        <v>15</v>
      </c>
      <c r="B20" s="128" t="s">
        <v>328</v>
      </c>
      <c r="C20" s="124"/>
      <c r="D20" s="63" t="s">
        <v>115</v>
      </c>
      <c r="E20" s="64" t="s">
        <v>217</v>
      </c>
      <c r="F20" s="65" t="s">
        <v>11</v>
      </c>
      <c r="G20" s="110"/>
      <c r="H20" s="62">
        <v>2</v>
      </c>
      <c r="I20" s="66">
        <f t="shared" si="0"/>
        <v>0</v>
      </c>
      <c r="J20" s="68" t="s">
        <v>173</v>
      </c>
    </row>
    <row r="21" spans="1:10" s="2" customFormat="1" ht="76.5">
      <c r="A21" s="62">
        <v>16</v>
      </c>
      <c r="B21" s="128" t="s">
        <v>329</v>
      </c>
      <c r="C21" s="124"/>
      <c r="D21" s="63" t="s">
        <v>115</v>
      </c>
      <c r="E21" s="64" t="s">
        <v>218</v>
      </c>
      <c r="F21" s="65" t="s">
        <v>11</v>
      </c>
      <c r="G21" s="110"/>
      <c r="H21" s="62">
        <v>1</v>
      </c>
      <c r="I21" s="66">
        <f t="shared" si="0"/>
        <v>0</v>
      </c>
      <c r="J21" s="68" t="s">
        <v>173</v>
      </c>
    </row>
    <row r="22" spans="1:10" s="2" customFormat="1" ht="38.25">
      <c r="A22" s="62">
        <v>17</v>
      </c>
      <c r="B22" s="128" t="s">
        <v>330</v>
      </c>
      <c r="C22" s="124"/>
      <c r="D22" s="63" t="s">
        <v>116</v>
      </c>
      <c r="E22" s="64" t="s">
        <v>219</v>
      </c>
      <c r="F22" s="65" t="s">
        <v>11</v>
      </c>
      <c r="G22" s="110"/>
      <c r="H22" s="62">
        <v>2</v>
      </c>
      <c r="I22" s="66">
        <f t="shared" si="0"/>
        <v>0</v>
      </c>
      <c r="J22" s="68" t="s">
        <v>173</v>
      </c>
    </row>
    <row r="23" spans="1:10" s="2" customFormat="1" ht="38.25">
      <c r="A23" s="62">
        <v>18</v>
      </c>
      <c r="B23" s="128" t="s">
        <v>331</v>
      </c>
      <c r="C23" s="124"/>
      <c r="D23" s="63" t="s">
        <v>117</v>
      </c>
      <c r="E23" s="64" t="s">
        <v>220</v>
      </c>
      <c r="F23" s="65" t="s">
        <v>11</v>
      </c>
      <c r="G23" s="110"/>
      <c r="H23" s="62">
        <v>1</v>
      </c>
      <c r="I23" s="66">
        <f t="shared" si="0"/>
        <v>0</v>
      </c>
      <c r="J23" s="68" t="s">
        <v>173</v>
      </c>
    </row>
    <row r="24" spans="1:10" s="2" customFormat="1" ht="25.5">
      <c r="A24" s="62">
        <v>19</v>
      </c>
      <c r="B24" s="128" t="s">
        <v>295</v>
      </c>
      <c r="C24" s="124"/>
      <c r="D24" s="63" t="s">
        <v>123</v>
      </c>
      <c r="E24" s="64" t="s">
        <v>122</v>
      </c>
      <c r="F24" s="65" t="s">
        <v>11</v>
      </c>
      <c r="G24" s="110"/>
      <c r="H24" s="62">
        <v>2</v>
      </c>
      <c r="I24" s="66">
        <f t="shared" si="0"/>
        <v>0</v>
      </c>
      <c r="J24" s="68" t="s">
        <v>173</v>
      </c>
    </row>
    <row r="25" spans="1:10" s="2" customFormat="1" ht="25.5">
      <c r="A25" s="62">
        <v>20</v>
      </c>
      <c r="B25" s="128" t="s">
        <v>332</v>
      </c>
      <c r="C25" s="124"/>
      <c r="D25" s="63" t="s">
        <v>118</v>
      </c>
      <c r="E25" s="64" t="s">
        <v>119</v>
      </c>
      <c r="F25" s="65" t="s">
        <v>11</v>
      </c>
      <c r="G25" s="110"/>
      <c r="H25" s="62">
        <v>2</v>
      </c>
      <c r="I25" s="66">
        <f t="shared" si="0"/>
        <v>0</v>
      </c>
      <c r="J25" s="68" t="s">
        <v>173</v>
      </c>
    </row>
    <row r="26" spans="1:10" s="2" customFormat="1" ht="25.5">
      <c r="A26" s="62">
        <v>21</v>
      </c>
      <c r="B26" s="128" t="s">
        <v>333</v>
      </c>
      <c r="C26" s="124"/>
      <c r="D26" s="63" t="s">
        <v>120</v>
      </c>
      <c r="E26" s="64" t="s">
        <v>121</v>
      </c>
      <c r="F26" s="65" t="s">
        <v>11</v>
      </c>
      <c r="G26" s="110"/>
      <c r="H26" s="62">
        <v>1</v>
      </c>
      <c r="I26" s="66">
        <f t="shared" si="0"/>
        <v>0</v>
      </c>
      <c r="J26" s="68" t="s">
        <v>173</v>
      </c>
    </row>
    <row r="27" spans="1:9" s="1" customFormat="1" ht="15.75">
      <c r="A27" s="21"/>
      <c r="B27" s="22"/>
      <c r="C27" s="111"/>
      <c r="D27" s="22"/>
      <c r="E27" s="22" t="s">
        <v>30</v>
      </c>
      <c r="F27" s="22"/>
      <c r="G27" s="111"/>
      <c r="H27" s="22"/>
      <c r="I27" s="22"/>
    </row>
    <row r="28" spans="1:10" s="2" customFormat="1" ht="25.5">
      <c r="A28" s="62">
        <v>22</v>
      </c>
      <c r="B28" s="123" t="s">
        <v>255</v>
      </c>
      <c r="C28" s="65"/>
      <c r="D28" s="63" t="s">
        <v>20</v>
      </c>
      <c r="E28" s="63" t="s">
        <v>183</v>
      </c>
      <c r="F28" s="65" t="s">
        <v>11</v>
      </c>
      <c r="G28" s="110"/>
      <c r="H28" s="62">
        <v>2</v>
      </c>
      <c r="I28" s="66">
        <f aca="true" t="shared" si="1" ref="I28:I34">H28*G28</f>
        <v>0</v>
      </c>
      <c r="J28" s="68" t="s">
        <v>173</v>
      </c>
    </row>
    <row r="29" spans="1:10" s="2" customFormat="1" ht="25.5">
      <c r="A29" s="62">
        <v>23</v>
      </c>
      <c r="B29" s="123" t="s">
        <v>256</v>
      </c>
      <c r="C29" s="65"/>
      <c r="D29" s="63" t="s">
        <v>2</v>
      </c>
      <c r="E29" s="63" t="s">
        <v>1</v>
      </c>
      <c r="F29" s="65" t="s">
        <v>11</v>
      </c>
      <c r="G29" s="110"/>
      <c r="H29" s="62">
        <v>4</v>
      </c>
      <c r="I29" s="66">
        <f t="shared" si="1"/>
        <v>0</v>
      </c>
      <c r="J29" s="68" t="s">
        <v>173</v>
      </c>
    </row>
    <row r="30" spans="1:10" s="2" customFormat="1" ht="25.5">
      <c r="A30" s="62">
        <v>24</v>
      </c>
      <c r="B30" s="123" t="s">
        <v>257</v>
      </c>
      <c r="C30" s="65"/>
      <c r="D30" s="63" t="s">
        <v>2</v>
      </c>
      <c r="E30" s="63" t="s">
        <v>38</v>
      </c>
      <c r="F30" s="65" t="s">
        <v>12</v>
      </c>
      <c r="G30" s="110"/>
      <c r="H30" s="62">
        <v>2</v>
      </c>
      <c r="I30" s="66">
        <f t="shared" si="1"/>
        <v>0</v>
      </c>
      <c r="J30" s="68" t="s">
        <v>173</v>
      </c>
    </row>
    <row r="31" spans="1:10" s="2" customFormat="1" ht="38.25">
      <c r="A31" s="69">
        <v>25</v>
      </c>
      <c r="B31" s="69" t="s">
        <v>258</v>
      </c>
      <c r="C31" s="71"/>
      <c r="D31" s="70" t="s">
        <v>0</v>
      </c>
      <c r="E31" s="70" t="s">
        <v>233</v>
      </c>
      <c r="F31" s="71" t="s">
        <v>11</v>
      </c>
      <c r="G31" s="112"/>
      <c r="H31" s="69">
        <v>1</v>
      </c>
      <c r="I31" s="72">
        <f t="shared" si="1"/>
        <v>0</v>
      </c>
      <c r="J31" s="53" t="s">
        <v>144</v>
      </c>
    </row>
    <row r="32" spans="1:10" s="2" customFormat="1" ht="114.75">
      <c r="A32" s="62">
        <v>26</v>
      </c>
      <c r="B32" s="123" t="s">
        <v>339</v>
      </c>
      <c r="C32" s="65"/>
      <c r="D32" s="63" t="s">
        <v>230</v>
      </c>
      <c r="E32" s="63" t="s">
        <v>231</v>
      </c>
      <c r="F32" s="65" t="s">
        <v>11</v>
      </c>
      <c r="G32" s="110"/>
      <c r="H32" s="62">
        <v>1</v>
      </c>
      <c r="I32" s="66">
        <f t="shared" si="1"/>
        <v>0</v>
      </c>
      <c r="J32" s="68" t="s">
        <v>173</v>
      </c>
    </row>
    <row r="33" spans="1:10" s="2" customFormat="1" ht="89.25">
      <c r="A33" s="62">
        <v>27</v>
      </c>
      <c r="B33" s="123" t="s">
        <v>296</v>
      </c>
      <c r="C33" s="65"/>
      <c r="D33" s="63" t="s">
        <v>221</v>
      </c>
      <c r="E33" s="63" t="s">
        <v>232</v>
      </c>
      <c r="F33" s="65" t="s">
        <v>11</v>
      </c>
      <c r="G33" s="110"/>
      <c r="H33" s="62">
        <v>2</v>
      </c>
      <c r="I33" s="66">
        <f t="shared" si="1"/>
        <v>0</v>
      </c>
      <c r="J33" s="68" t="s">
        <v>173</v>
      </c>
    </row>
    <row r="34" spans="1:10" s="2" customFormat="1" ht="63.75">
      <c r="A34" s="62">
        <v>28</v>
      </c>
      <c r="B34" s="123" t="s">
        <v>278</v>
      </c>
      <c r="C34" s="65"/>
      <c r="D34" s="63" t="s">
        <v>148</v>
      </c>
      <c r="E34" s="63" t="s">
        <v>149</v>
      </c>
      <c r="F34" s="65" t="s">
        <v>12</v>
      </c>
      <c r="G34" s="110"/>
      <c r="H34" s="62">
        <v>1</v>
      </c>
      <c r="I34" s="66">
        <f t="shared" si="1"/>
        <v>0</v>
      </c>
      <c r="J34" s="68" t="s">
        <v>173</v>
      </c>
    </row>
    <row r="35" spans="1:9" s="1" customFormat="1" ht="15.75">
      <c r="A35" s="21"/>
      <c r="B35" s="22"/>
      <c r="C35" s="111"/>
      <c r="D35" s="22"/>
      <c r="E35" s="22" t="s">
        <v>16</v>
      </c>
      <c r="F35" s="22"/>
      <c r="G35" s="111"/>
      <c r="H35" s="22"/>
      <c r="I35" s="22"/>
    </row>
    <row r="36" spans="1:10" s="2" customFormat="1" ht="38.25">
      <c r="A36" s="62">
        <v>29</v>
      </c>
      <c r="B36" s="123" t="s">
        <v>338</v>
      </c>
      <c r="C36" s="65"/>
      <c r="D36" s="63" t="s">
        <v>103</v>
      </c>
      <c r="E36" s="63" t="s">
        <v>222</v>
      </c>
      <c r="F36" s="65" t="s">
        <v>11</v>
      </c>
      <c r="G36" s="110"/>
      <c r="H36" s="62">
        <v>1</v>
      </c>
      <c r="I36" s="66">
        <f>H36*G36</f>
        <v>0</v>
      </c>
      <c r="J36" s="68" t="s">
        <v>173</v>
      </c>
    </row>
    <row r="37" spans="1:10" s="2" customFormat="1" ht="63.75">
      <c r="A37" s="62">
        <v>30</v>
      </c>
      <c r="B37" s="123" t="s">
        <v>334</v>
      </c>
      <c r="C37" s="65"/>
      <c r="D37" s="63" t="s">
        <v>223</v>
      </c>
      <c r="E37" s="63" t="s">
        <v>224</v>
      </c>
      <c r="F37" s="65" t="s">
        <v>11</v>
      </c>
      <c r="G37" s="110"/>
      <c r="H37" s="62">
        <v>1</v>
      </c>
      <c r="I37" s="66">
        <f>H37*G37</f>
        <v>0</v>
      </c>
      <c r="J37" s="68" t="s">
        <v>173</v>
      </c>
    </row>
    <row r="38" spans="1:10" s="2" customFormat="1" ht="25.5">
      <c r="A38" s="62">
        <v>31</v>
      </c>
      <c r="B38" s="123" t="s">
        <v>335</v>
      </c>
      <c r="C38" s="65"/>
      <c r="D38" s="63" t="s">
        <v>102</v>
      </c>
      <c r="E38" s="63" t="s">
        <v>225</v>
      </c>
      <c r="F38" s="65" t="s">
        <v>11</v>
      </c>
      <c r="G38" s="110"/>
      <c r="H38" s="62">
        <v>1</v>
      </c>
      <c r="I38" s="66">
        <f>H38*G38</f>
        <v>0</v>
      </c>
      <c r="J38" s="68" t="s">
        <v>173</v>
      </c>
    </row>
    <row r="39" spans="1:10" s="1" customFormat="1" ht="15.75">
      <c r="A39" s="21"/>
      <c r="B39" s="22"/>
      <c r="C39" s="111"/>
      <c r="D39" s="22"/>
      <c r="E39" s="22" t="s">
        <v>13</v>
      </c>
      <c r="F39" s="22"/>
      <c r="G39" s="111"/>
      <c r="H39" s="22"/>
      <c r="I39" s="22"/>
      <c r="J39" s="3"/>
    </row>
    <row r="40" spans="1:10" s="2" customFormat="1" ht="38.25">
      <c r="A40" s="62">
        <v>32</v>
      </c>
      <c r="B40" s="123" t="s">
        <v>336</v>
      </c>
      <c r="C40" s="65"/>
      <c r="D40" s="63" t="s">
        <v>42</v>
      </c>
      <c r="E40" s="63" t="s">
        <v>136</v>
      </c>
      <c r="F40" s="65" t="s">
        <v>11</v>
      </c>
      <c r="G40" s="110"/>
      <c r="H40" s="62">
        <v>12</v>
      </c>
      <c r="I40" s="66">
        <f aca="true" t="shared" si="2" ref="I40:I45">H40*G40</f>
        <v>0</v>
      </c>
      <c r="J40" s="68" t="s">
        <v>173</v>
      </c>
    </row>
    <row r="41" spans="1:10" s="2" customFormat="1" ht="25.5">
      <c r="A41" s="62">
        <v>33</v>
      </c>
      <c r="B41" s="123" t="s">
        <v>262</v>
      </c>
      <c r="C41" s="65"/>
      <c r="D41" s="63" t="s">
        <v>45</v>
      </c>
      <c r="E41" s="63" t="s">
        <v>44</v>
      </c>
      <c r="F41" s="65" t="s">
        <v>43</v>
      </c>
      <c r="G41" s="110"/>
      <c r="H41" s="62">
        <v>10</v>
      </c>
      <c r="I41" s="66">
        <f t="shared" si="2"/>
        <v>0</v>
      </c>
      <c r="J41" s="68" t="s">
        <v>173</v>
      </c>
    </row>
    <row r="42" spans="1:10" s="2" customFormat="1" ht="25.5">
      <c r="A42" s="62">
        <v>34</v>
      </c>
      <c r="B42" s="123" t="s">
        <v>337</v>
      </c>
      <c r="C42" s="65"/>
      <c r="D42" s="63" t="s">
        <v>45</v>
      </c>
      <c r="E42" s="63" t="s">
        <v>104</v>
      </c>
      <c r="F42" s="65" t="s">
        <v>43</v>
      </c>
      <c r="G42" s="110"/>
      <c r="H42" s="62">
        <v>30</v>
      </c>
      <c r="I42" s="66">
        <f t="shared" si="2"/>
        <v>0</v>
      </c>
      <c r="J42" s="68" t="s">
        <v>173</v>
      </c>
    </row>
    <row r="43" spans="1:10" s="2" customFormat="1" ht="25.5">
      <c r="A43" s="62">
        <v>35</v>
      </c>
      <c r="B43" s="123" t="s">
        <v>306</v>
      </c>
      <c r="C43" s="65"/>
      <c r="D43" s="63" t="s">
        <v>137</v>
      </c>
      <c r="E43" s="63" t="s">
        <v>138</v>
      </c>
      <c r="F43" s="65" t="s">
        <v>43</v>
      </c>
      <c r="G43" s="110"/>
      <c r="H43" s="62">
        <v>10</v>
      </c>
      <c r="I43" s="66">
        <f t="shared" si="2"/>
        <v>0</v>
      </c>
      <c r="J43" s="68" t="s">
        <v>173</v>
      </c>
    </row>
    <row r="44" spans="1:10" s="2" customFormat="1" ht="25.5">
      <c r="A44" s="62">
        <v>36</v>
      </c>
      <c r="B44" s="123" t="s">
        <v>263</v>
      </c>
      <c r="C44" s="65"/>
      <c r="D44" s="63" t="s">
        <v>47</v>
      </c>
      <c r="E44" s="63" t="s">
        <v>46</v>
      </c>
      <c r="F44" s="65" t="s">
        <v>11</v>
      </c>
      <c r="G44" s="110"/>
      <c r="H44" s="62">
        <v>10</v>
      </c>
      <c r="I44" s="66">
        <f t="shared" si="2"/>
        <v>0</v>
      </c>
      <c r="J44" s="68" t="s">
        <v>173</v>
      </c>
    </row>
    <row r="45" spans="1:10" s="2" customFormat="1" ht="25.5">
      <c r="A45" s="62">
        <v>37</v>
      </c>
      <c r="B45" s="123" t="s">
        <v>264</v>
      </c>
      <c r="C45" s="65"/>
      <c r="D45" s="63" t="s">
        <v>48</v>
      </c>
      <c r="E45" s="63" t="s">
        <v>94</v>
      </c>
      <c r="F45" s="65" t="s">
        <v>12</v>
      </c>
      <c r="G45" s="110"/>
      <c r="H45" s="62">
        <v>1</v>
      </c>
      <c r="I45" s="66">
        <f t="shared" si="2"/>
        <v>0</v>
      </c>
      <c r="J45" s="68" t="s">
        <v>173</v>
      </c>
    </row>
    <row r="46" spans="1:13" s="1" customFormat="1" ht="15.75">
      <c r="A46" s="21"/>
      <c r="B46" s="22"/>
      <c r="C46" s="111"/>
      <c r="D46" s="22"/>
      <c r="E46" s="22" t="s">
        <v>150</v>
      </c>
      <c r="F46" s="22"/>
      <c r="G46" s="111"/>
      <c r="H46" s="22"/>
      <c r="I46" s="22"/>
      <c r="M46" s="9"/>
    </row>
    <row r="47" spans="1:10" s="27" customFormat="1" ht="25.5">
      <c r="A47" s="62">
        <v>38</v>
      </c>
      <c r="B47" s="123" t="s">
        <v>265</v>
      </c>
      <c r="C47" s="65"/>
      <c r="D47" s="63" t="s">
        <v>24</v>
      </c>
      <c r="E47" s="63" t="s">
        <v>165</v>
      </c>
      <c r="F47" s="65" t="s">
        <v>12</v>
      </c>
      <c r="G47" s="110"/>
      <c r="H47" s="62">
        <v>1</v>
      </c>
      <c r="I47" s="66">
        <f aca="true" t="shared" si="3" ref="I47:I58">H47*G47</f>
        <v>0</v>
      </c>
      <c r="J47" s="68" t="s">
        <v>173</v>
      </c>
    </row>
    <row r="48" spans="1:10" s="27" customFormat="1" ht="25.5">
      <c r="A48" s="62">
        <v>39</v>
      </c>
      <c r="B48" s="123" t="s">
        <v>266</v>
      </c>
      <c r="C48" s="65"/>
      <c r="D48" s="63" t="s">
        <v>24</v>
      </c>
      <c r="E48" s="63" t="s">
        <v>154</v>
      </c>
      <c r="F48" s="65" t="s">
        <v>12</v>
      </c>
      <c r="G48" s="110"/>
      <c r="H48" s="62">
        <v>1</v>
      </c>
      <c r="I48" s="66">
        <f t="shared" si="3"/>
        <v>0</v>
      </c>
      <c r="J48" s="68" t="s">
        <v>173</v>
      </c>
    </row>
    <row r="49" spans="1:10" s="27" customFormat="1" ht="25.5">
      <c r="A49" s="62">
        <v>40</v>
      </c>
      <c r="B49" s="123" t="s">
        <v>267</v>
      </c>
      <c r="C49" s="65"/>
      <c r="D49" s="63" t="s">
        <v>24</v>
      </c>
      <c r="E49" s="63" t="s">
        <v>162</v>
      </c>
      <c r="F49" s="65" t="s">
        <v>12</v>
      </c>
      <c r="G49" s="110"/>
      <c r="H49" s="62">
        <v>1</v>
      </c>
      <c r="I49" s="66">
        <f t="shared" si="3"/>
        <v>0</v>
      </c>
      <c r="J49" s="68" t="s">
        <v>173</v>
      </c>
    </row>
    <row r="50" spans="1:10" s="27" customFormat="1" ht="25.5">
      <c r="A50" s="62">
        <v>41</v>
      </c>
      <c r="B50" s="123" t="s">
        <v>268</v>
      </c>
      <c r="C50" s="65"/>
      <c r="D50" s="63" t="s">
        <v>24</v>
      </c>
      <c r="E50" s="63" t="s">
        <v>155</v>
      </c>
      <c r="F50" s="65" t="s">
        <v>12</v>
      </c>
      <c r="G50" s="110"/>
      <c r="H50" s="62">
        <v>1</v>
      </c>
      <c r="I50" s="66">
        <f t="shared" si="3"/>
        <v>0</v>
      </c>
      <c r="J50" s="68" t="s">
        <v>173</v>
      </c>
    </row>
    <row r="51" spans="1:10" s="27" customFormat="1" ht="25.5">
      <c r="A51" s="62">
        <v>42</v>
      </c>
      <c r="B51" s="123" t="s">
        <v>269</v>
      </c>
      <c r="C51" s="65"/>
      <c r="D51" s="63" t="s">
        <v>24</v>
      </c>
      <c r="E51" s="63" t="s">
        <v>156</v>
      </c>
      <c r="F51" s="65" t="s">
        <v>12</v>
      </c>
      <c r="G51" s="110"/>
      <c r="H51" s="62">
        <v>1</v>
      </c>
      <c r="I51" s="66">
        <f t="shared" si="3"/>
        <v>0</v>
      </c>
      <c r="J51" s="68" t="s">
        <v>173</v>
      </c>
    </row>
    <row r="52" spans="1:10" s="27" customFormat="1" ht="25.5">
      <c r="A52" s="62">
        <v>43</v>
      </c>
      <c r="B52" s="123" t="s">
        <v>312</v>
      </c>
      <c r="C52" s="65"/>
      <c r="D52" s="63" t="s">
        <v>24</v>
      </c>
      <c r="E52" s="63" t="s">
        <v>163</v>
      </c>
      <c r="F52" s="65" t="s">
        <v>12</v>
      </c>
      <c r="G52" s="110"/>
      <c r="H52" s="62">
        <v>1</v>
      </c>
      <c r="I52" s="66">
        <f t="shared" si="3"/>
        <v>0</v>
      </c>
      <c r="J52" s="68" t="s">
        <v>173</v>
      </c>
    </row>
    <row r="53" spans="1:10" s="27" customFormat="1" ht="25.5">
      <c r="A53" s="62">
        <v>44</v>
      </c>
      <c r="B53" s="123" t="s">
        <v>271</v>
      </c>
      <c r="C53" s="65"/>
      <c r="D53" s="63" t="s">
        <v>24</v>
      </c>
      <c r="E53" s="63" t="s">
        <v>151</v>
      </c>
      <c r="F53" s="65" t="s">
        <v>12</v>
      </c>
      <c r="G53" s="110"/>
      <c r="H53" s="62">
        <v>1</v>
      </c>
      <c r="I53" s="66">
        <f t="shared" si="3"/>
        <v>0</v>
      </c>
      <c r="J53" s="68" t="s">
        <v>173</v>
      </c>
    </row>
    <row r="54" spans="1:10" s="27" customFormat="1" ht="25.5">
      <c r="A54" s="62">
        <v>45</v>
      </c>
      <c r="B54" s="123" t="s">
        <v>272</v>
      </c>
      <c r="C54" s="65"/>
      <c r="D54" s="63" t="s">
        <v>24</v>
      </c>
      <c r="E54" s="63" t="s">
        <v>158</v>
      </c>
      <c r="F54" s="65" t="s">
        <v>159</v>
      </c>
      <c r="G54" s="110"/>
      <c r="H54" s="116"/>
      <c r="I54" s="66">
        <f t="shared" si="3"/>
        <v>0</v>
      </c>
      <c r="J54" s="68" t="s">
        <v>173</v>
      </c>
    </row>
    <row r="55" spans="1:10" s="27" customFormat="1" ht="25.5">
      <c r="A55" s="62">
        <v>46</v>
      </c>
      <c r="B55" s="123" t="s">
        <v>273</v>
      </c>
      <c r="C55" s="65"/>
      <c r="D55" s="63" t="s">
        <v>24</v>
      </c>
      <c r="E55" s="63" t="s">
        <v>160</v>
      </c>
      <c r="F55" s="65" t="s">
        <v>159</v>
      </c>
      <c r="G55" s="110"/>
      <c r="H55" s="122"/>
      <c r="I55" s="66">
        <f t="shared" si="3"/>
        <v>0</v>
      </c>
      <c r="J55" s="68" t="s">
        <v>173</v>
      </c>
    </row>
    <row r="56" spans="1:10" s="27" customFormat="1" ht="25.5">
      <c r="A56" s="69">
        <v>47</v>
      </c>
      <c r="B56" s="69" t="s">
        <v>274</v>
      </c>
      <c r="C56" s="71"/>
      <c r="D56" s="70" t="s">
        <v>24</v>
      </c>
      <c r="E56" s="70" t="s">
        <v>152</v>
      </c>
      <c r="F56" s="71" t="s">
        <v>12</v>
      </c>
      <c r="G56" s="112"/>
      <c r="H56" s="69">
        <v>1</v>
      </c>
      <c r="I56" s="72">
        <f t="shared" si="3"/>
        <v>0</v>
      </c>
      <c r="J56" s="53" t="s">
        <v>144</v>
      </c>
    </row>
    <row r="57" spans="1:10" s="27" customFormat="1" ht="51">
      <c r="A57" s="69">
        <v>48</v>
      </c>
      <c r="B57" s="69" t="s">
        <v>275</v>
      </c>
      <c r="C57" s="71"/>
      <c r="D57" s="70" t="s">
        <v>24</v>
      </c>
      <c r="E57" s="70" t="s">
        <v>161</v>
      </c>
      <c r="F57" s="71" t="s">
        <v>12</v>
      </c>
      <c r="G57" s="112"/>
      <c r="H57" s="69">
        <v>1</v>
      </c>
      <c r="I57" s="72">
        <f t="shared" si="3"/>
        <v>0</v>
      </c>
      <c r="J57" s="53" t="s">
        <v>144</v>
      </c>
    </row>
    <row r="58" spans="1:10" s="27" customFormat="1" ht="25.5">
      <c r="A58" s="62">
        <v>49</v>
      </c>
      <c r="B58" s="123" t="s">
        <v>276</v>
      </c>
      <c r="C58" s="65"/>
      <c r="D58" s="63" t="s">
        <v>24</v>
      </c>
      <c r="E58" s="63" t="s">
        <v>153</v>
      </c>
      <c r="F58" s="65" t="s">
        <v>14</v>
      </c>
      <c r="G58" s="110"/>
      <c r="H58" s="62">
        <v>1</v>
      </c>
      <c r="I58" s="66">
        <f t="shared" si="3"/>
        <v>0</v>
      </c>
      <c r="J58" s="68" t="s">
        <v>173</v>
      </c>
    </row>
    <row r="59" spans="1:11" s="1" customFormat="1" ht="15.75">
      <c r="A59" s="150" t="s">
        <v>147</v>
      </c>
      <c r="B59" s="151"/>
      <c r="C59" s="151"/>
      <c r="D59" s="151"/>
      <c r="E59" s="151"/>
      <c r="F59" s="151"/>
      <c r="G59" s="151"/>
      <c r="H59" s="152"/>
      <c r="I59" s="56">
        <f>I5+I12+I13+I15+I19+I31+I56+I57</f>
        <v>0</v>
      </c>
      <c r="J59" s="57"/>
      <c r="K59" s="9"/>
    </row>
    <row r="60" spans="1:11" s="1" customFormat="1" ht="15.75">
      <c r="A60" s="153" t="s">
        <v>172</v>
      </c>
      <c r="B60" s="154"/>
      <c r="C60" s="154"/>
      <c r="D60" s="154"/>
      <c r="E60" s="154"/>
      <c r="F60" s="154"/>
      <c r="G60" s="154"/>
      <c r="H60" s="155"/>
      <c r="I60" s="60">
        <f>I4+I6+I7+I9+I10+I11+I16+I17+I18+I20+I21+I22+I23+I24+I25+I26+I28+I29+I30+I32+I33+I34+I36+I37+I38+I40+I41+I42+I43+I44+I45+I47+I48+I49+I50+I51+I52+I53+I54+I55+I58</f>
        <v>0</v>
      </c>
      <c r="J60" s="61"/>
      <c r="K60" s="9"/>
    </row>
    <row r="61" ht="12.75">
      <c r="I61" s="8">
        <f>SUM(I59:I60)</f>
        <v>0</v>
      </c>
    </row>
  </sheetData>
  <sheetProtection password="D54E" sheet="1"/>
  <mergeCells count="2">
    <mergeCell ref="A59:H59"/>
    <mergeCell ref="A60:H60"/>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sheetPr>
    <tabColor rgb="FFFFC000"/>
    <pageSetUpPr fitToPage="1"/>
  </sheetPr>
  <dimension ref="A1:M61"/>
  <sheetViews>
    <sheetView view="pageBreakPreview" zoomScaleSheetLayoutView="100" zoomScalePageLayoutView="0" workbookViewId="0" topLeftCell="A1">
      <pane ySplit="1" topLeftCell="A35" activePane="bottomLeft" state="frozen"/>
      <selection pane="topLeft" activeCell="C8" sqref="C8"/>
      <selection pane="bottomLeft" activeCell="E45" sqref="E45"/>
    </sheetView>
  </sheetViews>
  <sheetFormatPr defaultColWidth="9.00390625" defaultRowHeight="12.75"/>
  <cols>
    <col min="1" max="2" width="8.003906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50"/>
      <c r="B2" s="48"/>
      <c r="C2" s="48"/>
      <c r="D2" s="48"/>
      <c r="E2" s="48" t="s">
        <v>141</v>
      </c>
      <c r="F2" s="48"/>
      <c r="G2" s="48"/>
      <c r="H2" s="48"/>
      <c r="I2" s="49"/>
    </row>
    <row r="3" spans="1:9" s="1" customFormat="1" ht="15.75">
      <c r="A3" s="19"/>
      <c r="B3" s="20"/>
      <c r="C3" s="20"/>
      <c r="D3" s="20"/>
      <c r="E3" s="20" t="s">
        <v>21</v>
      </c>
      <c r="F3" s="20"/>
      <c r="G3" s="20"/>
      <c r="H3" s="20"/>
      <c r="I3" s="20"/>
    </row>
    <row r="4" spans="1:10" s="2" customFormat="1" ht="89.25">
      <c r="A4" s="62">
        <v>1</v>
      </c>
      <c r="B4" s="125" t="s">
        <v>282</v>
      </c>
      <c r="C4" s="126"/>
      <c r="D4" s="63" t="s">
        <v>86</v>
      </c>
      <c r="E4" s="64" t="s">
        <v>192</v>
      </c>
      <c r="F4" s="65" t="s">
        <v>11</v>
      </c>
      <c r="G4" s="110"/>
      <c r="H4" s="62">
        <v>1</v>
      </c>
      <c r="I4" s="66">
        <f>H4*G4</f>
        <v>0</v>
      </c>
      <c r="J4" s="68" t="s">
        <v>173</v>
      </c>
    </row>
    <row r="5" spans="1:10" s="2" customFormat="1" ht="38.25">
      <c r="A5" s="69">
        <v>2</v>
      </c>
      <c r="B5" s="69" t="s">
        <v>247</v>
      </c>
      <c r="C5" s="71"/>
      <c r="D5" s="70" t="s">
        <v>174</v>
      </c>
      <c r="E5" s="73" t="s">
        <v>175</v>
      </c>
      <c r="F5" s="71" t="s">
        <v>11</v>
      </c>
      <c r="G5" s="112"/>
      <c r="H5" s="69">
        <v>1</v>
      </c>
      <c r="I5" s="72">
        <f>H5*G5</f>
        <v>0</v>
      </c>
      <c r="J5" s="53" t="s">
        <v>144</v>
      </c>
    </row>
    <row r="6" spans="1:10" s="2" customFormat="1" ht="38.25">
      <c r="A6" s="62">
        <v>3</v>
      </c>
      <c r="B6" s="125" t="s">
        <v>248</v>
      </c>
      <c r="C6" s="126"/>
      <c r="D6" s="63" t="s">
        <v>25</v>
      </c>
      <c r="E6" s="64" t="s">
        <v>26</v>
      </c>
      <c r="F6" s="65" t="s">
        <v>11</v>
      </c>
      <c r="G6" s="110"/>
      <c r="H6" s="62">
        <v>1</v>
      </c>
      <c r="I6" s="66">
        <f>H6*G6</f>
        <v>0</v>
      </c>
      <c r="J6" s="68" t="s">
        <v>173</v>
      </c>
    </row>
    <row r="7" spans="1:10" s="2" customFormat="1" ht="38.25">
      <c r="A7" s="62">
        <v>4</v>
      </c>
      <c r="B7" s="125" t="s">
        <v>322</v>
      </c>
      <c r="C7" s="126"/>
      <c r="D7" s="63" t="s">
        <v>27</v>
      </c>
      <c r="E7" s="64" t="s">
        <v>142</v>
      </c>
      <c r="F7" s="65" t="s">
        <v>11</v>
      </c>
      <c r="G7" s="110"/>
      <c r="H7" s="62">
        <v>1</v>
      </c>
      <c r="I7" s="66">
        <f>H7*G7</f>
        <v>0</v>
      </c>
      <c r="J7" s="68" t="s">
        <v>173</v>
      </c>
    </row>
    <row r="8" spans="1:9" s="1" customFormat="1" ht="15.75">
      <c r="A8" s="21"/>
      <c r="B8" s="22"/>
      <c r="C8" s="111"/>
      <c r="D8" s="22"/>
      <c r="E8" s="22" t="s">
        <v>34</v>
      </c>
      <c r="F8" s="22"/>
      <c r="G8" s="111"/>
      <c r="H8" s="22"/>
      <c r="I8" s="22"/>
    </row>
    <row r="9" spans="1:10" s="2" customFormat="1" ht="89.25">
      <c r="A9" s="67">
        <v>5</v>
      </c>
      <c r="B9" s="125" t="s">
        <v>250</v>
      </c>
      <c r="C9" s="126"/>
      <c r="D9" s="63" t="s">
        <v>18</v>
      </c>
      <c r="E9" s="64" t="s">
        <v>190</v>
      </c>
      <c r="F9" s="65" t="s">
        <v>12</v>
      </c>
      <c r="G9" s="110"/>
      <c r="H9" s="62">
        <v>1</v>
      </c>
      <c r="I9" s="66">
        <f>H9*G9</f>
        <v>0</v>
      </c>
      <c r="J9" s="68" t="s">
        <v>173</v>
      </c>
    </row>
    <row r="10" spans="1:10" s="2" customFormat="1" ht="76.5">
      <c r="A10" s="62">
        <v>6</v>
      </c>
      <c r="B10" s="125" t="s">
        <v>323</v>
      </c>
      <c r="C10" s="126"/>
      <c r="D10" s="63" t="s">
        <v>106</v>
      </c>
      <c r="E10" s="64" t="s">
        <v>212</v>
      </c>
      <c r="F10" s="65" t="s">
        <v>11</v>
      </c>
      <c r="G10" s="110"/>
      <c r="H10" s="62">
        <v>1</v>
      </c>
      <c r="I10" s="66">
        <f>H10*G10</f>
        <v>0</v>
      </c>
      <c r="J10" s="68" t="s">
        <v>173</v>
      </c>
    </row>
    <row r="11" spans="1:10" s="2" customFormat="1" ht="63.75">
      <c r="A11" s="67">
        <v>7</v>
      </c>
      <c r="B11" s="125" t="s">
        <v>251</v>
      </c>
      <c r="C11" s="126"/>
      <c r="D11" s="63" t="s">
        <v>17</v>
      </c>
      <c r="E11" s="63" t="s">
        <v>35</v>
      </c>
      <c r="F11" s="65" t="s">
        <v>11</v>
      </c>
      <c r="G11" s="110"/>
      <c r="H11" s="62">
        <v>1</v>
      </c>
      <c r="I11" s="66">
        <f>H11*G11</f>
        <v>0</v>
      </c>
      <c r="J11" s="68" t="s">
        <v>173</v>
      </c>
    </row>
    <row r="12" spans="1:10" s="2" customFormat="1" ht="38.25">
      <c r="A12" s="69">
        <v>8</v>
      </c>
      <c r="B12" s="69" t="s">
        <v>324</v>
      </c>
      <c r="C12" s="71"/>
      <c r="D12" s="70" t="s">
        <v>169</v>
      </c>
      <c r="E12" s="73" t="s">
        <v>171</v>
      </c>
      <c r="F12" s="71" t="s">
        <v>11</v>
      </c>
      <c r="G12" s="112"/>
      <c r="H12" s="69">
        <v>1</v>
      </c>
      <c r="I12" s="72">
        <f>H12*G12</f>
        <v>0</v>
      </c>
      <c r="J12" s="53" t="s">
        <v>144</v>
      </c>
    </row>
    <row r="13" spans="1:10" s="27" customFormat="1" ht="25.5">
      <c r="A13" s="87">
        <v>9</v>
      </c>
      <c r="B13" s="69" t="s">
        <v>270</v>
      </c>
      <c r="C13" s="71"/>
      <c r="D13" s="70" t="s">
        <v>135</v>
      </c>
      <c r="E13" s="70" t="s">
        <v>157</v>
      </c>
      <c r="F13" s="71" t="s">
        <v>12</v>
      </c>
      <c r="G13" s="112"/>
      <c r="H13" s="69">
        <v>1</v>
      </c>
      <c r="I13" s="72">
        <f>H13*G13</f>
        <v>0</v>
      </c>
      <c r="J13" s="53" t="s">
        <v>144</v>
      </c>
    </row>
    <row r="14" spans="1:9" s="1" customFormat="1" ht="15.75">
      <c r="A14" s="21"/>
      <c r="B14" s="22"/>
      <c r="C14" s="111"/>
      <c r="D14" s="22"/>
      <c r="E14" s="22" t="s">
        <v>15</v>
      </c>
      <c r="F14" s="22"/>
      <c r="G14" s="111"/>
      <c r="H14" s="22"/>
      <c r="I14" s="22"/>
    </row>
    <row r="15" spans="1:10" s="2" customFormat="1" ht="51">
      <c r="A15" s="69">
        <v>10</v>
      </c>
      <c r="B15" s="69" t="s">
        <v>279</v>
      </c>
      <c r="C15" s="71"/>
      <c r="D15" s="70" t="s">
        <v>108</v>
      </c>
      <c r="E15" s="73" t="s">
        <v>214</v>
      </c>
      <c r="F15" s="71" t="s">
        <v>11</v>
      </c>
      <c r="G15" s="112"/>
      <c r="H15" s="69">
        <v>2</v>
      </c>
      <c r="I15" s="72">
        <f>H15*G15</f>
        <v>0</v>
      </c>
      <c r="J15" s="53" t="s">
        <v>144</v>
      </c>
    </row>
    <row r="16" spans="1:10" s="2" customFormat="1" ht="63.75">
      <c r="A16" s="69">
        <v>11</v>
      </c>
      <c r="B16" s="69" t="s">
        <v>297</v>
      </c>
      <c r="C16" s="71"/>
      <c r="D16" s="72" t="s">
        <v>109</v>
      </c>
      <c r="E16" s="73" t="s">
        <v>215</v>
      </c>
      <c r="F16" s="72" t="s">
        <v>11</v>
      </c>
      <c r="G16" s="112"/>
      <c r="H16" s="108">
        <v>1</v>
      </c>
      <c r="I16" s="72">
        <f aca="true" t="shared" si="0" ref="I16:I26">H16*G16</f>
        <v>0</v>
      </c>
      <c r="J16" s="53" t="s">
        <v>144</v>
      </c>
    </row>
    <row r="17" spans="1:10" s="2" customFormat="1" ht="51">
      <c r="A17" s="62">
        <v>12</v>
      </c>
      <c r="B17" s="125" t="s">
        <v>325</v>
      </c>
      <c r="C17" s="126"/>
      <c r="D17" s="63" t="s">
        <v>110</v>
      </c>
      <c r="E17" s="106" t="s">
        <v>111</v>
      </c>
      <c r="F17" s="65" t="s">
        <v>11</v>
      </c>
      <c r="G17" s="110"/>
      <c r="H17" s="62">
        <v>1</v>
      </c>
      <c r="I17" s="66">
        <f t="shared" si="0"/>
        <v>0</v>
      </c>
      <c r="J17" s="68" t="s">
        <v>173</v>
      </c>
    </row>
    <row r="18" spans="1:10" s="2" customFormat="1" ht="38.25">
      <c r="A18" s="62">
        <v>13</v>
      </c>
      <c r="B18" s="125" t="s">
        <v>326</v>
      </c>
      <c r="C18" s="126"/>
      <c r="D18" s="63" t="s">
        <v>112</v>
      </c>
      <c r="E18" s="63" t="s">
        <v>113</v>
      </c>
      <c r="F18" s="65" t="s">
        <v>11</v>
      </c>
      <c r="G18" s="110"/>
      <c r="H18" s="62">
        <v>1</v>
      </c>
      <c r="I18" s="66">
        <f t="shared" si="0"/>
        <v>0</v>
      </c>
      <c r="J18" s="68" t="s">
        <v>173</v>
      </c>
    </row>
    <row r="19" spans="1:10" s="2" customFormat="1" ht="63.75">
      <c r="A19" s="62">
        <v>14</v>
      </c>
      <c r="B19" s="125" t="s">
        <v>327</v>
      </c>
      <c r="C19" s="126"/>
      <c r="D19" s="63" t="s">
        <v>114</v>
      </c>
      <c r="E19" s="106" t="s">
        <v>216</v>
      </c>
      <c r="F19" s="63" t="s">
        <v>11</v>
      </c>
      <c r="G19" s="120"/>
      <c r="H19" s="123">
        <v>1</v>
      </c>
      <c r="I19" s="66">
        <f t="shared" si="0"/>
        <v>0</v>
      </c>
      <c r="J19" s="68" t="s">
        <v>173</v>
      </c>
    </row>
    <row r="20" spans="1:10" s="2" customFormat="1" ht="76.5">
      <c r="A20" s="62">
        <v>15</v>
      </c>
      <c r="B20" s="125" t="s">
        <v>328</v>
      </c>
      <c r="C20" s="126"/>
      <c r="D20" s="63" t="s">
        <v>115</v>
      </c>
      <c r="E20" s="106" t="s">
        <v>217</v>
      </c>
      <c r="F20" s="65" t="s">
        <v>11</v>
      </c>
      <c r="G20" s="110"/>
      <c r="H20" s="62">
        <v>2</v>
      </c>
      <c r="I20" s="66">
        <f t="shared" si="0"/>
        <v>0</v>
      </c>
      <c r="J20" s="68" t="s">
        <v>173</v>
      </c>
    </row>
    <row r="21" spans="1:10" s="2" customFormat="1" ht="76.5">
      <c r="A21" s="62">
        <v>16</v>
      </c>
      <c r="B21" s="125" t="s">
        <v>329</v>
      </c>
      <c r="C21" s="126"/>
      <c r="D21" s="63" t="s">
        <v>115</v>
      </c>
      <c r="E21" s="106" t="s">
        <v>218</v>
      </c>
      <c r="F21" s="65" t="s">
        <v>11</v>
      </c>
      <c r="G21" s="110"/>
      <c r="H21" s="62">
        <v>1</v>
      </c>
      <c r="I21" s="66">
        <f t="shared" si="0"/>
        <v>0</v>
      </c>
      <c r="J21" s="68" t="s">
        <v>173</v>
      </c>
    </row>
    <row r="22" spans="1:10" s="2" customFormat="1" ht="38.25">
      <c r="A22" s="62">
        <v>17</v>
      </c>
      <c r="B22" s="125" t="s">
        <v>330</v>
      </c>
      <c r="C22" s="126"/>
      <c r="D22" s="63" t="s">
        <v>116</v>
      </c>
      <c r="E22" s="106" t="s">
        <v>219</v>
      </c>
      <c r="F22" s="65" t="s">
        <v>11</v>
      </c>
      <c r="G22" s="110"/>
      <c r="H22" s="62">
        <v>2</v>
      </c>
      <c r="I22" s="66">
        <f t="shared" si="0"/>
        <v>0</v>
      </c>
      <c r="J22" s="68" t="s">
        <v>173</v>
      </c>
    </row>
    <row r="23" spans="1:10" s="2" customFormat="1" ht="38.25">
      <c r="A23" s="62">
        <v>18</v>
      </c>
      <c r="B23" s="125" t="s">
        <v>331</v>
      </c>
      <c r="C23" s="126"/>
      <c r="D23" s="63" t="s">
        <v>117</v>
      </c>
      <c r="E23" s="106" t="s">
        <v>220</v>
      </c>
      <c r="F23" s="65" t="s">
        <v>11</v>
      </c>
      <c r="G23" s="110"/>
      <c r="H23" s="62">
        <v>1</v>
      </c>
      <c r="I23" s="66">
        <f t="shared" si="0"/>
        <v>0</v>
      </c>
      <c r="J23" s="68" t="s">
        <v>173</v>
      </c>
    </row>
    <row r="24" spans="1:10" s="2" customFormat="1" ht="25.5">
      <c r="A24" s="62">
        <v>19</v>
      </c>
      <c r="B24" s="125" t="s">
        <v>295</v>
      </c>
      <c r="C24" s="126"/>
      <c r="D24" s="63" t="s">
        <v>123</v>
      </c>
      <c r="E24" s="64" t="s">
        <v>122</v>
      </c>
      <c r="F24" s="65" t="s">
        <v>11</v>
      </c>
      <c r="G24" s="110"/>
      <c r="H24" s="62">
        <v>2</v>
      </c>
      <c r="I24" s="66">
        <f t="shared" si="0"/>
        <v>0</v>
      </c>
      <c r="J24" s="68" t="s">
        <v>173</v>
      </c>
    </row>
    <row r="25" spans="1:10" s="2" customFormat="1" ht="25.5">
      <c r="A25" s="62">
        <v>20</v>
      </c>
      <c r="B25" s="125" t="s">
        <v>332</v>
      </c>
      <c r="C25" s="126"/>
      <c r="D25" s="63" t="s">
        <v>118</v>
      </c>
      <c r="E25" s="64" t="s">
        <v>119</v>
      </c>
      <c r="F25" s="65" t="s">
        <v>11</v>
      </c>
      <c r="G25" s="110"/>
      <c r="H25" s="62">
        <v>2</v>
      </c>
      <c r="I25" s="66">
        <f t="shared" si="0"/>
        <v>0</v>
      </c>
      <c r="J25" s="68" t="s">
        <v>173</v>
      </c>
    </row>
    <row r="26" spans="1:10" s="2" customFormat="1" ht="25.5">
      <c r="A26" s="62">
        <v>21</v>
      </c>
      <c r="B26" s="125" t="s">
        <v>333</v>
      </c>
      <c r="C26" s="126"/>
      <c r="D26" s="63" t="s">
        <v>120</v>
      </c>
      <c r="E26" s="64" t="s">
        <v>121</v>
      </c>
      <c r="F26" s="65" t="s">
        <v>11</v>
      </c>
      <c r="G26" s="110"/>
      <c r="H26" s="62">
        <v>1</v>
      </c>
      <c r="I26" s="66">
        <f t="shared" si="0"/>
        <v>0</v>
      </c>
      <c r="J26" s="68" t="s">
        <v>173</v>
      </c>
    </row>
    <row r="27" spans="1:9" s="1" customFormat="1" ht="15.75">
      <c r="A27" s="21"/>
      <c r="B27" s="22"/>
      <c r="C27" s="111"/>
      <c r="D27" s="22"/>
      <c r="E27" s="22" t="s">
        <v>30</v>
      </c>
      <c r="F27" s="22"/>
      <c r="G27" s="111"/>
      <c r="H27" s="22"/>
      <c r="I27" s="22"/>
    </row>
    <row r="28" spans="1:10" s="2" customFormat="1" ht="25.5">
      <c r="A28" s="62">
        <v>22</v>
      </c>
      <c r="B28" s="125" t="s">
        <v>255</v>
      </c>
      <c r="C28" s="126"/>
      <c r="D28" s="63" t="s">
        <v>20</v>
      </c>
      <c r="E28" s="63" t="s">
        <v>183</v>
      </c>
      <c r="F28" s="65" t="s">
        <v>11</v>
      </c>
      <c r="G28" s="110"/>
      <c r="H28" s="62">
        <v>2</v>
      </c>
      <c r="I28" s="66">
        <f aca="true" t="shared" si="1" ref="I28:I34">H28*G28</f>
        <v>0</v>
      </c>
      <c r="J28" s="68" t="s">
        <v>173</v>
      </c>
    </row>
    <row r="29" spans="1:10" s="2" customFormat="1" ht="25.5">
      <c r="A29" s="62">
        <v>23</v>
      </c>
      <c r="B29" s="125" t="s">
        <v>256</v>
      </c>
      <c r="C29" s="126"/>
      <c r="D29" s="63" t="s">
        <v>2</v>
      </c>
      <c r="E29" s="63" t="s">
        <v>1</v>
      </c>
      <c r="F29" s="65" t="s">
        <v>11</v>
      </c>
      <c r="G29" s="110"/>
      <c r="H29" s="62">
        <v>4</v>
      </c>
      <c r="I29" s="66">
        <f t="shared" si="1"/>
        <v>0</v>
      </c>
      <c r="J29" s="68" t="s">
        <v>173</v>
      </c>
    </row>
    <row r="30" spans="1:10" s="2" customFormat="1" ht="25.5">
      <c r="A30" s="62">
        <v>24</v>
      </c>
      <c r="B30" s="125" t="s">
        <v>257</v>
      </c>
      <c r="C30" s="126"/>
      <c r="D30" s="63" t="s">
        <v>2</v>
      </c>
      <c r="E30" s="63" t="s">
        <v>38</v>
      </c>
      <c r="F30" s="65" t="s">
        <v>12</v>
      </c>
      <c r="G30" s="110"/>
      <c r="H30" s="62">
        <v>2</v>
      </c>
      <c r="I30" s="66">
        <f t="shared" si="1"/>
        <v>0</v>
      </c>
      <c r="J30" s="68" t="s">
        <v>173</v>
      </c>
    </row>
    <row r="31" spans="1:10" s="2" customFormat="1" ht="38.25">
      <c r="A31" s="69">
        <v>25</v>
      </c>
      <c r="B31" s="69" t="s">
        <v>258</v>
      </c>
      <c r="C31" s="71"/>
      <c r="D31" s="70" t="s">
        <v>0</v>
      </c>
      <c r="E31" s="70" t="s">
        <v>233</v>
      </c>
      <c r="F31" s="71" t="s">
        <v>11</v>
      </c>
      <c r="G31" s="112"/>
      <c r="H31" s="69">
        <v>1</v>
      </c>
      <c r="I31" s="72">
        <f t="shared" si="1"/>
        <v>0</v>
      </c>
      <c r="J31" s="53" t="s">
        <v>144</v>
      </c>
    </row>
    <row r="32" spans="1:10" s="2" customFormat="1" ht="114.75">
      <c r="A32" s="62">
        <v>26</v>
      </c>
      <c r="B32" s="125" t="s">
        <v>339</v>
      </c>
      <c r="C32" s="126"/>
      <c r="D32" s="63" t="s">
        <v>230</v>
      </c>
      <c r="E32" s="63" t="s">
        <v>231</v>
      </c>
      <c r="F32" s="65" t="s">
        <v>11</v>
      </c>
      <c r="G32" s="110"/>
      <c r="H32" s="62">
        <v>1</v>
      </c>
      <c r="I32" s="66">
        <f t="shared" si="1"/>
        <v>0</v>
      </c>
      <c r="J32" s="68" t="s">
        <v>173</v>
      </c>
    </row>
    <row r="33" spans="1:10" s="2" customFormat="1" ht="89.25">
      <c r="A33" s="62">
        <v>27</v>
      </c>
      <c r="B33" s="125" t="s">
        <v>296</v>
      </c>
      <c r="C33" s="126"/>
      <c r="D33" s="63" t="s">
        <v>221</v>
      </c>
      <c r="E33" s="63" t="s">
        <v>232</v>
      </c>
      <c r="F33" s="65" t="s">
        <v>11</v>
      </c>
      <c r="G33" s="110"/>
      <c r="H33" s="62">
        <v>2</v>
      </c>
      <c r="I33" s="66">
        <f t="shared" si="1"/>
        <v>0</v>
      </c>
      <c r="J33" s="68" t="s">
        <v>173</v>
      </c>
    </row>
    <row r="34" spans="1:10" s="2" customFormat="1" ht="63.75">
      <c r="A34" s="62">
        <v>28</v>
      </c>
      <c r="B34" s="125" t="s">
        <v>278</v>
      </c>
      <c r="C34" s="126"/>
      <c r="D34" s="63" t="s">
        <v>148</v>
      </c>
      <c r="E34" s="63" t="s">
        <v>149</v>
      </c>
      <c r="F34" s="65" t="s">
        <v>12</v>
      </c>
      <c r="G34" s="110"/>
      <c r="H34" s="62">
        <v>1</v>
      </c>
      <c r="I34" s="66">
        <f t="shared" si="1"/>
        <v>0</v>
      </c>
      <c r="J34" s="68" t="s">
        <v>173</v>
      </c>
    </row>
    <row r="35" spans="1:9" s="1" customFormat="1" ht="15.75">
      <c r="A35" s="21"/>
      <c r="B35" s="22"/>
      <c r="C35" s="111"/>
      <c r="D35" s="22"/>
      <c r="E35" s="22" t="s">
        <v>16</v>
      </c>
      <c r="F35" s="22"/>
      <c r="G35" s="111"/>
      <c r="H35" s="22"/>
      <c r="I35" s="22"/>
    </row>
    <row r="36" spans="1:10" s="2" customFormat="1" ht="38.25">
      <c r="A36" s="69">
        <v>29</v>
      </c>
      <c r="B36" s="69" t="s">
        <v>338</v>
      </c>
      <c r="C36" s="71"/>
      <c r="D36" s="70" t="s">
        <v>103</v>
      </c>
      <c r="E36" s="70" t="s">
        <v>222</v>
      </c>
      <c r="F36" s="107" t="s">
        <v>11</v>
      </c>
      <c r="G36" s="112"/>
      <c r="H36" s="108">
        <v>1</v>
      </c>
      <c r="I36" s="72">
        <f>H36*G36</f>
        <v>0</v>
      </c>
      <c r="J36" s="53" t="s">
        <v>144</v>
      </c>
    </row>
    <row r="37" spans="1:10" s="2" customFormat="1" ht="63.75">
      <c r="A37" s="69">
        <v>30</v>
      </c>
      <c r="B37" s="69" t="s">
        <v>334</v>
      </c>
      <c r="C37" s="71"/>
      <c r="D37" s="70" t="s">
        <v>223</v>
      </c>
      <c r="E37" s="70" t="s">
        <v>224</v>
      </c>
      <c r="F37" s="107" t="s">
        <v>11</v>
      </c>
      <c r="G37" s="112"/>
      <c r="H37" s="108">
        <v>1</v>
      </c>
      <c r="I37" s="72">
        <f>H37*G37</f>
        <v>0</v>
      </c>
      <c r="J37" s="53" t="s">
        <v>144</v>
      </c>
    </row>
    <row r="38" spans="1:10" s="2" customFormat="1" ht="25.5">
      <c r="A38" s="62">
        <v>31</v>
      </c>
      <c r="B38" s="125" t="s">
        <v>335</v>
      </c>
      <c r="C38" s="126"/>
      <c r="D38" s="64" t="s">
        <v>102</v>
      </c>
      <c r="E38" s="64" t="s">
        <v>225</v>
      </c>
      <c r="F38" s="65" t="s">
        <v>11</v>
      </c>
      <c r="G38" s="110"/>
      <c r="H38" s="62">
        <v>1</v>
      </c>
      <c r="I38" s="66">
        <f>H38*G38</f>
        <v>0</v>
      </c>
      <c r="J38" s="68" t="s">
        <v>173</v>
      </c>
    </row>
    <row r="39" spans="1:10" s="1" customFormat="1" ht="15.75">
      <c r="A39" s="21"/>
      <c r="B39" s="22"/>
      <c r="C39" s="111"/>
      <c r="D39" s="22"/>
      <c r="E39" s="22" t="s">
        <v>13</v>
      </c>
      <c r="F39" s="22"/>
      <c r="G39" s="111"/>
      <c r="H39" s="22"/>
      <c r="I39" s="22"/>
      <c r="J39" s="3"/>
    </row>
    <row r="40" spans="1:10" s="2" customFormat="1" ht="38.25">
      <c r="A40" s="69">
        <v>32</v>
      </c>
      <c r="B40" s="69" t="s">
        <v>336</v>
      </c>
      <c r="C40" s="71"/>
      <c r="D40" s="70" t="s">
        <v>42</v>
      </c>
      <c r="E40" s="70" t="s">
        <v>136</v>
      </c>
      <c r="F40" s="71" t="s">
        <v>11</v>
      </c>
      <c r="G40" s="112"/>
      <c r="H40" s="69">
        <v>12</v>
      </c>
      <c r="I40" s="72">
        <f aca="true" t="shared" si="2" ref="I40:I45">H40*G40</f>
        <v>0</v>
      </c>
      <c r="J40" s="53" t="s">
        <v>144</v>
      </c>
    </row>
    <row r="41" spans="1:10" s="2" customFormat="1" ht="25.5">
      <c r="A41" s="62">
        <v>33</v>
      </c>
      <c r="B41" s="125" t="s">
        <v>262</v>
      </c>
      <c r="C41" s="126"/>
      <c r="D41" s="63" t="s">
        <v>45</v>
      </c>
      <c r="E41" s="63" t="s">
        <v>44</v>
      </c>
      <c r="F41" s="65" t="s">
        <v>43</v>
      </c>
      <c r="G41" s="110"/>
      <c r="H41" s="62">
        <v>10</v>
      </c>
      <c r="I41" s="66">
        <f t="shared" si="2"/>
        <v>0</v>
      </c>
      <c r="J41" s="68" t="s">
        <v>173</v>
      </c>
    </row>
    <row r="42" spans="1:10" s="2" customFormat="1" ht="25.5">
      <c r="A42" s="62">
        <v>34</v>
      </c>
      <c r="B42" s="125" t="s">
        <v>337</v>
      </c>
      <c r="C42" s="126"/>
      <c r="D42" s="63" t="s">
        <v>45</v>
      </c>
      <c r="E42" s="63" t="s">
        <v>104</v>
      </c>
      <c r="F42" s="65" t="s">
        <v>43</v>
      </c>
      <c r="G42" s="110"/>
      <c r="H42" s="62">
        <v>30</v>
      </c>
      <c r="I42" s="66">
        <f t="shared" si="2"/>
        <v>0</v>
      </c>
      <c r="J42" s="68" t="s">
        <v>173</v>
      </c>
    </row>
    <row r="43" spans="1:10" s="2" customFormat="1" ht="25.5">
      <c r="A43" s="62">
        <v>35</v>
      </c>
      <c r="B43" s="125" t="s">
        <v>306</v>
      </c>
      <c r="C43" s="126"/>
      <c r="D43" s="63" t="s">
        <v>137</v>
      </c>
      <c r="E43" s="63" t="s">
        <v>138</v>
      </c>
      <c r="F43" s="65" t="s">
        <v>43</v>
      </c>
      <c r="G43" s="110"/>
      <c r="H43" s="62">
        <v>10</v>
      </c>
      <c r="I43" s="66">
        <f t="shared" si="2"/>
        <v>0</v>
      </c>
      <c r="J43" s="68" t="s">
        <v>173</v>
      </c>
    </row>
    <row r="44" spans="1:10" s="2" customFormat="1" ht="25.5">
      <c r="A44" s="62">
        <v>36</v>
      </c>
      <c r="B44" s="125" t="s">
        <v>263</v>
      </c>
      <c r="C44" s="126"/>
      <c r="D44" s="63" t="s">
        <v>47</v>
      </c>
      <c r="E44" s="63" t="s">
        <v>46</v>
      </c>
      <c r="F44" s="65" t="s">
        <v>11</v>
      </c>
      <c r="G44" s="110"/>
      <c r="H44" s="62">
        <v>10</v>
      </c>
      <c r="I44" s="66">
        <f t="shared" si="2"/>
        <v>0</v>
      </c>
      <c r="J44" s="68" t="s">
        <v>173</v>
      </c>
    </row>
    <row r="45" spans="1:10" s="2" customFormat="1" ht="25.5">
      <c r="A45" s="62">
        <v>37</v>
      </c>
      <c r="B45" s="125" t="s">
        <v>264</v>
      </c>
      <c r="C45" s="126"/>
      <c r="D45" s="63" t="s">
        <v>48</v>
      </c>
      <c r="E45" s="63" t="s">
        <v>94</v>
      </c>
      <c r="F45" s="65" t="s">
        <v>12</v>
      </c>
      <c r="G45" s="110"/>
      <c r="H45" s="62">
        <v>1</v>
      </c>
      <c r="I45" s="66">
        <f t="shared" si="2"/>
        <v>0</v>
      </c>
      <c r="J45" s="68" t="s">
        <v>173</v>
      </c>
    </row>
    <row r="46" spans="1:13" s="1" customFormat="1" ht="15.75">
      <c r="A46" s="21"/>
      <c r="B46" s="22"/>
      <c r="C46" s="111"/>
      <c r="D46" s="22"/>
      <c r="E46" s="22" t="s">
        <v>150</v>
      </c>
      <c r="F46" s="22"/>
      <c r="G46" s="111"/>
      <c r="H46" s="22"/>
      <c r="I46" s="22"/>
      <c r="M46" s="9"/>
    </row>
    <row r="47" spans="1:10" s="27" customFormat="1" ht="25.5">
      <c r="A47" s="62">
        <v>38</v>
      </c>
      <c r="B47" s="125" t="s">
        <v>265</v>
      </c>
      <c r="C47" s="126"/>
      <c r="D47" s="63" t="s">
        <v>24</v>
      </c>
      <c r="E47" s="63" t="s">
        <v>165</v>
      </c>
      <c r="F47" s="65" t="s">
        <v>12</v>
      </c>
      <c r="G47" s="110"/>
      <c r="H47" s="62">
        <v>1</v>
      </c>
      <c r="I47" s="66">
        <f aca="true" t="shared" si="3" ref="I47:I58">H47*G47</f>
        <v>0</v>
      </c>
      <c r="J47" s="68" t="s">
        <v>173</v>
      </c>
    </row>
    <row r="48" spans="1:10" s="27" customFormat="1" ht="25.5">
      <c r="A48" s="62">
        <v>39</v>
      </c>
      <c r="B48" s="125" t="s">
        <v>266</v>
      </c>
      <c r="C48" s="126"/>
      <c r="D48" s="63" t="s">
        <v>24</v>
      </c>
      <c r="E48" s="63" t="s">
        <v>154</v>
      </c>
      <c r="F48" s="65" t="s">
        <v>12</v>
      </c>
      <c r="G48" s="110"/>
      <c r="H48" s="62">
        <v>1</v>
      </c>
      <c r="I48" s="66">
        <f t="shared" si="3"/>
        <v>0</v>
      </c>
      <c r="J48" s="68" t="s">
        <v>173</v>
      </c>
    </row>
    <row r="49" spans="1:10" s="27" customFormat="1" ht="25.5">
      <c r="A49" s="62">
        <v>40</v>
      </c>
      <c r="B49" s="125" t="s">
        <v>267</v>
      </c>
      <c r="C49" s="126"/>
      <c r="D49" s="63" t="s">
        <v>24</v>
      </c>
      <c r="E49" s="63" t="s">
        <v>162</v>
      </c>
      <c r="F49" s="65" t="s">
        <v>12</v>
      </c>
      <c r="G49" s="110"/>
      <c r="H49" s="62">
        <v>1</v>
      </c>
      <c r="I49" s="66">
        <f t="shared" si="3"/>
        <v>0</v>
      </c>
      <c r="J49" s="68" t="s">
        <v>173</v>
      </c>
    </row>
    <row r="50" spans="1:10" s="27" customFormat="1" ht="25.5">
      <c r="A50" s="62">
        <v>41</v>
      </c>
      <c r="B50" s="125" t="s">
        <v>268</v>
      </c>
      <c r="C50" s="126"/>
      <c r="D50" s="63" t="s">
        <v>24</v>
      </c>
      <c r="E50" s="63" t="s">
        <v>155</v>
      </c>
      <c r="F50" s="65" t="s">
        <v>12</v>
      </c>
      <c r="G50" s="110"/>
      <c r="H50" s="62">
        <v>1</v>
      </c>
      <c r="I50" s="66">
        <f t="shared" si="3"/>
        <v>0</v>
      </c>
      <c r="J50" s="68" t="s">
        <v>173</v>
      </c>
    </row>
    <row r="51" spans="1:10" s="27" customFormat="1" ht="25.5">
      <c r="A51" s="62">
        <v>42</v>
      </c>
      <c r="B51" s="125" t="s">
        <v>269</v>
      </c>
      <c r="C51" s="126"/>
      <c r="D51" s="63" t="s">
        <v>24</v>
      </c>
      <c r="E51" s="63" t="s">
        <v>156</v>
      </c>
      <c r="F51" s="65" t="s">
        <v>12</v>
      </c>
      <c r="G51" s="110"/>
      <c r="H51" s="62">
        <v>1</v>
      </c>
      <c r="I51" s="66">
        <f t="shared" si="3"/>
        <v>0</v>
      </c>
      <c r="J51" s="68" t="s">
        <v>173</v>
      </c>
    </row>
    <row r="52" spans="1:10" s="27" customFormat="1" ht="25.5">
      <c r="A52" s="62">
        <v>43</v>
      </c>
      <c r="B52" s="125" t="s">
        <v>312</v>
      </c>
      <c r="C52" s="126"/>
      <c r="D52" s="63" t="s">
        <v>24</v>
      </c>
      <c r="E52" s="63" t="s">
        <v>163</v>
      </c>
      <c r="F52" s="65" t="s">
        <v>12</v>
      </c>
      <c r="G52" s="110"/>
      <c r="H52" s="62">
        <v>1</v>
      </c>
      <c r="I52" s="66">
        <f t="shared" si="3"/>
        <v>0</v>
      </c>
      <c r="J52" s="68" t="s">
        <v>173</v>
      </c>
    </row>
    <row r="53" spans="1:10" s="27" customFormat="1" ht="25.5">
      <c r="A53" s="62">
        <v>44</v>
      </c>
      <c r="B53" s="125" t="s">
        <v>271</v>
      </c>
      <c r="C53" s="126"/>
      <c r="D53" s="63" t="s">
        <v>24</v>
      </c>
      <c r="E53" s="63" t="s">
        <v>151</v>
      </c>
      <c r="F53" s="65" t="s">
        <v>12</v>
      </c>
      <c r="G53" s="110"/>
      <c r="H53" s="62">
        <v>1</v>
      </c>
      <c r="I53" s="66">
        <f t="shared" si="3"/>
        <v>0</v>
      </c>
      <c r="J53" s="68" t="s">
        <v>173</v>
      </c>
    </row>
    <row r="54" spans="1:10" s="27" customFormat="1" ht="25.5">
      <c r="A54" s="62">
        <v>45</v>
      </c>
      <c r="B54" s="125" t="s">
        <v>272</v>
      </c>
      <c r="C54" s="126"/>
      <c r="D54" s="63" t="s">
        <v>24</v>
      </c>
      <c r="E54" s="63" t="s">
        <v>158</v>
      </c>
      <c r="F54" s="65" t="s">
        <v>159</v>
      </c>
      <c r="G54" s="110"/>
      <c r="H54" s="116"/>
      <c r="I54" s="66">
        <f t="shared" si="3"/>
        <v>0</v>
      </c>
      <c r="J54" s="68" t="s">
        <v>173</v>
      </c>
    </row>
    <row r="55" spans="1:10" s="27" customFormat="1" ht="25.5">
      <c r="A55" s="62">
        <v>46</v>
      </c>
      <c r="B55" s="125" t="s">
        <v>273</v>
      </c>
      <c r="C55" s="126"/>
      <c r="D55" s="63" t="s">
        <v>24</v>
      </c>
      <c r="E55" s="63" t="s">
        <v>160</v>
      </c>
      <c r="F55" s="65" t="s">
        <v>159</v>
      </c>
      <c r="G55" s="110"/>
      <c r="H55" s="122"/>
      <c r="I55" s="66">
        <f t="shared" si="3"/>
        <v>0</v>
      </c>
      <c r="J55" s="68" t="s">
        <v>173</v>
      </c>
    </row>
    <row r="56" spans="1:10" s="27" customFormat="1" ht="25.5">
      <c r="A56" s="69">
        <v>47</v>
      </c>
      <c r="B56" s="69" t="s">
        <v>274</v>
      </c>
      <c r="C56" s="71"/>
      <c r="D56" s="70" t="s">
        <v>24</v>
      </c>
      <c r="E56" s="70" t="s">
        <v>152</v>
      </c>
      <c r="F56" s="71" t="s">
        <v>12</v>
      </c>
      <c r="G56" s="112"/>
      <c r="H56" s="69">
        <v>1</v>
      </c>
      <c r="I56" s="72">
        <f t="shared" si="3"/>
        <v>0</v>
      </c>
      <c r="J56" s="53" t="s">
        <v>144</v>
      </c>
    </row>
    <row r="57" spans="1:10" s="27" customFormat="1" ht="51">
      <c r="A57" s="69">
        <v>48</v>
      </c>
      <c r="B57" s="69" t="s">
        <v>275</v>
      </c>
      <c r="C57" s="71"/>
      <c r="D57" s="70" t="s">
        <v>24</v>
      </c>
      <c r="E57" s="70" t="s">
        <v>161</v>
      </c>
      <c r="F57" s="71" t="s">
        <v>12</v>
      </c>
      <c r="G57" s="112"/>
      <c r="H57" s="69">
        <v>1</v>
      </c>
      <c r="I57" s="72">
        <f t="shared" si="3"/>
        <v>0</v>
      </c>
      <c r="J57" s="53" t="s">
        <v>144</v>
      </c>
    </row>
    <row r="58" spans="1:10" s="27" customFormat="1" ht="25.5">
      <c r="A58" s="62">
        <v>49</v>
      </c>
      <c r="B58" s="125" t="s">
        <v>276</v>
      </c>
      <c r="C58" s="126"/>
      <c r="D58" s="63" t="s">
        <v>24</v>
      </c>
      <c r="E58" s="63" t="s">
        <v>153</v>
      </c>
      <c r="F58" s="65" t="s">
        <v>14</v>
      </c>
      <c r="G58" s="110"/>
      <c r="H58" s="62">
        <v>1</v>
      </c>
      <c r="I58" s="66">
        <f t="shared" si="3"/>
        <v>0</v>
      </c>
      <c r="J58" s="68" t="s">
        <v>173</v>
      </c>
    </row>
    <row r="59" spans="1:11" s="1" customFormat="1" ht="15.75">
      <c r="A59" s="150" t="s">
        <v>147</v>
      </c>
      <c r="B59" s="151"/>
      <c r="C59" s="151"/>
      <c r="D59" s="151"/>
      <c r="E59" s="151"/>
      <c r="F59" s="151"/>
      <c r="G59" s="151"/>
      <c r="H59" s="152"/>
      <c r="I59" s="56">
        <f>I5+I12+I13+I15+I16+I31+I36+I37+I40+I56+I57</f>
        <v>0</v>
      </c>
      <c r="J59" s="57"/>
      <c r="K59" s="9"/>
    </row>
    <row r="60" spans="1:11" s="1" customFormat="1" ht="15.75">
      <c r="A60" s="153" t="s">
        <v>172</v>
      </c>
      <c r="B60" s="154"/>
      <c r="C60" s="154"/>
      <c r="D60" s="154"/>
      <c r="E60" s="154"/>
      <c r="F60" s="154"/>
      <c r="G60" s="154"/>
      <c r="H60" s="155"/>
      <c r="I60" s="60">
        <f>I4+I6+I7+I9+I10+I11+I17+I18+I19+I20+I21+I22+I23+I24+I25+I26+I28+I29+I30+I32+I33+I34+I38+I41+I42+I43+I44+I45+I47+I48+I49+I50+I51+I52+I53+I54+I55+I58</f>
        <v>0</v>
      </c>
      <c r="J60" s="61"/>
      <c r="K60" s="9"/>
    </row>
    <row r="61" ht="12.75">
      <c r="I61" s="8">
        <f>SUM(I59:I60)</f>
        <v>0</v>
      </c>
    </row>
  </sheetData>
  <sheetProtection password="D54E" sheet="1"/>
  <mergeCells count="2">
    <mergeCell ref="A59:H59"/>
    <mergeCell ref="A60:H60"/>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M54"/>
  <sheetViews>
    <sheetView view="pageBreakPreview" zoomScaleSheetLayoutView="100" zoomScalePageLayoutView="0" workbookViewId="0" topLeftCell="A1">
      <pane ySplit="1" topLeftCell="A4" activePane="bottomLeft" state="frozen"/>
      <selection pane="topLeft" activeCell="C8" sqref="C8"/>
      <selection pane="bottomLeft" activeCell="E17" sqref="E17"/>
    </sheetView>
  </sheetViews>
  <sheetFormatPr defaultColWidth="9.00390625" defaultRowHeight="12.75"/>
  <cols>
    <col min="1" max="1" width="8.00390625" style="3" customWidth="1"/>
    <col min="2" max="2" width="11.37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22.5" customHeight="1" thickBot="1">
      <c r="A2" s="32"/>
      <c r="B2" s="33"/>
      <c r="C2" s="33"/>
      <c r="D2" s="33"/>
      <c r="E2" s="33" t="s">
        <v>76</v>
      </c>
      <c r="F2" s="33"/>
      <c r="G2" s="33"/>
      <c r="H2" s="33"/>
      <c r="I2" s="34"/>
    </row>
    <row r="3" spans="1:9" s="1" customFormat="1" ht="15.75">
      <c r="A3" s="19"/>
      <c r="B3" s="20"/>
      <c r="C3" s="20"/>
      <c r="D3" s="20"/>
      <c r="E3" s="20" t="s">
        <v>53</v>
      </c>
      <c r="F3" s="20"/>
      <c r="G3" s="20"/>
      <c r="H3" s="20"/>
      <c r="I3" s="20"/>
    </row>
    <row r="4" spans="1:10" s="2" customFormat="1" ht="65.25" customHeight="1">
      <c r="A4" s="62">
        <v>1</v>
      </c>
      <c r="B4" s="124" t="s">
        <v>314</v>
      </c>
      <c r="C4" s="65"/>
      <c r="D4" s="63" t="s">
        <v>77</v>
      </c>
      <c r="E4" s="64" t="s">
        <v>234</v>
      </c>
      <c r="F4" s="65" t="s">
        <v>11</v>
      </c>
      <c r="G4" s="110"/>
      <c r="H4" s="62">
        <v>10</v>
      </c>
      <c r="I4" s="66">
        <f>H4*G4</f>
        <v>0</v>
      </c>
      <c r="J4" s="68" t="s">
        <v>173</v>
      </c>
    </row>
    <row r="5" spans="1:10" s="2" customFormat="1" ht="65.25" customHeight="1">
      <c r="A5" s="69">
        <v>2</v>
      </c>
      <c r="B5" s="71" t="s">
        <v>314</v>
      </c>
      <c r="C5" s="71"/>
      <c r="D5" s="70" t="s">
        <v>77</v>
      </c>
      <c r="E5" s="70" t="s">
        <v>234</v>
      </c>
      <c r="F5" s="71" t="s">
        <v>11</v>
      </c>
      <c r="G5" s="112"/>
      <c r="H5" s="69">
        <v>2</v>
      </c>
      <c r="I5" s="72">
        <f>H5*G5</f>
        <v>0</v>
      </c>
      <c r="J5" s="53" t="s">
        <v>144</v>
      </c>
    </row>
    <row r="6" spans="1:10" s="2" customFormat="1" ht="37.5" customHeight="1">
      <c r="A6" s="62">
        <v>3</v>
      </c>
      <c r="B6" s="124" t="s">
        <v>316</v>
      </c>
      <c r="C6" s="65"/>
      <c r="D6" s="63" t="s">
        <v>54</v>
      </c>
      <c r="E6" s="64" t="s">
        <v>82</v>
      </c>
      <c r="F6" s="65" t="s">
        <v>11</v>
      </c>
      <c r="G6" s="110"/>
      <c r="H6" s="62">
        <v>10</v>
      </c>
      <c r="I6" s="66">
        <f>H6*G6</f>
        <v>0</v>
      </c>
      <c r="J6" s="68" t="s">
        <v>173</v>
      </c>
    </row>
    <row r="7" spans="1:10" s="2" customFormat="1" ht="31.5" customHeight="1">
      <c r="A7" s="69">
        <v>5</v>
      </c>
      <c r="B7" s="71" t="s">
        <v>315</v>
      </c>
      <c r="C7" s="71"/>
      <c r="D7" s="70" t="s">
        <v>81</v>
      </c>
      <c r="E7" s="73" t="s">
        <v>83</v>
      </c>
      <c r="F7" s="71" t="s">
        <v>11</v>
      </c>
      <c r="G7" s="112"/>
      <c r="H7" s="69">
        <v>2</v>
      </c>
      <c r="I7" s="72">
        <f>H7*G7</f>
        <v>0</v>
      </c>
      <c r="J7" s="53" t="s">
        <v>144</v>
      </c>
    </row>
    <row r="8" spans="1:9" s="1" customFormat="1" ht="15.75">
      <c r="A8" s="21"/>
      <c r="B8" s="111"/>
      <c r="C8" s="111"/>
      <c r="D8" s="22"/>
      <c r="E8" s="22" t="s">
        <v>78</v>
      </c>
      <c r="F8" s="22"/>
      <c r="G8" s="111"/>
      <c r="H8" s="22"/>
      <c r="I8" s="22"/>
    </row>
    <row r="9" spans="1:10" s="2" customFormat="1" ht="84.75" customHeight="1">
      <c r="A9" s="62">
        <v>6</v>
      </c>
      <c r="B9" s="124" t="s">
        <v>317</v>
      </c>
      <c r="C9" s="65"/>
      <c r="D9" s="64" t="s">
        <v>238</v>
      </c>
      <c r="E9" s="64" t="s">
        <v>239</v>
      </c>
      <c r="F9" s="65" t="s">
        <v>11</v>
      </c>
      <c r="G9" s="110"/>
      <c r="H9" s="62">
        <v>2</v>
      </c>
      <c r="I9" s="66">
        <f>H9*G9</f>
        <v>0</v>
      </c>
      <c r="J9" s="68" t="s">
        <v>173</v>
      </c>
    </row>
    <row r="10" spans="1:10" s="2" customFormat="1" ht="63.75">
      <c r="A10" s="62">
        <v>7</v>
      </c>
      <c r="B10" s="124" t="s">
        <v>319</v>
      </c>
      <c r="C10" s="65"/>
      <c r="D10" s="64" t="s">
        <v>236</v>
      </c>
      <c r="E10" s="64" t="s">
        <v>237</v>
      </c>
      <c r="F10" s="65" t="s">
        <v>11</v>
      </c>
      <c r="G10" s="110"/>
      <c r="H10" s="62">
        <v>10</v>
      </c>
      <c r="I10" s="66">
        <f>H10*G10</f>
        <v>0</v>
      </c>
      <c r="J10" s="68" t="s">
        <v>173</v>
      </c>
    </row>
    <row r="11" spans="1:10" s="2" customFormat="1" ht="26.25" customHeight="1">
      <c r="A11" s="69">
        <v>9</v>
      </c>
      <c r="B11" s="71" t="s">
        <v>318</v>
      </c>
      <c r="C11" s="71"/>
      <c r="D11" s="70" t="s">
        <v>166</v>
      </c>
      <c r="E11" s="70" t="s">
        <v>235</v>
      </c>
      <c r="F11" s="71" t="s">
        <v>11</v>
      </c>
      <c r="G11" s="112"/>
      <c r="H11" s="69">
        <v>10</v>
      </c>
      <c r="I11" s="72">
        <f>H11*G11</f>
        <v>0</v>
      </c>
      <c r="J11" s="53" t="s">
        <v>144</v>
      </c>
    </row>
    <row r="12" spans="1:9" s="1" customFormat="1" ht="15.75">
      <c r="A12" s="21"/>
      <c r="B12" s="111"/>
      <c r="C12" s="111"/>
      <c r="D12" s="22"/>
      <c r="E12" s="22" t="s">
        <v>13</v>
      </c>
      <c r="F12" s="22"/>
      <c r="G12" s="111"/>
      <c r="H12" s="22"/>
      <c r="I12" s="22"/>
    </row>
    <row r="13" spans="1:10" s="2" customFormat="1" ht="45.75" customHeight="1">
      <c r="A13" s="62">
        <v>10</v>
      </c>
      <c r="B13" s="124" t="s">
        <v>261</v>
      </c>
      <c r="C13" s="65"/>
      <c r="D13" s="63" t="s">
        <v>42</v>
      </c>
      <c r="E13" s="63" t="s">
        <v>62</v>
      </c>
      <c r="F13" s="65" t="s">
        <v>11</v>
      </c>
      <c r="G13" s="110"/>
      <c r="H13" s="62">
        <v>10</v>
      </c>
      <c r="I13" s="66">
        <f>H13*G13</f>
        <v>0</v>
      </c>
      <c r="J13" s="68" t="s">
        <v>173</v>
      </c>
    </row>
    <row r="14" spans="1:10" s="2" customFormat="1" ht="31.5" customHeight="1">
      <c r="A14" s="62">
        <v>11</v>
      </c>
      <c r="B14" s="124" t="s">
        <v>320</v>
      </c>
      <c r="C14" s="65"/>
      <c r="D14" s="63" t="s">
        <v>79</v>
      </c>
      <c r="E14" s="63" t="s">
        <v>80</v>
      </c>
      <c r="F14" s="65" t="s">
        <v>11</v>
      </c>
      <c r="G14" s="110"/>
      <c r="H14" s="62">
        <v>10</v>
      </c>
      <c r="I14" s="66">
        <f>H14*G14</f>
        <v>0</v>
      </c>
      <c r="J14" s="68" t="s">
        <v>173</v>
      </c>
    </row>
    <row r="15" spans="1:10" s="2" customFormat="1" ht="28.5" customHeight="1">
      <c r="A15" s="62">
        <v>12</v>
      </c>
      <c r="B15" s="124" t="s">
        <v>263</v>
      </c>
      <c r="C15" s="65"/>
      <c r="D15" s="63" t="s">
        <v>47</v>
      </c>
      <c r="E15" s="63" t="s">
        <v>46</v>
      </c>
      <c r="F15" s="65" t="s">
        <v>11</v>
      </c>
      <c r="G15" s="110"/>
      <c r="H15" s="62">
        <v>10</v>
      </c>
      <c r="I15" s="66">
        <f>H15*G15</f>
        <v>0</v>
      </c>
      <c r="J15" s="68" t="s">
        <v>173</v>
      </c>
    </row>
    <row r="16" spans="1:13" s="1" customFormat="1" ht="15.75">
      <c r="A16" s="21"/>
      <c r="B16" s="111"/>
      <c r="C16" s="111"/>
      <c r="D16" s="22"/>
      <c r="E16" s="22" t="s">
        <v>150</v>
      </c>
      <c r="F16" s="22"/>
      <c r="G16" s="111"/>
      <c r="H16" s="22"/>
      <c r="I16" s="22"/>
      <c r="M16" s="9"/>
    </row>
    <row r="17" spans="1:10" s="27" customFormat="1" ht="33" customHeight="1">
      <c r="A17" s="62">
        <v>13</v>
      </c>
      <c r="B17" s="124" t="s">
        <v>265</v>
      </c>
      <c r="C17" s="65"/>
      <c r="D17" s="63" t="s">
        <v>24</v>
      </c>
      <c r="E17" s="63" t="s">
        <v>165</v>
      </c>
      <c r="F17" s="65" t="s">
        <v>12</v>
      </c>
      <c r="G17" s="110"/>
      <c r="H17" s="62">
        <v>1</v>
      </c>
      <c r="I17" s="66">
        <f aca="true" t="shared" si="0" ref="I17:I23">H17*G17</f>
        <v>0</v>
      </c>
      <c r="J17" s="68" t="s">
        <v>173</v>
      </c>
    </row>
    <row r="18" spans="1:10" s="27" customFormat="1" ht="33" customHeight="1">
      <c r="A18" s="62">
        <v>14</v>
      </c>
      <c r="B18" s="124" t="s">
        <v>267</v>
      </c>
      <c r="C18" s="65"/>
      <c r="D18" s="63" t="s">
        <v>24</v>
      </c>
      <c r="E18" s="63" t="s">
        <v>162</v>
      </c>
      <c r="F18" s="65" t="s">
        <v>12</v>
      </c>
      <c r="G18" s="110"/>
      <c r="H18" s="62">
        <v>1</v>
      </c>
      <c r="I18" s="66">
        <f t="shared" si="0"/>
        <v>0</v>
      </c>
      <c r="J18" s="68" t="s">
        <v>173</v>
      </c>
    </row>
    <row r="19" spans="1:10" s="27" customFormat="1" ht="33" customHeight="1">
      <c r="A19" s="62">
        <v>15</v>
      </c>
      <c r="B19" s="124" t="s">
        <v>271</v>
      </c>
      <c r="C19" s="65"/>
      <c r="D19" s="63" t="s">
        <v>24</v>
      </c>
      <c r="E19" s="63" t="s">
        <v>151</v>
      </c>
      <c r="F19" s="65" t="s">
        <v>12</v>
      </c>
      <c r="G19" s="110"/>
      <c r="H19" s="62">
        <v>1</v>
      </c>
      <c r="I19" s="66">
        <f t="shared" si="0"/>
        <v>0</v>
      </c>
      <c r="J19" s="68" t="s">
        <v>173</v>
      </c>
    </row>
    <row r="20" spans="1:10" s="27" customFormat="1" ht="33" customHeight="1">
      <c r="A20" s="69">
        <v>16</v>
      </c>
      <c r="B20" s="71" t="s">
        <v>321</v>
      </c>
      <c r="C20" s="71"/>
      <c r="D20" s="70" t="s">
        <v>24</v>
      </c>
      <c r="E20" s="70" t="s">
        <v>164</v>
      </c>
      <c r="F20" s="71" t="s">
        <v>12</v>
      </c>
      <c r="G20" s="112"/>
      <c r="H20" s="69">
        <v>1</v>
      </c>
      <c r="I20" s="72">
        <f t="shared" si="0"/>
        <v>0</v>
      </c>
      <c r="J20" s="53" t="s">
        <v>144</v>
      </c>
    </row>
    <row r="21" spans="1:10" s="27" customFormat="1" ht="33" customHeight="1">
      <c r="A21" s="69">
        <v>17</v>
      </c>
      <c r="B21" s="71" t="s">
        <v>274</v>
      </c>
      <c r="C21" s="71"/>
      <c r="D21" s="70" t="s">
        <v>24</v>
      </c>
      <c r="E21" s="70" t="s">
        <v>152</v>
      </c>
      <c r="F21" s="71" t="s">
        <v>12</v>
      </c>
      <c r="G21" s="112"/>
      <c r="H21" s="69">
        <v>1</v>
      </c>
      <c r="I21" s="72">
        <f t="shared" si="0"/>
        <v>0</v>
      </c>
      <c r="J21" s="53" t="s">
        <v>144</v>
      </c>
    </row>
    <row r="22" spans="1:10" s="27" customFormat="1" ht="57" customHeight="1">
      <c r="A22" s="69">
        <v>18</v>
      </c>
      <c r="B22" s="71" t="s">
        <v>275</v>
      </c>
      <c r="C22" s="71"/>
      <c r="D22" s="70" t="s">
        <v>24</v>
      </c>
      <c r="E22" s="70" t="s">
        <v>161</v>
      </c>
      <c r="F22" s="71" t="s">
        <v>12</v>
      </c>
      <c r="G22" s="112"/>
      <c r="H22" s="69">
        <v>1</v>
      </c>
      <c r="I22" s="72">
        <f t="shared" si="0"/>
        <v>0</v>
      </c>
      <c r="J22" s="53" t="s">
        <v>144</v>
      </c>
    </row>
    <row r="23" spans="1:11" s="27" customFormat="1" ht="33" customHeight="1">
      <c r="A23" s="62">
        <v>19</v>
      </c>
      <c r="B23" s="124" t="s">
        <v>276</v>
      </c>
      <c r="C23" s="65"/>
      <c r="D23" s="63" t="s">
        <v>24</v>
      </c>
      <c r="E23" s="63" t="s">
        <v>153</v>
      </c>
      <c r="F23" s="65" t="s">
        <v>14</v>
      </c>
      <c r="G23" s="110"/>
      <c r="H23" s="62">
        <v>1</v>
      </c>
      <c r="I23" s="66">
        <f t="shared" si="0"/>
        <v>0</v>
      </c>
      <c r="J23" s="68" t="s">
        <v>173</v>
      </c>
      <c r="K23" s="10"/>
    </row>
    <row r="24" spans="1:11" s="1" customFormat="1" ht="27" customHeight="1">
      <c r="A24" s="150" t="s">
        <v>147</v>
      </c>
      <c r="B24" s="151"/>
      <c r="C24" s="151"/>
      <c r="D24" s="151"/>
      <c r="E24" s="151"/>
      <c r="F24" s="151"/>
      <c r="G24" s="151"/>
      <c r="H24" s="152"/>
      <c r="I24" s="56">
        <f>I5+I7+I11+I20+I21+I22</f>
        <v>0</v>
      </c>
      <c r="J24" s="57"/>
      <c r="K24" s="9"/>
    </row>
    <row r="25" spans="1:11" s="1" customFormat="1" ht="27" customHeight="1">
      <c r="A25" s="153" t="s">
        <v>172</v>
      </c>
      <c r="B25" s="154"/>
      <c r="C25" s="154"/>
      <c r="D25" s="154"/>
      <c r="E25" s="154"/>
      <c r="F25" s="154"/>
      <c r="G25" s="154"/>
      <c r="H25" s="155"/>
      <c r="I25" s="60">
        <f>I4+I6+I9+I10+I13+I14+I15+I17+I18+I19+I23</f>
        <v>0</v>
      </c>
      <c r="J25" s="61"/>
      <c r="K25" s="9"/>
    </row>
    <row r="26" spans="9:10" ht="12.75">
      <c r="I26" s="8">
        <f>SUM(I24:I25)</f>
        <v>0</v>
      </c>
      <c r="J26" s="52"/>
    </row>
    <row r="27" ht="12.75">
      <c r="J27" s="53"/>
    </row>
    <row r="28" ht="12.75">
      <c r="J28" s="53"/>
    </row>
    <row r="29" ht="12.75">
      <c r="J29" s="52"/>
    </row>
    <row r="30" ht="12.75">
      <c r="J30" s="53"/>
    </row>
    <row r="31" ht="12.75">
      <c r="J31" s="1"/>
    </row>
    <row r="32" ht="12.75">
      <c r="J32" s="52"/>
    </row>
    <row r="33" ht="12.75">
      <c r="J33" s="53"/>
    </row>
    <row r="34" ht="12.75">
      <c r="J34" s="1"/>
    </row>
    <row r="35" ht="12.75">
      <c r="J35" s="1"/>
    </row>
    <row r="36" ht="12.75">
      <c r="J36" s="53"/>
    </row>
    <row r="37" ht="12.75">
      <c r="J37" s="1"/>
    </row>
    <row r="38" ht="12.75">
      <c r="J38" s="52"/>
    </row>
    <row r="39" ht="12.75">
      <c r="J39" s="52"/>
    </row>
    <row r="40" ht="12.75">
      <c r="J40" s="52"/>
    </row>
    <row r="41" ht="12.75">
      <c r="J41" s="1"/>
    </row>
    <row r="42" ht="12.75">
      <c r="J42" s="53"/>
    </row>
    <row r="43" ht="12.75">
      <c r="J43" s="52"/>
    </row>
    <row r="44" ht="12.75">
      <c r="J44" s="52"/>
    </row>
    <row r="45" ht="12.75">
      <c r="J45" s="52"/>
    </row>
    <row r="46" ht="12.75">
      <c r="J46" s="52"/>
    </row>
    <row r="47" ht="12.75">
      <c r="J47" s="52"/>
    </row>
    <row r="48" ht="12.75">
      <c r="J48" s="52"/>
    </row>
    <row r="49" ht="12.75">
      <c r="J49" s="52"/>
    </row>
    <row r="50" ht="12.75">
      <c r="J50" s="53"/>
    </row>
    <row r="51" ht="12.75">
      <c r="J51" s="53"/>
    </row>
    <row r="53" ht="12.75">
      <c r="J53" s="52"/>
    </row>
    <row r="54" ht="12.75">
      <c r="J54" s="53"/>
    </row>
  </sheetData>
  <sheetProtection password="D54E" sheet="1"/>
  <mergeCells count="2">
    <mergeCell ref="A24:H24"/>
    <mergeCell ref="A25:H25"/>
  </mergeCells>
  <printOptions/>
  <pageMargins left="0.7480314960629921" right="0.7480314960629921" top="0.984251968503937" bottom="0.984251968503937" header="0.5118110236220472" footer="0.5118110236220472"/>
  <pageSetup fitToHeight="9" fitToWidth="1" horizontalDpi="600" verticalDpi="600" orientation="portrait" paperSize="9" scale="46"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M31"/>
  <sheetViews>
    <sheetView view="pageBreakPreview" zoomScaleSheetLayoutView="100" zoomScalePageLayoutView="0" workbookViewId="0" topLeftCell="A1">
      <pane ySplit="1" topLeftCell="A2" activePane="bottomLeft" state="frozen"/>
      <selection pane="topLeft" activeCell="C8" sqref="C8"/>
      <selection pane="bottomLeft" activeCell="B2" sqref="B2"/>
    </sheetView>
  </sheetViews>
  <sheetFormatPr defaultColWidth="9.00390625" defaultRowHeight="12.75"/>
  <cols>
    <col min="1" max="1" width="8.00390625" style="3" customWidth="1"/>
    <col min="2" max="2" width="10.6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22.5" customHeight="1">
      <c r="A2" s="32"/>
      <c r="B2" s="33"/>
      <c r="C2" s="33"/>
      <c r="D2" s="33"/>
      <c r="E2" s="33" t="s">
        <v>167</v>
      </c>
      <c r="F2" s="33"/>
      <c r="G2" s="33"/>
      <c r="H2" s="33"/>
      <c r="I2" s="34"/>
    </row>
    <row r="3" spans="1:9" s="1" customFormat="1" ht="15.75">
      <c r="A3" s="21"/>
      <c r="B3" s="22"/>
      <c r="C3" s="22"/>
      <c r="D3" s="22"/>
      <c r="E3" s="22" t="s">
        <v>34</v>
      </c>
      <c r="F3" s="22"/>
      <c r="G3" s="22"/>
      <c r="H3" s="22"/>
      <c r="I3" s="22"/>
    </row>
    <row r="4" spans="1:10" s="2" customFormat="1" ht="30.75" customHeight="1">
      <c r="A4" s="69">
        <v>1</v>
      </c>
      <c r="B4" s="71" t="s">
        <v>304</v>
      </c>
      <c r="C4" s="71"/>
      <c r="D4" s="70" t="s">
        <v>39</v>
      </c>
      <c r="E4" s="70" t="s">
        <v>70</v>
      </c>
      <c r="F4" s="71" t="s">
        <v>11</v>
      </c>
      <c r="G4" s="112"/>
      <c r="H4" s="69">
        <v>1</v>
      </c>
      <c r="I4" s="72">
        <f>H4*G4</f>
        <v>0</v>
      </c>
      <c r="J4" s="53" t="s">
        <v>144</v>
      </c>
    </row>
    <row r="5" spans="1:13" s="1" customFormat="1" ht="15.75">
      <c r="A5" s="21"/>
      <c r="B5" s="22"/>
      <c r="C5" s="22"/>
      <c r="D5" s="22"/>
      <c r="E5" s="22" t="s">
        <v>150</v>
      </c>
      <c r="F5" s="22"/>
      <c r="G5" s="22"/>
      <c r="H5" s="22"/>
      <c r="I5" s="22"/>
      <c r="M5" s="9"/>
    </row>
    <row r="6" spans="1:10" s="27" customFormat="1" ht="30.75" customHeight="1">
      <c r="A6" s="69">
        <v>2</v>
      </c>
      <c r="B6" s="71" t="s">
        <v>270</v>
      </c>
      <c r="C6" s="71"/>
      <c r="D6" s="70" t="s">
        <v>168</v>
      </c>
      <c r="E6" s="70" t="s">
        <v>157</v>
      </c>
      <c r="F6" s="71" t="s">
        <v>12</v>
      </c>
      <c r="G6" s="112"/>
      <c r="H6" s="69">
        <v>1</v>
      </c>
      <c r="I6" s="72">
        <f>H6*G6</f>
        <v>0</v>
      </c>
      <c r="J6" s="53" t="s">
        <v>144</v>
      </c>
    </row>
    <row r="7" spans="1:11" s="1" customFormat="1" ht="27" customHeight="1">
      <c r="A7" s="150" t="s">
        <v>147</v>
      </c>
      <c r="B7" s="151"/>
      <c r="C7" s="151"/>
      <c r="D7" s="151"/>
      <c r="E7" s="151"/>
      <c r="F7" s="151"/>
      <c r="G7" s="151"/>
      <c r="H7" s="152"/>
      <c r="I7" s="56">
        <f>I4+I6</f>
        <v>0</v>
      </c>
      <c r="J7" s="57"/>
      <c r="K7" s="9"/>
    </row>
    <row r="8" spans="1:11" s="1" customFormat="1" ht="27" customHeight="1">
      <c r="A8" s="153" t="s">
        <v>172</v>
      </c>
      <c r="B8" s="154"/>
      <c r="C8" s="154"/>
      <c r="D8" s="154"/>
      <c r="E8" s="154"/>
      <c r="F8" s="154"/>
      <c r="G8" s="154"/>
      <c r="H8" s="155"/>
      <c r="I8" s="60"/>
      <c r="J8" s="61"/>
      <c r="K8" s="9"/>
    </row>
    <row r="9" spans="9:10" ht="12.75">
      <c r="I9" s="8">
        <f>SUM(I7:I8)</f>
        <v>0</v>
      </c>
      <c r="J9" s="53"/>
    </row>
    <row r="10" ht="12.75">
      <c r="J10" s="53"/>
    </row>
    <row r="11" ht="12.75">
      <c r="J11" s="53"/>
    </row>
    <row r="12" ht="12.75">
      <c r="J12" s="1"/>
    </row>
    <row r="13" ht="12.75">
      <c r="J13" s="53"/>
    </row>
    <row r="14" ht="12.75">
      <c r="J14" s="1"/>
    </row>
    <row r="15" ht="12.75">
      <c r="J15" s="52"/>
    </row>
    <row r="16" ht="12.75">
      <c r="J16" s="52"/>
    </row>
    <row r="17" ht="12.75">
      <c r="J17" s="52"/>
    </row>
    <row r="18" ht="12.75">
      <c r="J18" s="1"/>
    </row>
    <row r="19" ht="12.75">
      <c r="J19" s="53"/>
    </row>
    <row r="20" ht="12.75">
      <c r="J20" s="52"/>
    </row>
    <row r="21" ht="12.75">
      <c r="J21" s="52"/>
    </row>
    <row r="22" ht="12.75">
      <c r="J22" s="52"/>
    </row>
    <row r="23" ht="12.75">
      <c r="J23" s="52"/>
    </row>
    <row r="24" ht="12.75">
      <c r="J24" s="52"/>
    </row>
    <row r="25" ht="12.75">
      <c r="J25" s="52"/>
    </row>
    <row r="26" ht="12.75">
      <c r="J26" s="52"/>
    </row>
    <row r="27" ht="12.75">
      <c r="J27" s="53"/>
    </row>
    <row r="28" ht="12.75">
      <c r="J28" s="53"/>
    </row>
    <row r="30" ht="12.75">
      <c r="J30" s="52"/>
    </row>
    <row r="31" ht="12.75">
      <c r="J31" s="53"/>
    </row>
  </sheetData>
  <sheetProtection password="D54E" sheet="1"/>
  <mergeCells count="2">
    <mergeCell ref="A7:H7"/>
    <mergeCell ref="A8:H8"/>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view="pageBreakPreview" zoomScale="85" zoomScaleSheetLayoutView="85" zoomScalePageLayoutView="0" workbookViewId="0" topLeftCell="A1">
      <pane ySplit="2" topLeftCell="A3" activePane="bottomLeft" state="frozen"/>
      <selection pane="topLeft" activeCell="C8" sqref="C8"/>
      <selection pane="bottomLeft" activeCell="C13" sqref="C13"/>
    </sheetView>
  </sheetViews>
  <sheetFormatPr defaultColWidth="9.00390625" defaultRowHeight="12.75"/>
  <cols>
    <col min="1" max="1" width="9.625" style="1" customWidth="1"/>
    <col min="2" max="2" width="83.25390625" style="11" customWidth="1"/>
    <col min="3" max="3" width="25.125" style="12" customWidth="1"/>
    <col min="4" max="4" width="13.00390625" style="1" customWidth="1"/>
    <col min="5" max="5" width="38.00390625" style="13" customWidth="1"/>
    <col min="6" max="6" width="5.00390625" style="3" customWidth="1"/>
    <col min="7" max="7" width="11.00390625" style="1" customWidth="1"/>
    <col min="8" max="8" width="10.375" style="1" customWidth="1"/>
    <col min="9" max="16384" width="9.125" style="1" customWidth="1"/>
  </cols>
  <sheetData>
    <row r="1" spans="1:6" s="14" customFormat="1" ht="20.25">
      <c r="A1" s="88" t="s">
        <v>186</v>
      </c>
      <c r="B1" s="89"/>
      <c r="C1" s="90"/>
      <c r="D1" s="91"/>
      <c r="E1" s="92"/>
      <c r="F1" s="15"/>
    </row>
    <row r="2" spans="1:5" ht="26.25" thickBot="1">
      <c r="A2" s="93" t="s">
        <v>3</v>
      </c>
      <c r="B2" s="93" t="s">
        <v>6</v>
      </c>
      <c r="C2" s="93" t="s">
        <v>10</v>
      </c>
      <c r="D2" s="93" t="s">
        <v>9</v>
      </c>
      <c r="E2" s="94" t="s">
        <v>8</v>
      </c>
    </row>
    <row r="3" spans="1:5" s="16" customFormat="1" ht="28.5" customHeight="1">
      <c r="A3" s="144" t="s">
        <v>180</v>
      </c>
      <c r="B3" s="145"/>
      <c r="C3" s="145"/>
      <c r="D3" s="145"/>
      <c r="E3" s="146"/>
    </row>
    <row r="4" spans="1:5" s="31" customFormat="1" ht="38.25" customHeight="1">
      <c r="A4" s="28">
        <v>1</v>
      </c>
      <c r="B4" s="29" t="s">
        <v>49</v>
      </c>
      <c r="C4" s="30">
        <f>'VZOR_DEK -1.16'!I42</f>
        <v>0</v>
      </c>
      <c r="D4" s="28">
        <v>11</v>
      </c>
      <c r="E4" s="30">
        <f aca="true" t="shared" si="0" ref="E4:E25">C4*D4</f>
        <v>0</v>
      </c>
    </row>
    <row r="5" spans="1:6" s="2" customFormat="1" ht="27" customHeight="1">
      <c r="A5" s="28">
        <v>2</v>
      </c>
      <c r="B5" s="29" t="s">
        <v>50</v>
      </c>
      <c r="C5" s="30">
        <f>'KCH3.26'!I42</f>
        <v>0</v>
      </c>
      <c r="D5" s="28">
        <v>1</v>
      </c>
      <c r="E5" s="30">
        <f t="shared" si="0"/>
        <v>0</v>
      </c>
      <c r="F5" s="4"/>
    </row>
    <row r="6" spans="1:6" s="2" customFormat="1" ht="27" customHeight="1">
      <c r="A6" s="28">
        <v>3</v>
      </c>
      <c r="B6" s="29" t="s">
        <v>51</v>
      </c>
      <c r="C6" s="30">
        <f>'VZOR_DEK -1.20'!I42</f>
        <v>0</v>
      </c>
      <c r="D6" s="28">
        <v>6</v>
      </c>
      <c r="E6" s="30">
        <f t="shared" si="0"/>
        <v>0</v>
      </c>
      <c r="F6" s="4"/>
    </row>
    <row r="7" spans="1:6" s="2" customFormat="1" ht="27" customHeight="1">
      <c r="A7" s="28">
        <v>4</v>
      </c>
      <c r="B7" s="29" t="s">
        <v>84</v>
      </c>
      <c r="C7" s="59">
        <f>'DEK 1.02'!I42</f>
        <v>0</v>
      </c>
      <c r="D7" s="28">
        <v>1</v>
      </c>
      <c r="E7" s="30">
        <f t="shared" si="0"/>
        <v>0</v>
      </c>
      <c r="F7" s="4"/>
    </row>
    <row r="8" spans="1:6" s="2" customFormat="1" ht="27" customHeight="1">
      <c r="A8" s="28">
        <v>5</v>
      </c>
      <c r="B8" s="29" t="s">
        <v>87</v>
      </c>
      <c r="C8" s="59">
        <f>'DEK 1.10'!I42</f>
        <v>0</v>
      </c>
      <c r="D8" s="28">
        <v>1</v>
      </c>
      <c r="E8" s="30">
        <f t="shared" si="0"/>
        <v>0</v>
      </c>
      <c r="F8" s="4"/>
    </row>
    <row r="9" spans="1:6" s="2" customFormat="1" ht="27" customHeight="1">
      <c r="A9" s="28">
        <v>6</v>
      </c>
      <c r="B9" s="29" t="s">
        <v>91</v>
      </c>
      <c r="C9" s="30">
        <f>'VZOR_KFY2.32'!I42</f>
        <v>0</v>
      </c>
      <c r="D9" s="28">
        <v>2</v>
      </c>
      <c r="E9" s="30">
        <f t="shared" si="0"/>
        <v>0</v>
      </c>
      <c r="F9" s="4"/>
    </row>
    <row r="10" spans="1:6" s="2" customFormat="1" ht="27" customHeight="1">
      <c r="A10" s="28">
        <v>7</v>
      </c>
      <c r="B10" s="29" t="s">
        <v>182</v>
      </c>
      <c r="C10" s="30">
        <f>'5.25'!I42</f>
        <v>0</v>
      </c>
      <c r="D10" s="28">
        <v>1</v>
      </c>
      <c r="E10" s="30">
        <f t="shared" si="0"/>
        <v>0</v>
      </c>
      <c r="F10" s="4"/>
    </row>
    <row r="11" spans="1:6" s="2" customFormat="1" ht="27" customHeight="1">
      <c r="A11" s="28">
        <v>8</v>
      </c>
      <c r="B11" s="29" t="s">
        <v>75</v>
      </c>
      <c r="C11" s="30">
        <f>'VZOR_DEK -1.29'!I24</f>
        <v>0</v>
      </c>
      <c r="D11" s="28">
        <v>5</v>
      </c>
      <c r="E11" s="30">
        <f t="shared" si="0"/>
        <v>0</v>
      </c>
      <c r="F11" s="4"/>
    </row>
    <row r="12" spans="1:6" s="2" customFormat="1" ht="27" customHeight="1">
      <c r="A12" s="28">
        <v>9</v>
      </c>
      <c r="B12" s="29" t="s">
        <v>74</v>
      </c>
      <c r="C12" s="30">
        <f>'KI6.16'!I25</f>
        <v>0</v>
      </c>
      <c r="D12" s="28">
        <v>1</v>
      </c>
      <c r="E12" s="30">
        <f t="shared" si="0"/>
        <v>0</v>
      </c>
      <c r="F12" s="4"/>
    </row>
    <row r="13" spans="1:5" s="31" customFormat="1" ht="37.5" customHeight="1">
      <c r="A13" s="28">
        <v>10</v>
      </c>
      <c r="B13" s="29" t="s">
        <v>66</v>
      </c>
      <c r="C13" s="30">
        <f>'VZOR_DEK 1.05'!I26</f>
        <v>0</v>
      </c>
      <c r="D13" s="28">
        <v>8</v>
      </c>
      <c r="E13" s="30">
        <f t="shared" si="0"/>
        <v>0</v>
      </c>
    </row>
    <row r="14" spans="1:6" s="2" customFormat="1" ht="27" customHeight="1">
      <c r="A14" s="28">
        <v>11</v>
      </c>
      <c r="B14" s="29" t="s">
        <v>67</v>
      </c>
      <c r="C14" s="30">
        <f>'KCH3.38'!I24</f>
        <v>0</v>
      </c>
      <c r="D14" s="28">
        <v>1</v>
      </c>
      <c r="E14" s="30">
        <f t="shared" si="0"/>
        <v>0</v>
      </c>
      <c r="F14" s="4"/>
    </row>
    <row r="15" spans="1:6" s="2" customFormat="1" ht="27" customHeight="1">
      <c r="A15" s="28">
        <v>12</v>
      </c>
      <c r="B15" s="29" t="s">
        <v>69</v>
      </c>
      <c r="C15" s="30">
        <f>'KI6.12'!I24</f>
        <v>0</v>
      </c>
      <c r="D15" s="28">
        <v>1</v>
      </c>
      <c r="E15" s="30">
        <f t="shared" si="0"/>
        <v>0</v>
      </c>
      <c r="F15" s="4"/>
    </row>
    <row r="16" spans="1:6" s="2" customFormat="1" ht="27" customHeight="1">
      <c r="A16" s="28">
        <v>13</v>
      </c>
      <c r="B16" s="29" t="s">
        <v>71</v>
      </c>
      <c r="C16" s="30">
        <f>'KI7.08'!I24</f>
        <v>0</v>
      </c>
      <c r="D16" s="28">
        <v>1</v>
      </c>
      <c r="E16" s="30">
        <f t="shared" si="0"/>
        <v>0</v>
      </c>
      <c r="F16" s="4"/>
    </row>
    <row r="17" spans="1:6" s="2" customFormat="1" ht="27" customHeight="1">
      <c r="A17" s="28">
        <v>14</v>
      </c>
      <c r="B17" s="29" t="s">
        <v>72</v>
      </c>
      <c r="C17" s="30">
        <f>'KMA8.18'!I28</f>
        <v>0</v>
      </c>
      <c r="D17" s="28">
        <v>1</v>
      </c>
      <c r="E17" s="30">
        <f t="shared" si="0"/>
        <v>0</v>
      </c>
      <c r="F17" s="4"/>
    </row>
    <row r="18" spans="1:6" s="2" customFormat="1" ht="27" customHeight="1">
      <c r="A18" s="28">
        <v>15</v>
      </c>
      <c r="B18" s="29" t="s">
        <v>92</v>
      </c>
      <c r="C18" s="30">
        <f>'KFY2.38'!I32</f>
        <v>0</v>
      </c>
      <c r="D18" s="28">
        <v>1</v>
      </c>
      <c r="E18" s="30">
        <f t="shared" si="0"/>
        <v>0</v>
      </c>
      <c r="F18" s="4"/>
    </row>
    <row r="19" spans="1:6" s="2" customFormat="1" ht="27" customHeight="1">
      <c r="A19" s="28">
        <v>16</v>
      </c>
      <c r="B19" s="29" t="s">
        <v>95</v>
      </c>
      <c r="C19" s="30">
        <f>'KFY2.33'!I31</f>
        <v>0</v>
      </c>
      <c r="D19" s="28">
        <v>1</v>
      </c>
      <c r="E19" s="30">
        <f t="shared" si="0"/>
        <v>0</v>
      </c>
      <c r="F19" s="4"/>
    </row>
    <row r="20" spans="1:6" s="2" customFormat="1" ht="36.75" customHeight="1">
      <c r="A20" s="28">
        <v>17</v>
      </c>
      <c r="B20" s="29" t="s">
        <v>96</v>
      </c>
      <c r="C20" s="30">
        <f>'VZOR_KFY2.34'!I27</f>
        <v>0</v>
      </c>
      <c r="D20" s="28">
        <v>7</v>
      </c>
      <c r="E20" s="30">
        <f t="shared" si="0"/>
        <v>0</v>
      </c>
      <c r="F20" s="4"/>
    </row>
    <row r="21" spans="1:6" s="2" customFormat="1" ht="27" customHeight="1">
      <c r="A21" s="28">
        <v>18</v>
      </c>
      <c r="B21" s="29" t="s">
        <v>97</v>
      </c>
      <c r="C21" s="30">
        <f>'KGEO4.42'!I42</f>
        <v>0</v>
      </c>
      <c r="D21" s="28">
        <v>1</v>
      </c>
      <c r="E21" s="30">
        <f t="shared" si="0"/>
        <v>0</v>
      </c>
      <c r="F21" s="4"/>
    </row>
    <row r="22" spans="1:6" s="2" customFormat="1" ht="27" customHeight="1">
      <c r="A22" s="28">
        <v>19</v>
      </c>
      <c r="B22" s="29" t="s">
        <v>105</v>
      </c>
      <c r="C22" s="30">
        <f>'DEK1.01'!I61</f>
        <v>0</v>
      </c>
      <c r="D22" s="28">
        <v>1</v>
      </c>
      <c r="E22" s="30">
        <f t="shared" si="0"/>
        <v>0</v>
      </c>
      <c r="F22" s="4"/>
    </row>
    <row r="23" spans="1:6" s="2" customFormat="1" ht="27" customHeight="1">
      <c r="A23" s="28">
        <v>20</v>
      </c>
      <c r="B23" s="29" t="s">
        <v>140</v>
      </c>
      <c r="C23" s="30">
        <f>'DEK1.03'!I67</f>
        <v>0</v>
      </c>
      <c r="D23" s="28">
        <v>1</v>
      </c>
      <c r="E23" s="30">
        <f t="shared" si="0"/>
        <v>0</v>
      </c>
      <c r="F23" s="4"/>
    </row>
    <row r="24" spans="1:6" s="2" customFormat="1" ht="27" customHeight="1">
      <c r="A24" s="28">
        <v>21</v>
      </c>
      <c r="B24" s="29" t="s">
        <v>139</v>
      </c>
      <c r="C24" s="30">
        <f>'DEK1.04'!I60</f>
        <v>0</v>
      </c>
      <c r="D24" s="28">
        <v>1</v>
      </c>
      <c r="E24" s="30">
        <f t="shared" si="0"/>
        <v>0</v>
      </c>
      <c r="F24" s="4"/>
    </row>
    <row r="25" spans="1:6" s="2" customFormat="1" ht="27" customHeight="1">
      <c r="A25" s="28">
        <v>22</v>
      </c>
      <c r="B25" s="29" t="s">
        <v>141</v>
      </c>
      <c r="C25" s="30">
        <f>'KCH3.17'!I60</f>
        <v>0</v>
      </c>
      <c r="D25" s="28">
        <v>1</v>
      </c>
      <c r="E25" s="30">
        <f t="shared" si="0"/>
        <v>0</v>
      </c>
      <c r="F25" s="4"/>
    </row>
    <row r="26" spans="1:5" s="31" customFormat="1" ht="27" customHeight="1">
      <c r="A26" s="28">
        <v>23</v>
      </c>
      <c r="B26" s="29" t="s">
        <v>76</v>
      </c>
      <c r="C26" s="30">
        <f>'I.S.'!I25</f>
        <v>0</v>
      </c>
      <c r="D26" s="28">
        <v>1</v>
      </c>
      <c r="E26" s="30">
        <f>C26*D26</f>
        <v>0</v>
      </c>
    </row>
    <row r="27" spans="1:5" s="31" customFormat="1" ht="27" customHeight="1">
      <c r="A27" s="28">
        <v>24</v>
      </c>
      <c r="B27" s="29" t="str">
        <f>'8.02'!E2</f>
        <v>AV TECHNIKA - UČEBNA 8.02</v>
      </c>
      <c r="C27" s="30">
        <f>'8.02'!I8</f>
        <v>0</v>
      </c>
      <c r="D27" s="28">
        <v>1</v>
      </c>
      <c r="E27" s="30">
        <f>C27*D27</f>
        <v>0</v>
      </c>
    </row>
    <row r="28" spans="1:5" s="26" customFormat="1" ht="33.75" customHeight="1" thickBot="1">
      <c r="A28" s="147" t="s">
        <v>181</v>
      </c>
      <c r="B28" s="148"/>
      <c r="C28" s="148"/>
      <c r="D28" s="149"/>
      <c r="E28" s="103">
        <f>SUM(E4:E27)</f>
        <v>0</v>
      </c>
    </row>
    <row r="29" spans="1:5" s="26" customFormat="1" ht="24.75" customHeight="1">
      <c r="A29" s="55"/>
      <c r="B29" s="55"/>
      <c r="C29" s="55"/>
      <c r="D29" s="55"/>
      <c r="E29" s="54"/>
    </row>
    <row r="30" spans="1:9" ht="19.5" customHeight="1">
      <c r="A30" s="141" t="s">
        <v>22</v>
      </c>
      <c r="B30" s="141"/>
      <c r="C30" s="141"/>
      <c r="D30" s="141"/>
      <c r="E30" s="141"/>
      <c r="F30" s="51"/>
      <c r="G30" s="51"/>
      <c r="H30" s="104"/>
      <c r="I30" s="51"/>
    </row>
    <row r="31" spans="1:9" ht="19.5" customHeight="1">
      <c r="A31" s="142" t="s">
        <v>23</v>
      </c>
      <c r="B31" s="142"/>
      <c r="C31" s="142"/>
      <c r="D31" s="142"/>
      <c r="E31" s="142"/>
      <c r="F31" s="51"/>
      <c r="G31" s="51"/>
      <c r="H31" s="51"/>
      <c r="I31" s="51"/>
    </row>
    <row r="32" spans="1:10" s="3" customFormat="1" ht="18" customHeight="1">
      <c r="A32" s="142" t="s">
        <v>19</v>
      </c>
      <c r="B32" s="142"/>
      <c r="C32" s="142"/>
      <c r="D32" s="142"/>
      <c r="E32" s="142"/>
      <c r="F32" s="142"/>
      <c r="G32" s="142"/>
      <c r="H32" s="142"/>
      <c r="I32" s="142"/>
      <c r="J32" s="10"/>
    </row>
    <row r="33" spans="1:9" ht="11.25" customHeight="1">
      <c r="A33" s="143"/>
      <c r="B33" s="143"/>
      <c r="C33" s="143"/>
      <c r="D33" s="143"/>
      <c r="E33" s="143"/>
      <c r="F33" s="143"/>
      <c r="G33" s="143"/>
      <c r="H33" s="143"/>
      <c r="I33" s="143"/>
    </row>
  </sheetData>
  <sheetProtection password="D54E" sheet="1"/>
  <mergeCells count="7">
    <mergeCell ref="A3:E3"/>
    <mergeCell ref="A28:D28"/>
    <mergeCell ref="A30:E30"/>
    <mergeCell ref="A31:E31"/>
    <mergeCell ref="A32:I32"/>
    <mergeCell ref="A33:E33"/>
    <mergeCell ref="F33:I33"/>
  </mergeCells>
  <printOptions/>
  <pageMargins left="0.7480314960629921" right="0.7480314960629921" top="0.984251968503937" bottom="0.984251968503937" header="0.5118110236220472" footer="0.5118110236220472"/>
  <pageSetup fitToHeight="9" fitToWidth="1" horizontalDpi="600" verticalDpi="600" orientation="portrait" paperSize="9" scale="52"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M43"/>
  <sheetViews>
    <sheetView view="pageBreakPreview" zoomScaleSheetLayoutView="100" zoomScalePageLayoutView="0" workbookViewId="0" topLeftCell="A1">
      <pane ySplit="1" topLeftCell="A26" activePane="bottomLeft" state="frozen"/>
      <selection pane="topLeft" activeCell="C8" sqref="C8"/>
      <selection pane="bottomLeft" activeCell="H39" sqref="H39"/>
    </sheetView>
  </sheetViews>
  <sheetFormatPr defaultColWidth="9.00390625" defaultRowHeight="12.75"/>
  <cols>
    <col min="1" max="1" width="8.00390625" style="3" customWidth="1"/>
    <col min="2" max="2" width="11.6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22.5" customHeight="1" thickBot="1">
      <c r="A2" s="23"/>
      <c r="B2" s="24"/>
      <c r="C2" s="24"/>
      <c r="D2" s="24"/>
      <c r="E2" s="24" t="s">
        <v>49</v>
      </c>
      <c r="F2" s="24"/>
      <c r="G2" s="24"/>
      <c r="H2" s="24"/>
      <c r="I2" s="25"/>
    </row>
    <row r="3" spans="1:9" s="1" customFormat="1" ht="15.75">
      <c r="A3" s="19"/>
      <c r="B3" s="20"/>
      <c r="C3" s="20"/>
      <c r="D3" s="20"/>
      <c r="E3" s="20" t="s">
        <v>21</v>
      </c>
      <c r="F3" s="20"/>
      <c r="G3" s="20"/>
      <c r="H3" s="20"/>
      <c r="I3" s="20"/>
    </row>
    <row r="4" spans="1:10" s="2" customFormat="1" ht="119.25" customHeight="1">
      <c r="A4" s="62">
        <v>1</v>
      </c>
      <c r="B4" s="123" t="s">
        <v>246</v>
      </c>
      <c r="C4" s="65"/>
      <c r="D4" s="63" t="s">
        <v>33</v>
      </c>
      <c r="E4" s="63" t="s">
        <v>189</v>
      </c>
      <c r="F4" s="65" t="s">
        <v>11</v>
      </c>
      <c r="G4" s="110"/>
      <c r="H4" s="62">
        <v>1</v>
      </c>
      <c r="I4" s="66">
        <f>H4*G4</f>
        <v>0</v>
      </c>
      <c r="J4" s="68" t="s">
        <v>173</v>
      </c>
    </row>
    <row r="5" spans="1:10" s="2" customFormat="1" ht="44.25" customHeight="1">
      <c r="A5" s="69">
        <v>2</v>
      </c>
      <c r="B5" s="69" t="s">
        <v>247</v>
      </c>
      <c r="C5" s="71"/>
      <c r="D5" s="70" t="s">
        <v>174</v>
      </c>
      <c r="E5" s="73" t="s">
        <v>175</v>
      </c>
      <c r="F5" s="71" t="s">
        <v>11</v>
      </c>
      <c r="G5" s="112"/>
      <c r="H5" s="69">
        <v>1</v>
      </c>
      <c r="I5" s="72">
        <f>H5*G5</f>
        <v>0</v>
      </c>
      <c r="J5" s="53" t="s">
        <v>144</v>
      </c>
    </row>
    <row r="6" spans="1:10" s="2" customFormat="1" ht="49.5" customHeight="1">
      <c r="A6" s="62">
        <v>3</v>
      </c>
      <c r="B6" s="123" t="s">
        <v>248</v>
      </c>
      <c r="C6" s="65"/>
      <c r="D6" s="63" t="s">
        <v>25</v>
      </c>
      <c r="E6" s="64" t="s">
        <v>26</v>
      </c>
      <c r="F6" s="65" t="s">
        <v>11</v>
      </c>
      <c r="G6" s="110"/>
      <c r="H6" s="62">
        <v>1</v>
      </c>
      <c r="I6" s="66">
        <f>H6*G6</f>
        <v>0</v>
      </c>
      <c r="J6" s="68" t="s">
        <v>173</v>
      </c>
    </row>
    <row r="7" spans="1:10" s="2" customFormat="1" ht="53.25" customHeight="1">
      <c r="A7" s="62">
        <v>4</v>
      </c>
      <c r="B7" s="123" t="s">
        <v>280</v>
      </c>
      <c r="C7" s="65"/>
      <c r="D7" s="63" t="s">
        <v>27</v>
      </c>
      <c r="E7" s="64" t="s">
        <v>124</v>
      </c>
      <c r="F7" s="65" t="s">
        <v>11</v>
      </c>
      <c r="G7" s="110"/>
      <c r="H7" s="62">
        <v>1</v>
      </c>
      <c r="I7" s="66">
        <f>H7*G7</f>
        <v>0</v>
      </c>
      <c r="J7" s="68" t="s">
        <v>173</v>
      </c>
    </row>
    <row r="8" spans="1:9" s="1" customFormat="1" ht="15.75">
      <c r="A8" s="21"/>
      <c r="B8" s="22"/>
      <c r="C8" s="111"/>
      <c r="D8" s="22"/>
      <c r="E8" s="22" t="s">
        <v>34</v>
      </c>
      <c r="F8" s="22"/>
      <c r="G8" s="111"/>
      <c r="H8" s="22"/>
      <c r="I8" s="22"/>
    </row>
    <row r="9" spans="1:10" s="2" customFormat="1" ht="75" customHeight="1">
      <c r="A9" s="67">
        <v>5</v>
      </c>
      <c r="B9" s="127" t="s">
        <v>250</v>
      </c>
      <c r="C9" s="65"/>
      <c r="D9" s="63" t="s">
        <v>18</v>
      </c>
      <c r="E9" s="63" t="s">
        <v>190</v>
      </c>
      <c r="F9" s="65" t="s">
        <v>12</v>
      </c>
      <c r="G9" s="110"/>
      <c r="H9" s="62">
        <v>1</v>
      </c>
      <c r="I9" s="66">
        <f>H9*G9</f>
        <v>0</v>
      </c>
      <c r="J9" s="68" t="s">
        <v>173</v>
      </c>
    </row>
    <row r="10" spans="1:10" s="2" customFormat="1" ht="72.75" customHeight="1">
      <c r="A10" s="62">
        <v>6</v>
      </c>
      <c r="B10" s="123" t="s">
        <v>251</v>
      </c>
      <c r="C10" s="65"/>
      <c r="D10" s="63" t="s">
        <v>17</v>
      </c>
      <c r="E10" s="63" t="s">
        <v>35</v>
      </c>
      <c r="F10" s="65" t="s">
        <v>11</v>
      </c>
      <c r="G10" s="110"/>
      <c r="H10" s="62">
        <v>1</v>
      </c>
      <c r="I10" s="66">
        <f>H10*G10</f>
        <v>0</v>
      </c>
      <c r="J10" s="68" t="s">
        <v>173</v>
      </c>
    </row>
    <row r="11" spans="1:10" s="2" customFormat="1" ht="36" customHeight="1">
      <c r="A11" s="62">
        <v>7</v>
      </c>
      <c r="B11" s="123" t="s">
        <v>277</v>
      </c>
      <c r="C11" s="65"/>
      <c r="D11" s="63" t="s">
        <v>39</v>
      </c>
      <c r="E11" s="63" t="s">
        <v>187</v>
      </c>
      <c r="F11" s="65" t="s">
        <v>12</v>
      </c>
      <c r="G11" s="110"/>
      <c r="H11" s="62">
        <v>1</v>
      </c>
      <c r="I11" s="66">
        <f>H11*G11</f>
        <v>0</v>
      </c>
      <c r="J11" s="68" t="s">
        <v>173</v>
      </c>
    </row>
    <row r="12" spans="1:9" s="1" customFormat="1" ht="15.75">
      <c r="A12" s="21"/>
      <c r="B12" s="22"/>
      <c r="C12" s="111"/>
      <c r="D12" s="22"/>
      <c r="E12" s="22" t="s">
        <v>15</v>
      </c>
      <c r="F12" s="22"/>
      <c r="G12" s="111"/>
      <c r="H12" s="22"/>
      <c r="I12" s="22"/>
    </row>
    <row r="13" spans="1:10" s="2" customFormat="1" ht="48.75" customHeight="1">
      <c r="A13" s="62">
        <v>8</v>
      </c>
      <c r="B13" s="123" t="s">
        <v>253</v>
      </c>
      <c r="C13" s="65"/>
      <c r="D13" s="63" t="s">
        <v>36</v>
      </c>
      <c r="E13" s="63" t="s">
        <v>194</v>
      </c>
      <c r="F13" s="65" t="s">
        <v>11</v>
      </c>
      <c r="G13" s="110"/>
      <c r="H13" s="62">
        <v>2</v>
      </c>
      <c r="I13" s="66">
        <f>H13*G13</f>
        <v>0</v>
      </c>
      <c r="J13" s="68" t="s">
        <v>173</v>
      </c>
    </row>
    <row r="14" spans="1:10" s="2" customFormat="1" ht="61.5" customHeight="1">
      <c r="A14" s="62">
        <v>9</v>
      </c>
      <c r="B14" s="123" t="s">
        <v>254</v>
      </c>
      <c r="C14" s="65"/>
      <c r="D14" s="63" t="s">
        <v>31</v>
      </c>
      <c r="E14" s="63" t="s">
        <v>193</v>
      </c>
      <c r="F14" s="65" t="s">
        <v>11</v>
      </c>
      <c r="G14" s="110"/>
      <c r="H14" s="62">
        <v>1</v>
      </c>
      <c r="I14" s="66">
        <f>H14*G14</f>
        <v>0</v>
      </c>
      <c r="J14" s="68" t="s">
        <v>173</v>
      </c>
    </row>
    <row r="15" spans="1:10" s="1" customFormat="1" ht="15.75">
      <c r="A15" s="21"/>
      <c r="B15" s="22"/>
      <c r="C15" s="111"/>
      <c r="D15" s="22"/>
      <c r="E15" s="22" t="s">
        <v>30</v>
      </c>
      <c r="F15" s="22"/>
      <c r="G15" s="111"/>
      <c r="H15" s="22"/>
      <c r="I15" s="22"/>
      <c r="J15" s="9"/>
    </row>
    <row r="16" spans="1:10" s="2" customFormat="1" ht="39" customHeight="1">
      <c r="A16" s="62">
        <v>10</v>
      </c>
      <c r="B16" s="123" t="s">
        <v>255</v>
      </c>
      <c r="C16" s="65"/>
      <c r="D16" s="63" t="s">
        <v>20</v>
      </c>
      <c r="E16" s="63" t="s">
        <v>183</v>
      </c>
      <c r="F16" s="65" t="s">
        <v>11</v>
      </c>
      <c r="G16" s="110"/>
      <c r="H16" s="62">
        <v>1</v>
      </c>
      <c r="I16" s="66">
        <f>H16*G16</f>
        <v>0</v>
      </c>
      <c r="J16" s="68" t="s">
        <v>173</v>
      </c>
    </row>
    <row r="17" spans="1:10" s="2" customFormat="1" ht="33" customHeight="1">
      <c r="A17" s="62">
        <v>11</v>
      </c>
      <c r="B17" s="123" t="s">
        <v>256</v>
      </c>
      <c r="C17" s="65"/>
      <c r="D17" s="63" t="s">
        <v>2</v>
      </c>
      <c r="E17" s="63" t="s">
        <v>1</v>
      </c>
      <c r="F17" s="65" t="s">
        <v>11</v>
      </c>
      <c r="G17" s="110"/>
      <c r="H17" s="62">
        <v>2</v>
      </c>
      <c r="I17" s="66">
        <f>H17*G17</f>
        <v>0</v>
      </c>
      <c r="J17" s="68" t="s">
        <v>173</v>
      </c>
    </row>
    <row r="18" spans="1:10" s="2" customFormat="1" ht="33" customHeight="1">
      <c r="A18" s="62">
        <v>12</v>
      </c>
      <c r="B18" s="123" t="s">
        <v>257</v>
      </c>
      <c r="C18" s="65"/>
      <c r="D18" s="63" t="s">
        <v>2</v>
      </c>
      <c r="E18" s="63" t="s">
        <v>38</v>
      </c>
      <c r="F18" s="65" t="s">
        <v>12</v>
      </c>
      <c r="G18" s="110"/>
      <c r="H18" s="62">
        <v>1</v>
      </c>
      <c r="I18" s="66">
        <f>H18*G18</f>
        <v>0</v>
      </c>
      <c r="J18" s="68" t="s">
        <v>173</v>
      </c>
    </row>
    <row r="19" spans="1:10" s="2" customFormat="1" ht="39" customHeight="1">
      <c r="A19" s="62">
        <v>13</v>
      </c>
      <c r="B19" s="123" t="s">
        <v>258</v>
      </c>
      <c r="C19" s="65"/>
      <c r="D19" s="63" t="s">
        <v>0</v>
      </c>
      <c r="E19" s="63" t="s">
        <v>233</v>
      </c>
      <c r="F19" s="65" t="s">
        <v>11</v>
      </c>
      <c r="G19" s="110"/>
      <c r="H19" s="62">
        <v>1</v>
      </c>
      <c r="I19" s="66">
        <f>H19*G19</f>
        <v>0</v>
      </c>
      <c r="J19" s="68" t="s">
        <v>173</v>
      </c>
    </row>
    <row r="20" spans="1:10" s="2" customFormat="1" ht="90.75" customHeight="1">
      <c r="A20" s="62">
        <v>14</v>
      </c>
      <c r="B20" s="123" t="s">
        <v>259</v>
      </c>
      <c r="C20" s="65"/>
      <c r="D20" s="63" t="s">
        <v>32</v>
      </c>
      <c r="E20" s="63" t="s">
        <v>52</v>
      </c>
      <c r="F20" s="65" t="s">
        <v>11</v>
      </c>
      <c r="G20" s="110"/>
      <c r="H20" s="62">
        <v>1</v>
      </c>
      <c r="I20" s="66">
        <f>H20*G20</f>
        <v>0</v>
      </c>
      <c r="J20" s="68" t="s">
        <v>173</v>
      </c>
    </row>
    <row r="21" spans="1:9" s="1" customFormat="1" ht="15.75">
      <c r="A21" s="21"/>
      <c r="B21" s="22"/>
      <c r="C21" s="111"/>
      <c r="D21" s="22"/>
      <c r="E21" s="22" t="s">
        <v>16</v>
      </c>
      <c r="F21" s="22"/>
      <c r="G21" s="111"/>
      <c r="H21" s="22"/>
      <c r="I21" s="22"/>
    </row>
    <row r="22" spans="1:10" s="2" customFormat="1" ht="79.5" customHeight="1">
      <c r="A22" s="62">
        <v>15</v>
      </c>
      <c r="B22" s="123" t="s">
        <v>260</v>
      </c>
      <c r="C22" s="65"/>
      <c r="D22" s="63" t="s">
        <v>37</v>
      </c>
      <c r="E22" s="63" t="s">
        <v>191</v>
      </c>
      <c r="F22" s="65" t="s">
        <v>11</v>
      </c>
      <c r="G22" s="110"/>
      <c r="H22" s="62">
        <v>1</v>
      </c>
      <c r="I22" s="66">
        <f>H22*G22</f>
        <v>0</v>
      </c>
      <c r="J22" s="68" t="s">
        <v>144</v>
      </c>
    </row>
    <row r="23" spans="1:9" s="1" customFormat="1" ht="15.75">
      <c r="A23" s="21"/>
      <c r="B23" s="22"/>
      <c r="C23" s="111"/>
      <c r="D23" s="22"/>
      <c r="E23" s="22" t="s">
        <v>13</v>
      </c>
      <c r="F23" s="22"/>
      <c r="G23" s="111"/>
      <c r="H23" s="22"/>
      <c r="I23" s="22"/>
    </row>
    <row r="24" spans="1:10" s="2" customFormat="1" ht="45.75" customHeight="1">
      <c r="A24" s="62">
        <v>16</v>
      </c>
      <c r="B24" s="123" t="s">
        <v>261</v>
      </c>
      <c r="C24" s="65"/>
      <c r="D24" s="63" t="s">
        <v>42</v>
      </c>
      <c r="E24" s="63" t="s">
        <v>62</v>
      </c>
      <c r="F24" s="65" t="s">
        <v>11</v>
      </c>
      <c r="G24" s="110"/>
      <c r="H24" s="62">
        <v>1</v>
      </c>
      <c r="I24" s="66">
        <f aca="true" t="shared" si="0" ref="I24:I39">H24*G24</f>
        <v>0</v>
      </c>
      <c r="J24" s="68" t="s">
        <v>144</v>
      </c>
    </row>
    <row r="25" spans="1:10" s="2" customFormat="1" ht="33" customHeight="1">
      <c r="A25" s="69">
        <v>17</v>
      </c>
      <c r="B25" s="69" t="s">
        <v>262</v>
      </c>
      <c r="C25" s="71"/>
      <c r="D25" s="70" t="s">
        <v>45</v>
      </c>
      <c r="E25" s="70" t="s">
        <v>44</v>
      </c>
      <c r="F25" s="71" t="s">
        <v>43</v>
      </c>
      <c r="G25" s="112"/>
      <c r="H25" s="69">
        <v>2</v>
      </c>
      <c r="I25" s="72">
        <f t="shared" si="0"/>
        <v>0</v>
      </c>
      <c r="J25" s="53" t="s">
        <v>144</v>
      </c>
    </row>
    <row r="26" spans="1:10" s="2" customFormat="1" ht="35.25" customHeight="1">
      <c r="A26" s="69">
        <v>18</v>
      </c>
      <c r="B26" s="69" t="s">
        <v>263</v>
      </c>
      <c r="C26" s="71"/>
      <c r="D26" s="70" t="s">
        <v>47</v>
      </c>
      <c r="E26" s="70" t="s">
        <v>46</v>
      </c>
      <c r="F26" s="71" t="s">
        <v>11</v>
      </c>
      <c r="G26" s="112"/>
      <c r="H26" s="69">
        <v>3</v>
      </c>
      <c r="I26" s="72">
        <f t="shared" si="0"/>
        <v>0</v>
      </c>
      <c r="J26" s="53" t="s">
        <v>144</v>
      </c>
    </row>
    <row r="27" spans="1:10" s="2" customFormat="1" ht="27.75" customHeight="1">
      <c r="A27" s="69">
        <v>19</v>
      </c>
      <c r="B27" s="69" t="s">
        <v>264</v>
      </c>
      <c r="C27" s="71"/>
      <c r="D27" s="70" t="s">
        <v>48</v>
      </c>
      <c r="E27" s="70" t="s">
        <v>94</v>
      </c>
      <c r="F27" s="71" t="s">
        <v>12</v>
      </c>
      <c r="G27" s="112"/>
      <c r="H27" s="69">
        <v>1</v>
      </c>
      <c r="I27" s="72">
        <f t="shared" si="0"/>
        <v>0</v>
      </c>
      <c r="J27" s="53" t="s">
        <v>144</v>
      </c>
    </row>
    <row r="28" spans="1:13" s="1" customFormat="1" ht="15.75">
      <c r="A28" s="21"/>
      <c r="B28" s="22"/>
      <c r="C28" s="111"/>
      <c r="D28" s="22"/>
      <c r="E28" s="22" t="s">
        <v>150</v>
      </c>
      <c r="F28" s="22"/>
      <c r="G28" s="111"/>
      <c r="H28" s="22"/>
      <c r="I28" s="22"/>
      <c r="M28" s="9"/>
    </row>
    <row r="29" spans="1:10" s="27" customFormat="1" ht="30.75" customHeight="1">
      <c r="A29" s="69">
        <v>20</v>
      </c>
      <c r="B29" s="69" t="s">
        <v>265</v>
      </c>
      <c r="C29" s="71"/>
      <c r="D29" s="70" t="s">
        <v>24</v>
      </c>
      <c r="E29" s="70" t="s">
        <v>165</v>
      </c>
      <c r="F29" s="71" t="s">
        <v>12</v>
      </c>
      <c r="G29" s="112"/>
      <c r="H29" s="69">
        <v>1</v>
      </c>
      <c r="I29" s="72">
        <f t="shared" si="0"/>
        <v>0</v>
      </c>
      <c r="J29" s="53" t="s">
        <v>144</v>
      </c>
    </row>
    <row r="30" spans="1:10" s="27" customFormat="1" ht="30.75" customHeight="1">
      <c r="A30" s="69">
        <v>21</v>
      </c>
      <c r="B30" s="69" t="s">
        <v>266</v>
      </c>
      <c r="C30" s="71"/>
      <c r="D30" s="70" t="s">
        <v>24</v>
      </c>
      <c r="E30" s="70" t="s">
        <v>154</v>
      </c>
      <c r="F30" s="71" t="s">
        <v>12</v>
      </c>
      <c r="G30" s="112"/>
      <c r="H30" s="69">
        <v>1</v>
      </c>
      <c r="I30" s="72">
        <f t="shared" si="0"/>
        <v>0</v>
      </c>
      <c r="J30" s="53" t="s">
        <v>144</v>
      </c>
    </row>
    <row r="31" spans="1:10" s="27" customFormat="1" ht="30.75" customHeight="1">
      <c r="A31" s="69">
        <v>22</v>
      </c>
      <c r="B31" s="69" t="s">
        <v>267</v>
      </c>
      <c r="C31" s="71"/>
      <c r="D31" s="70" t="s">
        <v>24</v>
      </c>
      <c r="E31" s="70" t="s">
        <v>162</v>
      </c>
      <c r="F31" s="71" t="s">
        <v>12</v>
      </c>
      <c r="G31" s="112"/>
      <c r="H31" s="69">
        <v>1</v>
      </c>
      <c r="I31" s="72">
        <f t="shared" si="0"/>
        <v>0</v>
      </c>
      <c r="J31" s="53" t="s">
        <v>144</v>
      </c>
    </row>
    <row r="32" spans="1:10" s="27" customFormat="1" ht="30.75" customHeight="1">
      <c r="A32" s="69">
        <v>23</v>
      </c>
      <c r="B32" s="69" t="s">
        <v>268</v>
      </c>
      <c r="C32" s="71"/>
      <c r="D32" s="70" t="s">
        <v>24</v>
      </c>
      <c r="E32" s="70" t="s">
        <v>155</v>
      </c>
      <c r="F32" s="71" t="s">
        <v>12</v>
      </c>
      <c r="G32" s="112"/>
      <c r="H32" s="69">
        <v>1</v>
      </c>
      <c r="I32" s="72">
        <f t="shared" si="0"/>
        <v>0</v>
      </c>
      <c r="J32" s="53" t="s">
        <v>144</v>
      </c>
    </row>
    <row r="33" spans="1:10" s="27" customFormat="1" ht="30.75" customHeight="1">
      <c r="A33" s="69">
        <v>24</v>
      </c>
      <c r="B33" s="69" t="s">
        <v>269</v>
      </c>
      <c r="C33" s="71"/>
      <c r="D33" s="70" t="s">
        <v>24</v>
      </c>
      <c r="E33" s="70" t="s">
        <v>156</v>
      </c>
      <c r="F33" s="71" t="s">
        <v>12</v>
      </c>
      <c r="G33" s="112"/>
      <c r="H33" s="69">
        <v>1</v>
      </c>
      <c r="I33" s="72">
        <f t="shared" si="0"/>
        <v>0</v>
      </c>
      <c r="J33" s="53" t="s">
        <v>144</v>
      </c>
    </row>
    <row r="34" spans="1:10" s="27" customFormat="1" ht="30.75" customHeight="1">
      <c r="A34" s="69">
        <v>25</v>
      </c>
      <c r="B34" s="69" t="s">
        <v>270</v>
      </c>
      <c r="C34" s="71"/>
      <c r="D34" s="70" t="s">
        <v>24</v>
      </c>
      <c r="E34" s="70" t="s">
        <v>157</v>
      </c>
      <c r="F34" s="71" t="s">
        <v>12</v>
      </c>
      <c r="G34" s="112"/>
      <c r="H34" s="69">
        <v>1</v>
      </c>
      <c r="I34" s="72">
        <f t="shared" si="0"/>
        <v>0</v>
      </c>
      <c r="J34" s="53" t="s">
        <v>144</v>
      </c>
    </row>
    <row r="35" spans="1:10" s="27" customFormat="1" ht="30.75" customHeight="1">
      <c r="A35" s="69">
        <v>26</v>
      </c>
      <c r="B35" s="69" t="s">
        <v>271</v>
      </c>
      <c r="C35" s="71"/>
      <c r="D35" s="70" t="s">
        <v>24</v>
      </c>
      <c r="E35" s="70" t="s">
        <v>151</v>
      </c>
      <c r="F35" s="71" t="s">
        <v>12</v>
      </c>
      <c r="G35" s="112"/>
      <c r="H35" s="69">
        <v>1</v>
      </c>
      <c r="I35" s="72">
        <f t="shared" si="0"/>
        <v>0</v>
      </c>
      <c r="J35" s="53" t="s">
        <v>144</v>
      </c>
    </row>
    <row r="36" spans="1:10" s="27" customFormat="1" ht="30.75" customHeight="1">
      <c r="A36" s="69">
        <v>27</v>
      </c>
      <c r="B36" s="69" t="s">
        <v>272</v>
      </c>
      <c r="C36" s="71"/>
      <c r="D36" s="70" t="s">
        <v>24</v>
      </c>
      <c r="E36" s="70" t="s">
        <v>158</v>
      </c>
      <c r="F36" s="71" t="s">
        <v>159</v>
      </c>
      <c r="G36" s="112"/>
      <c r="H36" s="71"/>
      <c r="I36" s="72">
        <f t="shared" si="0"/>
        <v>0</v>
      </c>
      <c r="J36" s="53" t="s">
        <v>144</v>
      </c>
    </row>
    <row r="37" spans="1:10" s="27" customFormat="1" ht="30.75" customHeight="1">
      <c r="A37" s="69">
        <v>28</v>
      </c>
      <c r="B37" s="69" t="s">
        <v>273</v>
      </c>
      <c r="C37" s="71"/>
      <c r="D37" s="70" t="s">
        <v>24</v>
      </c>
      <c r="E37" s="70" t="s">
        <v>160</v>
      </c>
      <c r="F37" s="71" t="s">
        <v>159</v>
      </c>
      <c r="G37" s="112"/>
      <c r="H37" s="71"/>
      <c r="I37" s="72">
        <f t="shared" si="0"/>
        <v>0</v>
      </c>
      <c r="J37" s="53" t="s">
        <v>144</v>
      </c>
    </row>
    <row r="38" spans="1:10" s="27" customFormat="1" ht="30.75" customHeight="1">
      <c r="A38" s="69">
        <v>29</v>
      </c>
      <c r="B38" s="69" t="s">
        <v>274</v>
      </c>
      <c r="C38" s="71"/>
      <c r="D38" s="70" t="s">
        <v>24</v>
      </c>
      <c r="E38" s="70" t="s">
        <v>152</v>
      </c>
      <c r="F38" s="71" t="s">
        <v>12</v>
      </c>
      <c r="G38" s="112"/>
      <c r="H38" s="69">
        <v>1</v>
      </c>
      <c r="I38" s="72">
        <f t="shared" si="0"/>
        <v>0</v>
      </c>
      <c r="J38" s="53" t="s">
        <v>144</v>
      </c>
    </row>
    <row r="39" spans="1:10" s="27" customFormat="1" ht="56.25" customHeight="1">
      <c r="A39" s="69">
        <v>30</v>
      </c>
      <c r="B39" s="69" t="s">
        <v>275</v>
      </c>
      <c r="C39" s="71"/>
      <c r="D39" s="70" t="s">
        <v>24</v>
      </c>
      <c r="E39" s="70" t="s">
        <v>161</v>
      </c>
      <c r="F39" s="71" t="s">
        <v>12</v>
      </c>
      <c r="G39" s="112"/>
      <c r="H39" s="69">
        <v>1</v>
      </c>
      <c r="I39" s="72">
        <f t="shared" si="0"/>
        <v>0</v>
      </c>
      <c r="J39" s="53" t="s">
        <v>144</v>
      </c>
    </row>
    <row r="40" spans="1:10" s="27" customFormat="1" ht="33" customHeight="1">
      <c r="A40" s="69">
        <v>31</v>
      </c>
      <c r="B40" s="69" t="s">
        <v>276</v>
      </c>
      <c r="C40" s="71"/>
      <c r="D40" s="70" t="s">
        <v>24</v>
      </c>
      <c r="E40" s="70" t="s">
        <v>153</v>
      </c>
      <c r="F40" s="71" t="s">
        <v>14</v>
      </c>
      <c r="G40" s="112"/>
      <c r="H40" s="69">
        <v>1</v>
      </c>
      <c r="I40" s="72">
        <f>H40*G40</f>
        <v>0</v>
      </c>
      <c r="J40" s="53" t="s">
        <v>144</v>
      </c>
    </row>
    <row r="41" spans="1:11" s="1" customFormat="1" ht="27" customHeight="1">
      <c r="A41" s="150" t="s">
        <v>147</v>
      </c>
      <c r="B41" s="151"/>
      <c r="C41" s="151"/>
      <c r="D41" s="151"/>
      <c r="E41" s="151"/>
      <c r="F41" s="151"/>
      <c r="G41" s="151"/>
      <c r="H41" s="152"/>
      <c r="I41" s="56">
        <f>I5+I25+I26+I27+I29+I30+I31+I32+I33+I34+I35+I36+I37+I38+I39+I40</f>
        <v>0</v>
      </c>
      <c r="J41" s="57"/>
      <c r="K41" s="9"/>
    </row>
    <row r="42" spans="1:11" s="1" customFormat="1" ht="27" customHeight="1">
      <c r="A42" s="153" t="s">
        <v>172</v>
      </c>
      <c r="B42" s="154"/>
      <c r="C42" s="154"/>
      <c r="D42" s="154"/>
      <c r="E42" s="154"/>
      <c r="F42" s="154"/>
      <c r="G42" s="154"/>
      <c r="H42" s="155"/>
      <c r="I42" s="60">
        <f>I4+I6+I7+I9+I10+I11+I13+I14+I16+I17+I18+I19+I20+I22+I24</f>
        <v>0</v>
      </c>
      <c r="J42" s="61"/>
      <c r="K42" s="9"/>
    </row>
    <row r="43" spans="9:10" ht="12.75">
      <c r="I43" s="8">
        <f>SUM(I41:I42)</f>
        <v>0</v>
      </c>
      <c r="J43" s="10"/>
    </row>
  </sheetData>
  <sheetProtection password="D54E" sheet="1"/>
  <mergeCells count="2">
    <mergeCell ref="A41:H41"/>
    <mergeCell ref="A42:H42"/>
  </mergeCells>
  <printOptions/>
  <pageMargins left="0.7480314960629921" right="0.7480314960629921" top="0.984251968503937" bottom="0.984251968503937" header="0.5118110236220472" footer="0.5118110236220472"/>
  <pageSetup fitToHeight="9" fitToWidth="1" horizontalDpi="600" verticalDpi="600" orientation="portrait" paperSize="9" scale="46"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M43"/>
  <sheetViews>
    <sheetView view="pageBreakPreview" zoomScale="115" zoomScaleSheetLayoutView="115" zoomScalePageLayoutView="0" workbookViewId="0" topLeftCell="A1">
      <pane ySplit="1" topLeftCell="A20" activePane="bottomLeft" state="frozen"/>
      <selection pane="topLeft" activeCell="C8" sqref="C8"/>
      <selection pane="bottomLeft" activeCell="H22" sqref="H22"/>
    </sheetView>
  </sheetViews>
  <sheetFormatPr defaultColWidth="9.00390625" defaultRowHeight="12.75"/>
  <cols>
    <col min="1" max="1" width="8.00390625" style="3" customWidth="1"/>
    <col min="2"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23"/>
      <c r="B2" s="24"/>
      <c r="C2" s="24"/>
      <c r="D2" s="24"/>
      <c r="E2" s="24" t="s">
        <v>50</v>
      </c>
      <c r="F2" s="24"/>
      <c r="G2" s="24"/>
      <c r="H2" s="24"/>
      <c r="I2" s="25"/>
    </row>
    <row r="3" spans="1:9" s="1" customFormat="1" ht="15.75">
      <c r="A3" s="19"/>
      <c r="B3" s="20"/>
      <c r="C3" s="20"/>
      <c r="D3" s="20"/>
      <c r="E3" s="20" t="s">
        <v>21</v>
      </c>
      <c r="F3" s="20"/>
      <c r="G3" s="20"/>
      <c r="H3" s="20"/>
      <c r="I3" s="20"/>
    </row>
    <row r="4" spans="1:10" s="2" customFormat="1" ht="63.75">
      <c r="A4" s="62">
        <v>1</v>
      </c>
      <c r="B4" s="128" t="s">
        <v>246</v>
      </c>
      <c r="C4" s="65"/>
      <c r="D4" s="63" t="s">
        <v>33</v>
      </c>
      <c r="E4" s="63" t="s">
        <v>189</v>
      </c>
      <c r="F4" s="65" t="s">
        <v>11</v>
      </c>
      <c r="G4" s="110"/>
      <c r="H4" s="62">
        <v>1</v>
      </c>
      <c r="I4" s="66">
        <f>H4*G4</f>
        <v>0</v>
      </c>
      <c r="J4" s="68" t="s">
        <v>173</v>
      </c>
    </row>
    <row r="5" spans="1:10" s="2" customFormat="1" ht="38.25">
      <c r="A5" s="69">
        <v>2</v>
      </c>
      <c r="B5" s="129" t="s">
        <v>247</v>
      </c>
      <c r="C5" s="71"/>
      <c r="D5" s="70" t="s">
        <v>174</v>
      </c>
      <c r="E5" s="73" t="s">
        <v>175</v>
      </c>
      <c r="F5" s="71" t="s">
        <v>11</v>
      </c>
      <c r="G5" s="112"/>
      <c r="H5" s="69">
        <v>1</v>
      </c>
      <c r="I5" s="72">
        <f>H5*G5</f>
        <v>0</v>
      </c>
      <c r="J5" s="53" t="s">
        <v>144</v>
      </c>
    </row>
    <row r="6" spans="1:10" s="2" customFormat="1" ht="38.25">
      <c r="A6" s="62">
        <v>3</v>
      </c>
      <c r="B6" s="128" t="s">
        <v>248</v>
      </c>
      <c r="C6" s="65"/>
      <c r="D6" s="63" t="s">
        <v>25</v>
      </c>
      <c r="E6" s="64" t="s">
        <v>26</v>
      </c>
      <c r="F6" s="65" t="s">
        <v>11</v>
      </c>
      <c r="G6" s="110"/>
      <c r="H6" s="62">
        <v>1</v>
      </c>
      <c r="I6" s="66">
        <f>H6*G6</f>
        <v>0</v>
      </c>
      <c r="J6" s="68" t="s">
        <v>173</v>
      </c>
    </row>
    <row r="7" spans="1:10" s="2" customFormat="1" ht="38.25">
      <c r="A7" s="62">
        <v>4</v>
      </c>
      <c r="B7" s="128" t="s">
        <v>280</v>
      </c>
      <c r="C7" s="65"/>
      <c r="D7" s="63" t="s">
        <v>27</v>
      </c>
      <c r="E7" s="64" t="s">
        <v>124</v>
      </c>
      <c r="F7" s="65" t="s">
        <v>11</v>
      </c>
      <c r="G7" s="110"/>
      <c r="H7" s="62">
        <v>1</v>
      </c>
      <c r="I7" s="66">
        <f>H7*G7</f>
        <v>0</v>
      </c>
      <c r="J7" s="68" t="s">
        <v>173</v>
      </c>
    </row>
    <row r="8" spans="1:9" s="1" customFormat="1" ht="15.75">
      <c r="A8" s="21"/>
      <c r="B8" s="130"/>
      <c r="C8" s="111"/>
      <c r="D8" s="22"/>
      <c r="E8" s="22" t="s">
        <v>34</v>
      </c>
      <c r="F8" s="22"/>
      <c r="G8" s="111"/>
      <c r="H8" s="22"/>
      <c r="I8" s="22"/>
    </row>
    <row r="9" spans="1:10" s="2" customFormat="1" ht="89.25">
      <c r="A9" s="67">
        <v>5</v>
      </c>
      <c r="B9" s="128" t="s">
        <v>250</v>
      </c>
      <c r="C9" s="65"/>
      <c r="D9" s="63" t="s">
        <v>18</v>
      </c>
      <c r="E9" s="63" t="s">
        <v>190</v>
      </c>
      <c r="F9" s="65" t="s">
        <v>12</v>
      </c>
      <c r="G9" s="110"/>
      <c r="H9" s="62">
        <v>1</v>
      </c>
      <c r="I9" s="66">
        <f>H9*G9</f>
        <v>0</v>
      </c>
      <c r="J9" s="68" t="s">
        <v>173</v>
      </c>
    </row>
    <row r="10" spans="1:10" s="2" customFormat="1" ht="63.75">
      <c r="A10" s="62">
        <v>6</v>
      </c>
      <c r="B10" s="128" t="s">
        <v>251</v>
      </c>
      <c r="C10" s="65"/>
      <c r="D10" s="63" t="s">
        <v>17</v>
      </c>
      <c r="E10" s="63" t="s">
        <v>35</v>
      </c>
      <c r="F10" s="65" t="s">
        <v>11</v>
      </c>
      <c r="G10" s="110"/>
      <c r="H10" s="62">
        <v>1</v>
      </c>
      <c r="I10" s="66">
        <f>H10*G10</f>
        <v>0</v>
      </c>
      <c r="J10" s="68" t="s">
        <v>173</v>
      </c>
    </row>
    <row r="11" spans="1:10" s="2" customFormat="1" ht="25.5">
      <c r="A11" s="69">
        <v>7</v>
      </c>
      <c r="B11" s="129" t="s">
        <v>252</v>
      </c>
      <c r="C11" s="71"/>
      <c r="D11" s="70" t="s">
        <v>39</v>
      </c>
      <c r="E11" s="70" t="s">
        <v>68</v>
      </c>
      <c r="F11" s="71" t="s">
        <v>11</v>
      </c>
      <c r="G11" s="112"/>
      <c r="H11" s="69">
        <v>1</v>
      </c>
      <c r="I11" s="72">
        <f>H11*G11</f>
        <v>0</v>
      </c>
      <c r="J11" s="53" t="s">
        <v>144</v>
      </c>
    </row>
    <row r="12" spans="1:9" s="1" customFormat="1" ht="15.75">
      <c r="A12" s="21"/>
      <c r="B12" s="130"/>
      <c r="C12" s="111"/>
      <c r="D12" s="22"/>
      <c r="E12" s="22" t="s">
        <v>15</v>
      </c>
      <c r="F12" s="22"/>
      <c r="G12" s="111"/>
      <c r="H12" s="22"/>
      <c r="I12" s="22"/>
    </row>
    <row r="13" spans="1:10" s="2" customFormat="1" ht="51">
      <c r="A13" s="62">
        <v>8</v>
      </c>
      <c r="B13" s="128" t="s">
        <v>253</v>
      </c>
      <c r="C13" s="65"/>
      <c r="D13" s="63" t="s">
        <v>36</v>
      </c>
      <c r="E13" s="63" t="s">
        <v>194</v>
      </c>
      <c r="F13" s="65" t="s">
        <v>11</v>
      </c>
      <c r="G13" s="110"/>
      <c r="H13" s="62">
        <v>2</v>
      </c>
      <c r="I13" s="66">
        <f>H13*G13</f>
        <v>0</v>
      </c>
      <c r="J13" s="68" t="s">
        <v>173</v>
      </c>
    </row>
    <row r="14" spans="1:10" s="2" customFormat="1" ht="38.25">
      <c r="A14" s="62">
        <v>9</v>
      </c>
      <c r="B14" s="128" t="s">
        <v>254</v>
      </c>
      <c r="C14" s="65"/>
      <c r="D14" s="63" t="s">
        <v>31</v>
      </c>
      <c r="E14" s="63" t="s">
        <v>193</v>
      </c>
      <c r="F14" s="65" t="s">
        <v>11</v>
      </c>
      <c r="G14" s="110"/>
      <c r="H14" s="62">
        <v>1</v>
      </c>
      <c r="I14" s="66">
        <f>H14*G14</f>
        <v>0</v>
      </c>
      <c r="J14" s="68" t="s">
        <v>173</v>
      </c>
    </row>
    <row r="15" spans="1:10" s="1" customFormat="1" ht="15.75">
      <c r="A15" s="21"/>
      <c r="B15" s="130"/>
      <c r="C15" s="111"/>
      <c r="D15" s="22"/>
      <c r="E15" s="22" t="s">
        <v>30</v>
      </c>
      <c r="F15" s="22"/>
      <c r="G15" s="111"/>
      <c r="H15" s="22"/>
      <c r="I15" s="22"/>
      <c r="J15" s="9"/>
    </row>
    <row r="16" spans="1:10" s="2" customFormat="1" ht="25.5">
      <c r="A16" s="62">
        <v>10</v>
      </c>
      <c r="B16" s="128" t="s">
        <v>255</v>
      </c>
      <c r="C16" s="65"/>
      <c r="D16" s="63" t="s">
        <v>20</v>
      </c>
      <c r="E16" s="63" t="s">
        <v>183</v>
      </c>
      <c r="F16" s="65" t="s">
        <v>11</v>
      </c>
      <c r="G16" s="110"/>
      <c r="H16" s="62">
        <v>1</v>
      </c>
      <c r="I16" s="66">
        <f>H16*G16</f>
        <v>0</v>
      </c>
      <c r="J16" s="68" t="s">
        <v>173</v>
      </c>
    </row>
    <row r="17" spans="1:10" s="2" customFormat="1" ht="25.5">
      <c r="A17" s="62">
        <v>11</v>
      </c>
      <c r="B17" s="128" t="s">
        <v>256</v>
      </c>
      <c r="C17" s="65"/>
      <c r="D17" s="63" t="s">
        <v>2</v>
      </c>
      <c r="E17" s="63" t="s">
        <v>1</v>
      </c>
      <c r="F17" s="65" t="s">
        <v>11</v>
      </c>
      <c r="G17" s="110"/>
      <c r="H17" s="62">
        <v>2</v>
      </c>
      <c r="I17" s="66">
        <f>H17*G17</f>
        <v>0</v>
      </c>
      <c r="J17" s="68" t="s">
        <v>173</v>
      </c>
    </row>
    <row r="18" spans="1:10" s="2" customFormat="1" ht="25.5">
      <c r="A18" s="62">
        <v>12</v>
      </c>
      <c r="B18" s="128" t="s">
        <v>257</v>
      </c>
      <c r="C18" s="65"/>
      <c r="D18" s="63" t="s">
        <v>2</v>
      </c>
      <c r="E18" s="63" t="s">
        <v>38</v>
      </c>
      <c r="F18" s="65" t="s">
        <v>12</v>
      </c>
      <c r="G18" s="110"/>
      <c r="H18" s="62">
        <v>1</v>
      </c>
      <c r="I18" s="66">
        <f>H18*G18</f>
        <v>0</v>
      </c>
      <c r="J18" s="68" t="s">
        <v>173</v>
      </c>
    </row>
    <row r="19" spans="1:10" s="2" customFormat="1" ht="38.25">
      <c r="A19" s="69">
        <v>13</v>
      </c>
      <c r="B19" s="129" t="s">
        <v>258</v>
      </c>
      <c r="C19" s="71"/>
      <c r="D19" s="70" t="s">
        <v>0</v>
      </c>
      <c r="E19" s="70" t="s">
        <v>233</v>
      </c>
      <c r="F19" s="71" t="s">
        <v>11</v>
      </c>
      <c r="G19" s="112"/>
      <c r="H19" s="69">
        <v>1</v>
      </c>
      <c r="I19" s="72">
        <f>H19*G19</f>
        <v>0</v>
      </c>
      <c r="J19" s="53" t="s">
        <v>144</v>
      </c>
    </row>
    <row r="20" spans="1:10" s="2" customFormat="1" ht="76.5">
      <c r="A20" s="62">
        <v>14</v>
      </c>
      <c r="B20" s="128" t="s">
        <v>259</v>
      </c>
      <c r="C20" s="65"/>
      <c r="D20" s="63" t="s">
        <v>32</v>
      </c>
      <c r="E20" s="63" t="s">
        <v>52</v>
      </c>
      <c r="F20" s="65" t="s">
        <v>11</v>
      </c>
      <c r="G20" s="110"/>
      <c r="H20" s="62">
        <v>1</v>
      </c>
      <c r="I20" s="66">
        <f>H20*G20</f>
        <v>0</v>
      </c>
      <c r="J20" s="68" t="s">
        <v>173</v>
      </c>
    </row>
    <row r="21" spans="1:9" s="1" customFormat="1" ht="15.75">
      <c r="A21" s="21"/>
      <c r="B21" s="130"/>
      <c r="C21" s="111"/>
      <c r="D21" s="22"/>
      <c r="E21" s="22" t="s">
        <v>16</v>
      </c>
      <c r="F21" s="22"/>
      <c r="G21" s="111"/>
      <c r="H21" s="22"/>
      <c r="I21" s="22"/>
    </row>
    <row r="22" spans="1:10" s="2" customFormat="1" ht="76.5">
      <c r="A22" s="62">
        <v>15</v>
      </c>
      <c r="B22" s="128" t="s">
        <v>260</v>
      </c>
      <c r="C22" s="65"/>
      <c r="D22" s="63" t="s">
        <v>37</v>
      </c>
      <c r="E22" s="63" t="s">
        <v>191</v>
      </c>
      <c r="F22" s="65" t="s">
        <v>11</v>
      </c>
      <c r="G22" s="110"/>
      <c r="H22" s="62">
        <v>1</v>
      </c>
      <c r="I22" s="66">
        <f>H22*G22</f>
        <v>0</v>
      </c>
      <c r="J22" s="68" t="s">
        <v>173</v>
      </c>
    </row>
    <row r="23" spans="1:9" s="1" customFormat="1" ht="15.75">
      <c r="A23" s="21"/>
      <c r="B23" s="130"/>
      <c r="C23" s="111"/>
      <c r="D23" s="22"/>
      <c r="E23" s="22" t="s">
        <v>13</v>
      </c>
      <c r="F23" s="22"/>
      <c r="G23" s="111"/>
      <c r="H23" s="22"/>
      <c r="I23" s="22"/>
    </row>
    <row r="24" spans="1:10" s="2" customFormat="1" ht="38.25">
      <c r="A24" s="62">
        <v>16</v>
      </c>
      <c r="B24" s="128" t="s">
        <v>261</v>
      </c>
      <c r="C24" s="65"/>
      <c r="D24" s="63" t="s">
        <v>42</v>
      </c>
      <c r="E24" s="63" t="s">
        <v>41</v>
      </c>
      <c r="F24" s="65" t="s">
        <v>11</v>
      </c>
      <c r="G24" s="110"/>
      <c r="H24" s="62">
        <v>1</v>
      </c>
      <c r="I24" s="66">
        <f>H24*G24</f>
        <v>0</v>
      </c>
      <c r="J24" s="68" t="s">
        <v>173</v>
      </c>
    </row>
    <row r="25" spans="1:10" s="2" customFormat="1" ht="25.5">
      <c r="A25" s="62">
        <v>17</v>
      </c>
      <c r="B25" s="128" t="s">
        <v>262</v>
      </c>
      <c r="C25" s="65"/>
      <c r="D25" s="63" t="s">
        <v>45</v>
      </c>
      <c r="E25" s="63" t="s">
        <v>44</v>
      </c>
      <c r="F25" s="65" t="s">
        <v>43</v>
      </c>
      <c r="G25" s="110"/>
      <c r="H25" s="62">
        <v>2</v>
      </c>
      <c r="I25" s="66">
        <f>H25*G25</f>
        <v>0</v>
      </c>
      <c r="J25" s="68" t="s">
        <v>173</v>
      </c>
    </row>
    <row r="26" spans="1:10" s="2" customFormat="1" ht="25.5">
      <c r="A26" s="62">
        <v>18</v>
      </c>
      <c r="B26" s="128" t="s">
        <v>263</v>
      </c>
      <c r="C26" s="65"/>
      <c r="D26" s="63" t="s">
        <v>47</v>
      </c>
      <c r="E26" s="63" t="s">
        <v>46</v>
      </c>
      <c r="F26" s="65" t="s">
        <v>11</v>
      </c>
      <c r="G26" s="110"/>
      <c r="H26" s="62">
        <v>3</v>
      </c>
      <c r="I26" s="66">
        <f>H26*G26</f>
        <v>0</v>
      </c>
      <c r="J26" s="68" t="s">
        <v>173</v>
      </c>
    </row>
    <row r="27" spans="1:10" s="2" customFormat="1" ht="25.5">
      <c r="A27" s="62">
        <v>19</v>
      </c>
      <c r="B27" s="128" t="s">
        <v>264</v>
      </c>
      <c r="C27" s="65"/>
      <c r="D27" s="63" t="s">
        <v>48</v>
      </c>
      <c r="E27" s="63" t="s">
        <v>94</v>
      </c>
      <c r="F27" s="65" t="s">
        <v>12</v>
      </c>
      <c r="G27" s="110"/>
      <c r="H27" s="62">
        <v>1</v>
      </c>
      <c r="I27" s="66">
        <f>H27*G27</f>
        <v>0</v>
      </c>
      <c r="J27" s="68" t="s">
        <v>173</v>
      </c>
    </row>
    <row r="28" spans="1:13" s="1" customFormat="1" ht="15.75">
      <c r="A28" s="21"/>
      <c r="B28" s="130"/>
      <c r="C28" s="111"/>
      <c r="D28" s="22"/>
      <c r="E28" s="22" t="s">
        <v>150</v>
      </c>
      <c r="F28" s="22"/>
      <c r="G28" s="111"/>
      <c r="H28" s="22"/>
      <c r="I28" s="22"/>
      <c r="M28" s="9"/>
    </row>
    <row r="29" spans="1:10" s="27" customFormat="1" ht="25.5">
      <c r="A29" s="62">
        <v>20</v>
      </c>
      <c r="B29" s="128" t="s">
        <v>265</v>
      </c>
      <c r="C29" s="65"/>
      <c r="D29" s="63" t="s">
        <v>24</v>
      </c>
      <c r="E29" s="63" t="s">
        <v>165</v>
      </c>
      <c r="F29" s="65" t="s">
        <v>12</v>
      </c>
      <c r="G29" s="110"/>
      <c r="H29" s="62">
        <v>1</v>
      </c>
      <c r="I29" s="66">
        <f aca="true" t="shared" si="0" ref="I29:I39">H29*G29</f>
        <v>0</v>
      </c>
      <c r="J29" s="68" t="s">
        <v>173</v>
      </c>
    </row>
    <row r="30" spans="1:10" s="27" customFormat="1" ht="25.5">
      <c r="A30" s="62">
        <v>21</v>
      </c>
      <c r="B30" s="128" t="s">
        <v>266</v>
      </c>
      <c r="C30" s="65"/>
      <c r="D30" s="63" t="s">
        <v>24</v>
      </c>
      <c r="E30" s="63" t="s">
        <v>154</v>
      </c>
      <c r="F30" s="65" t="s">
        <v>12</v>
      </c>
      <c r="G30" s="110"/>
      <c r="H30" s="62">
        <v>1</v>
      </c>
      <c r="I30" s="66">
        <f t="shared" si="0"/>
        <v>0</v>
      </c>
      <c r="J30" s="68" t="s">
        <v>173</v>
      </c>
    </row>
    <row r="31" spans="1:10" s="27" customFormat="1" ht="25.5">
      <c r="A31" s="62">
        <v>22</v>
      </c>
      <c r="B31" s="128" t="s">
        <v>267</v>
      </c>
      <c r="C31" s="65"/>
      <c r="D31" s="63" t="s">
        <v>24</v>
      </c>
      <c r="E31" s="63" t="s">
        <v>162</v>
      </c>
      <c r="F31" s="65" t="s">
        <v>12</v>
      </c>
      <c r="G31" s="110"/>
      <c r="H31" s="62">
        <v>1</v>
      </c>
      <c r="I31" s="66">
        <f t="shared" si="0"/>
        <v>0</v>
      </c>
      <c r="J31" s="68" t="s">
        <v>173</v>
      </c>
    </row>
    <row r="32" spans="1:10" s="27" customFormat="1" ht="25.5">
      <c r="A32" s="62">
        <v>23</v>
      </c>
      <c r="B32" s="128" t="s">
        <v>268</v>
      </c>
      <c r="C32" s="65"/>
      <c r="D32" s="63" t="s">
        <v>24</v>
      </c>
      <c r="E32" s="63" t="s">
        <v>155</v>
      </c>
      <c r="F32" s="65" t="s">
        <v>12</v>
      </c>
      <c r="G32" s="110"/>
      <c r="H32" s="62">
        <v>1</v>
      </c>
      <c r="I32" s="66">
        <f t="shared" si="0"/>
        <v>0</v>
      </c>
      <c r="J32" s="68" t="s">
        <v>173</v>
      </c>
    </row>
    <row r="33" spans="1:10" s="27" customFormat="1" ht="25.5">
      <c r="A33" s="62">
        <v>24</v>
      </c>
      <c r="B33" s="128" t="s">
        <v>269</v>
      </c>
      <c r="C33" s="65"/>
      <c r="D33" s="63" t="s">
        <v>24</v>
      </c>
      <c r="E33" s="63" t="s">
        <v>156</v>
      </c>
      <c r="F33" s="65" t="s">
        <v>12</v>
      </c>
      <c r="G33" s="110"/>
      <c r="H33" s="62">
        <v>1</v>
      </c>
      <c r="I33" s="66">
        <f t="shared" si="0"/>
        <v>0</v>
      </c>
      <c r="J33" s="68" t="s">
        <v>173</v>
      </c>
    </row>
    <row r="34" spans="1:11" s="27" customFormat="1" ht="25.5">
      <c r="A34" s="69">
        <v>25</v>
      </c>
      <c r="B34" s="129" t="s">
        <v>270</v>
      </c>
      <c r="C34" s="71"/>
      <c r="D34" s="70" t="s">
        <v>24</v>
      </c>
      <c r="E34" s="70" t="s">
        <v>157</v>
      </c>
      <c r="F34" s="71" t="s">
        <v>12</v>
      </c>
      <c r="G34" s="112"/>
      <c r="H34" s="69">
        <v>1</v>
      </c>
      <c r="I34" s="72">
        <f t="shared" si="0"/>
        <v>0</v>
      </c>
      <c r="J34" s="53" t="s">
        <v>144</v>
      </c>
      <c r="K34" s="10"/>
    </row>
    <row r="35" spans="1:10" s="27" customFormat="1" ht="25.5">
      <c r="A35" s="62">
        <v>26</v>
      </c>
      <c r="B35" s="128" t="s">
        <v>271</v>
      </c>
      <c r="C35" s="65"/>
      <c r="D35" s="63" t="s">
        <v>24</v>
      </c>
      <c r="E35" s="63" t="s">
        <v>151</v>
      </c>
      <c r="F35" s="65" t="s">
        <v>12</v>
      </c>
      <c r="G35" s="110"/>
      <c r="H35" s="62">
        <v>1</v>
      </c>
      <c r="I35" s="66">
        <f t="shared" si="0"/>
        <v>0</v>
      </c>
      <c r="J35" s="68" t="s">
        <v>173</v>
      </c>
    </row>
    <row r="36" spans="1:10" s="27" customFormat="1" ht="25.5">
      <c r="A36" s="62">
        <v>27</v>
      </c>
      <c r="B36" s="128" t="s">
        <v>272</v>
      </c>
      <c r="C36" s="65"/>
      <c r="D36" s="63" t="s">
        <v>24</v>
      </c>
      <c r="E36" s="63" t="s">
        <v>158</v>
      </c>
      <c r="F36" s="65" t="s">
        <v>159</v>
      </c>
      <c r="G36" s="110"/>
      <c r="H36" s="122"/>
      <c r="I36" s="66">
        <f t="shared" si="0"/>
        <v>0</v>
      </c>
      <c r="J36" s="68" t="s">
        <v>173</v>
      </c>
    </row>
    <row r="37" spans="1:10" s="27" customFormat="1" ht="25.5">
      <c r="A37" s="62">
        <v>28</v>
      </c>
      <c r="B37" s="128" t="s">
        <v>273</v>
      </c>
      <c r="C37" s="65"/>
      <c r="D37" s="63" t="s">
        <v>24</v>
      </c>
      <c r="E37" s="63" t="s">
        <v>160</v>
      </c>
      <c r="F37" s="65" t="s">
        <v>159</v>
      </c>
      <c r="G37" s="110"/>
      <c r="H37" s="122"/>
      <c r="I37" s="66">
        <f t="shared" si="0"/>
        <v>0</v>
      </c>
      <c r="J37" s="68" t="s">
        <v>173</v>
      </c>
    </row>
    <row r="38" spans="1:10" s="27" customFormat="1" ht="25.5">
      <c r="A38" s="69">
        <v>29</v>
      </c>
      <c r="B38" s="129" t="s">
        <v>274</v>
      </c>
      <c r="C38" s="71"/>
      <c r="D38" s="70" t="s">
        <v>24</v>
      </c>
      <c r="E38" s="70" t="s">
        <v>152</v>
      </c>
      <c r="F38" s="71" t="s">
        <v>12</v>
      </c>
      <c r="G38" s="112"/>
      <c r="H38" s="69">
        <v>1</v>
      </c>
      <c r="I38" s="72">
        <f t="shared" si="0"/>
        <v>0</v>
      </c>
      <c r="J38" s="53" t="s">
        <v>144</v>
      </c>
    </row>
    <row r="39" spans="1:10" s="27" customFormat="1" ht="51">
      <c r="A39" s="69">
        <v>30</v>
      </c>
      <c r="B39" s="129" t="s">
        <v>275</v>
      </c>
      <c r="C39" s="71"/>
      <c r="D39" s="70" t="s">
        <v>24</v>
      </c>
      <c r="E39" s="70" t="s">
        <v>161</v>
      </c>
      <c r="F39" s="71" t="s">
        <v>12</v>
      </c>
      <c r="G39" s="112"/>
      <c r="H39" s="69">
        <v>1</v>
      </c>
      <c r="I39" s="72">
        <f t="shared" si="0"/>
        <v>0</v>
      </c>
      <c r="J39" s="53" t="s">
        <v>144</v>
      </c>
    </row>
    <row r="40" spans="1:10" s="27" customFormat="1" ht="25.5">
      <c r="A40" s="62">
        <v>31</v>
      </c>
      <c r="B40" s="128" t="s">
        <v>276</v>
      </c>
      <c r="C40" s="65"/>
      <c r="D40" s="63" t="s">
        <v>24</v>
      </c>
      <c r="E40" s="63" t="s">
        <v>153</v>
      </c>
      <c r="F40" s="65" t="s">
        <v>14</v>
      </c>
      <c r="G40" s="110"/>
      <c r="H40" s="62">
        <v>1</v>
      </c>
      <c r="I40" s="66">
        <f>H40*G40</f>
        <v>0</v>
      </c>
      <c r="J40" s="68" t="s">
        <v>173</v>
      </c>
    </row>
    <row r="41" spans="1:11" s="1" customFormat="1" ht="15.75">
      <c r="A41" s="150" t="s">
        <v>147</v>
      </c>
      <c r="B41" s="151"/>
      <c r="C41" s="151"/>
      <c r="D41" s="151"/>
      <c r="E41" s="151"/>
      <c r="F41" s="151"/>
      <c r="G41" s="151"/>
      <c r="H41" s="152"/>
      <c r="I41" s="56">
        <f>I5+I11+I19+I34+I38+I39</f>
        <v>0</v>
      </c>
      <c r="J41" s="57"/>
      <c r="K41" s="9"/>
    </row>
    <row r="42" spans="1:11" s="1" customFormat="1" ht="15.75">
      <c r="A42" s="153" t="s">
        <v>172</v>
      </c>
      <c r="B42" s="154"/>
      <c r="C42" s="154"/>
      <c r="D42" s="154"/>
      <c r="E42" s="154"/>
      <c r="F42" s="154"/>
      <c r="G42" s="154"/>
      <c r="H42" s="155"/>
      <c r="I42" s="60">
        <f>I4+I6+I7+I9+I10+I13+I14+I16+I17+I18+I20+I22+I24+I25+I26+I27+I29+I30+I31+I32+I33+I35+I36+I37+I40</f>
        <v>0</v>
      </c>
      <c r="J42" s="61"/>
      <c r="K42" s="9"/>
    </row>
    <row r="43" spans="9:10" ht="12.75">
      <c r="I43" s="8">
        <f>SUM(I41:I42)</f>
        <v>0</v>
      </c>
      <c r="J43" s="10"/>
    </row>
  </sheetData>
  <sheetProtection password="D54E" sheet="1"/>
  <mergeCells count="2">
    <mergeCell ref="A41:H41"/>
    <mergeCell ref="A42:H42"/>
  </mergeCells>
  <printOptions/>
  <pageMargins left="0.7480314960629921" right="0.7480314960629921" top="0.984251968503937" bottom="0.984251968503937" header="0.5118110236220472" footer="0.5118110236220472"/>
  <pageSetup fitToHeight="9" fitToWidth="1" horizontalDpi="600" verticalDpi="600" orientation="portrait" paperSize="9" scale="46"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M43"/>
  <sheetViews>
    <sheetView view="pageBreakPreview" zoomScale="115" zoomScaleSheetLayoutView="115" zoomScalePageLayoutView="0" workbookViewId="0" topLeftCell="A1">
      <pane ySplit="1" topLeftCell="A23" activePane="bottomLeft" state="frozen"/>
      <selection pane="topLeft" activeCell="C8" sqref="C8"/>
      <selection pane="bottomLeft" activeCell="H32" sqref="H32"/>
    </sheetView>
  </sheetViews>
  <sheetFormatPr defaultColWidth="9.00390625" defaultRowHeight="12.75"/>
  <cols>
    <col min="1" max="1" width="8.00390625" style="3" customWidth="1"/>
    <col min="2" max="2" width="10.1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23"/>
      <c r="B2" s="24"/>
      <c r="C2" s="24"/>
      <c r="D2" s="24"/>
      <c r="E2" s="24" t="s">
        <v>51</v>
      </c>
      <c r="F2" s="24"/>
      <c r="G2" s="24"/>
      <c r="H2" s="24"/>
      <c r="I2" s="25"/>
    </row>
    <row r="3" spans="1:9" s="1" customFormat="1" ht="15.75">
      <c r="A3" s="19"/>
      <c r="B3" s="20"/>
      <c r="C3" s="20"/>
      <c r="D3" s="20"/>
      <c r="E3" s="20" t="s">
        <v>21</v>
      </c>
      <c r="F3" s="20"/>
      <c r="G3" s="20"/>
      <c r="H3" s="20"/>
      <c r="I3" s="20"/>
    </row>
    <row r="4" spans="1:10" s="2" customFormat="1" ht="63.75">
      <c r="A4" s="62">
        <v>1</v>
      </c>
      <c r="B4" s="128" t="s">
        <v>246</v>
      </c>
      <c r="C4" s="65"/>
      <c r="D4" s="63" t="s">
        <v>33</v>
      </c>
      <c r="E4" s="64" t="s">
        <v>189</v>
      </c>
      <c r="F4" s="65" t="s">
        <v>11</v>
      </c>
      <c r="G4" s="110"/>
      <c r="H4" s="62">
        <v>1</v>
      </c>
      <c r="I4" s="66">
        <f>H4*G4</f>
        <v>0</v>
      </c>
      <c r="J4" s="68" t="s">
        <v>173</v>
      </c>
    </row>
    <row r="5" spans="1:10" s="2" customFormat="1" ht="38.25">
      <c r="A5" s="69">
        <v>2</v>
      </c>
      <c r="B5" s="129" t="s">
        <v>247</v>
      </c>
      <c r="C5" s="71"/>
      <c r="D5" s="70" t="s">
        <v>174</v>
      </c>
      <c r="E5" s="73" t="s">
        <v>175</v>
      </c>
      <c r="F5" s="71" t="s">
        <v>11</v>
      </c>
      <c r="G5" s="112"/>
      <c r="H5" s="69">
        <v>1</v>
      </c>
      <c r="I5" s="72">
        <f>H5*G5</f>
        <v>0</v>
      </c>
      <c r="J5" s="53" t="s">
        <v>144</v>
      </c>
    </row>
    <row r="6" spans="1:10" s="2" customFormat="1" ht="38.25">
      <c r="A6" s="62">
        <v>3</v>
      </c>
      <c r="B6" s="128" t="s">
        <v>248</v>
      </c>
      <c r="C6" s="65"/>
      <c r="D6" s="63" t="s">
        <v>25</v>
      </c>
      <c r="E6" s="64" t="s">
        <v>26</v>
      </c>
      <c r="F6" s="65" t="s">
        <v>11</v>
      </c>
      <c r="G6" s="110"/>
      <c r="H6" s="62">
        <v>1</v>
      </c>
      <c r="I6" s="66">
        <f>H6*G6</f>
        <v>0</v>
      </c>
      <c r="J6" s="68" t="s">
        <v>173</v>
      </c>
    </row>
    <row r="7" spans="1:10" s="2" customFormat="1" ht="38.25">
      <c r="A7" s="62">
        <v>4</v>
      </c>
      <c r="B7" s="128" t="s">
        <v>281</v>
      </c>
      <c r="C7" s="65"/>
      <c r="D7" s="63" t="s">
        <v>27</v>
      </c>
      <c r="E7" s="64" t="s">
        <v>125</v>
      </c>
      <c r="F7" s="65" t="s">
        <v>11</v>
      </c>
      <c r="G7" s="110"/>
      <c r="H7" s="62">
        <v>1</v>
      </c>
      <c r="I7" s="66">
        <f>H7*G7</f>
        <v>0</v>
      </c>
      <c r="J7" s="68" t="s">
        <v>173</v>
      </c>
    </row>
    <row r="8" spans="1:9" s="1" customFormat="1" ht="15.75">
      <c r="A8" s="21"/>
      <c r="B8" s="130"/>
      <c r="C8" s="111"/>
      <c r="D8" s="22"/>
      <c r="E8" s="22" t="s">
        <v>34</v>
      </c>
      <c r="F8" s="22"/>
      <c r="G8" s="111"/>
      <c r="H8" s="22"/>
      <c r="I8" s="22"/>
    </row>
    <row r="9" spans="1:10" s="2" customFormat="1" ht="89.25">
      <c r="A9" s="67">
        <v>5</v>
      </c>
      <c r="B9" s="128" t="s">
        <v>250</v>
      </c>
      <c r="C9" s="65"/>
      <c r="D9" s="63" t="s">
        <v>18</v>
      </c>
      <c r="E9" s="64" t="s">
        <v>190</v>
      </c>
      <c r="F9" s="65" t="s">
        <v>12</v>
      </c>
      <c r="G9" s="110"/>
      <c r="H9" s="62">
        <v>1</v>
      </c>
      <c r="I9" s="66">
        <f>H9*G9</f>
        <v>0</v>
      </c>
      <c r="J9" s="68" t="s">
        <v>173</v>
      </c>
    </row>
    <row r="10" spans="1:10" s="2" customFormat="1" ht="63.75">
      <c r="A10" s="62">
        <v>6</v>
      </c>
      <c r="B10" s="128" t="s">
        <v>251</v>
      </c>
      <c r="C10" s="65"/>
      <c r="D10" s="63" t="s">
        <v>17</v>
      </c>
      <c r="E10" s="63" t="s">
        <v>35</v>
      </c>
      <c r="F10" s="65" t="s">
        <v>11</v>
      </c>
      <c r="G10" s="110"/>
      <c r="H10" s="62">
        <v>1</v>
      </c>
      <c r="I10" s="66">
        <f>H10*G10</f>
        <v>0</v>
      </c>
      <c r="J10" s="68" t="s">
        <v>173</v>
      </c>
    </row>
    <row r="11" spans="1:10" s="2" customFormat="1" ht="25.5">
      <c r="A11" s="62">
        <v>7</v>
      </c>
      <c r="B11" s="128" t="s">
        <v>277</v>
      </c>
      <c r="C11" s="124"/>
      <c r="D11" s="63" t="s">
        <v>39</v>
      </c>
      <c r="E11" s="63" t="s">
        <v>187</v>
      </c>
      <c r="F11" s="65" t="s">
        <v>12</v>
      </c>
      <c r="G11" s="110"/>
      <c r="H11" s="62">
        <v>1</v>
      </c>
      <c r="I11" s="66">
        <f>H11*G11</f>
        <v>0</v>
      </c>
      <c r="J11" s="68" t="s">
        <v>173</v>
      </c>
    </row>
    <row r="12" spans="1:9" s="1" customFormat="1" ht="15.75">
      <c r="A12" s="21"/>
      <c r="B12" s="130"/>
      <c r="C12" s="111"/>
      <c r="D12" s="22"/>
      <c r="E12" s="22" t="s">
        <v>15</v>
      </c>
      <c r="F12" s="22"/>
      <c r="G12" s="111"/>
      <c r="H12" s="22"/>
      <c r="I12" s="22"/>
    </row>
    <row r="13" spans="1:10" s="2" customFormat="1" ht="51">
      <c r="A13" s="62">
        <v>8</v>
      </c>
      <c r="B13" s="128" t="s">
        <v>253</v>
      </c>
      <c r="C13" s="65"/>
      <c r="D13" s="63" t="s">
        <v>36</v>
      </c>
      <c r="E13" s="64" t="s">
        <v>194</v>
      </c>
      <c r="F13" s="65" t="s">
        <v>11</v>
      </c>
      <c r="G13" s="110"/>
      <c r="H13" s="62">
        <v>2</v>
      </c>
      <c r="I13" s="66">
        <f>H13*G13</f>
        <v>0</v>
      </c>
      <c r="J13" s="68" t="s">
        <v>173</v>
      </c>
    </row>
    <row r="14" spans="1:10" s="2" customFormat="1" ht="38.25">
      <c r="A14" s="62">
        <v>9</v>
      </c>
      <c r="B14" s="128" t="s">
        <v>254</v>
      </c>
      <c r="C14" s="65"/>
      <c r="D14" s="63" t="s">
        <v>31</v>
      </c>
      <c r="E14" s="64" t="s">
        <v>193</v>
      </c>
      <c r="F14" s="65" t="s">
        <v>11</v>
      </c>
      <c r="G14" s="110"/>
      <c r="H14" s="62">
        <v>1</v>
      </c>
      <c r="I14" s="66">
        <f>H14*G14</f>
        <v>0</v>
      </c>
      <c r="J14" s="68" t="s">
        <v>173</v>
      </c>
    </row>
    <row r="15" spans="1:10" s="1" customFormat="1" ht="15.75">
      <c r="A15" s="21"/>
      <c r="B15" s="130"/>
      <c r="C15" s="111"/>
      <c r="D15" s="22"/>
      <c r="E15" s="22" t="s">
        <v>30</v>
      </c>
      <c r="F15" s="22"/>
      <c r="G15" s="111"/>
      <c r="H15" s="22"/>
      <c r="I15" s="22"/>
      <c r="J15" s="9"/>
    </row>
    <row r="16" spans="1:10" s="2" customFormat="1" ht="25.5">
      <c r="A16" s="62">
        <v>10</v>
      </c>
      <c r="B16" s="128" t="s">
        <v>255</v>
      </c>
      <c r="C16" s="65"/>
      <c r="D16" s="63" t="s">
        <v>20</v>
      </c>
      <c r="E16" s="63" t="s">
        <v>183</v>
      </c>
      <c r="F16" s="65" t="s">
        <v>11</v>
      </c>
      <c r="G16" s="110"/>
      <c r="H16" s="62">
        <v>1</v>
      </c>
      <c r="I16" s="66">
        <f>H16*G16</f>
        <v>0</v>
      </c>
      <c r="J16" s="68" t="s">
        <v>173</v>
      </c>
    </row>
    <row r="17" spans="1:10" s="2" customFormat="1" ht="25.5">
      <c r="A17" s="62">
        <v>11</v>
      </c>
      <c r="B17" s="128" t="s">
        <v>256</v>
      </c>
      <c r="C17" s="65"/>
      <c r="D17" s="63" t="s">
        <v>2</v>
      </c>
      <c r="E17" s="63" t="s">
        <v>1</v>
      </c>
      <c r="F17" s="65" t="s">
        <v>11</v>
      </c>
      <c r="G17" s="110"/>
      <c r="H17" s="62">
        <v>2</v>
      </c>
      <c r="I17" s="66">
        <f>H17*G17</f>
        <v>0</v>
      </c>
      <c r="J17" s="68" t="s">
        <v>173</v>
      </c>
    </row>
    <row r="18" spans="1:10" s="2" customFormat="1" ht="25.5">
      <c r="A18" s="62">
        <v>12</v>
      </c>
      <c r="B18" s="128" t="s">
        <v>257</v>
      </c>
      <c r="C18" s="65"/>
      <c r="D18" s="63" t="s">
        <v>2</v>
      </c>
      <c r="E18" s="63" t="s">
        <v>38</v>
      </c>
      <c r="F18" s="65" t="s">
        <v>12</v>
      </c>
      <c r="G18" s="110"/>
      <c r="H18" s="62">
        <v>1</v>
      </c>
      <c r="I18" s="66">
        <f>H18*G18</f>
        <v>0</v>
      </c>
      <c r="J18" s="68" t="s">
        <v>173</v>
      </c>
    </row>
    <row r="19" spans="1:10" s="2" customFormat="1" ht="38.25">
      <c r="A19" s="69">
        <v>13</v>
      </c>
      <c r="B19" s="129" t="s">
        <v>258</v>
      </c>
      <c r="C19" s="71"/>
      <c r="D19" s="70" t="s">
        <v>0</v>
      </c>
      <c r="E19" s="113" t="s">
        <v>233</v>
      </c>
      <c r="F19" s="71" t="s">
        <v>11</v>
      </c>
      <c r="G19" s="112"/>
      <c r="H19" s="69">
        <v>1</v>
      </c>
      <c r="I19" s="72">
        <f>H19*G19</f>
        <v>0</v>
      </c>
      <c r="J19" s="53" t="s">
        <v>144</v>
      </c>
    </row>
    <row r="20" spans="1:10" s="2" customFormat="1" ht="76.5">
      <c r="A20" s="62">
        <v>14</v>
      </c>
      <c r="B20" s="123" t="s">
        <v>259</v>
      </c>
      <c r="C20" s="65"/>
      <c r="D20" s="63" t="s">
        <v>32</v>
      </c>
      <c r="E20" s="63" t="s">
        <v>52</v>
      </c>
      <c r="F20" s="65" t="s">
        <v>11</v>
      </c>
      <c r="G20" s="110"/>
      <c r="H20" s="62">
        <v>1</v>
      </c>
      <c r="I20" s="66">
        <f>H20*G20</f>
        <v>0</v>
      </c>
      <c r="J20" s="68" t="s">
        <v>173</v>
      </c>
    </row>
    <row r="21" spans="1:9" s="1" customFormat="1" ht="15.75">
      <c r="A21" s="21"/>
      <c r="B21" s="22"/>
      <c r="C21" s="111"/>
      <c r="D21" s="22"/>
      <c r="E21" s="22" t="s">
        <v>16</v>
      </c>
      <c r="F21" s="22"/>
      <c r="G21" s="111"/>
      <c r="H21" s="22"/>
      <c r="I21" s="22"/>
    </row>
    <row r="22" spans="1:10" s="2" customFormat="1" ht="76.5">
      <c r="A22" s="62">
        <v>15</v>
      </c>
      <c r="B22" s="123" t="s">
        <v>260</v>
      </c>
      <c r="C22" s="65"/>
      <c r="D22" s="63" t="s">
        <v>37</v>
      </c>
      <c r="E22" s="64" t="s">
        <v>191</v>
      </c>
      <c r="F22" s="65" t="s">
        <v>11</v>
      </c>
      <c r="G22" s="110"/>
      <c r="H22" s="62">
        <v>1</v>
      </c>
      <c r="I22" s="66">
        <f>H22*G22</f>
        <v>0</v>
      </c>
      <c r="J22" s="68" t="s">
        <v>173</v>
      </c>
    </row>
    <row r="23" spans="1:9" s="1" customFormat="1" ht="15.75">
      <c r="A23" s="21"/>
      <c r="B23" s="22"/>
      <c r="C23" s="111"/>
      <c r="D23" s="22"/>
      <c r="E23" s="22" t="s">
        <v>13</v>
      </c>
      <c r="F23" s="22"/>
      <c r="G23" s="111"/>
      <c r="H23" s="22"/>
      <c r="I23" s="22"/>
    </row>
    <row r="24" spans="1:10" s="2" customFormat="1" ht="38.25">
      <c r="A24" s="62">
        <v>16</v>
      </c>
      <c r="B24" s="123" t="s">
        <v>261</v>
      </c>
      <c r="C24" s="65"/>
      <c r="D24" s="63" t="s">
        <v>42</v>
      </c>
      <c r="E24" s="63" t="s">
        <v>62</v>
      </c>
      <c r="F24" s="65" t="s">
        <v>11</v>
      </c>
      <c r="G24" s="110"/>
      <c r="H24" s="62">
        <v>1</v>
      </c>
      <c r="I24" s="66">
        <f>H24*G24</f>
        <v>0</v>
      </c>
      <c r="J24" s="68" t="s">
        <v>173</v>
      </c>
    </row>
    <row r="25" spans="1:10" s="2" customFormat="1" ht="25.5">
      <c r="A25" s="62">
        <v>17</v>
      </c>
      <c r="B25" s="123" t="s">
        <v>262</v>
      </c>
      <c r="C25" s="65"/>
      <c r="D25" s="63" t="s">
        <v>45</v>
      </c>
      <c r="E25" s="63" t="s">
        <v>44</v>
      </c>
      <c r="F25" s="65" t="s">
        <v>43</v>
      </c>
      <c r="G25" s="110"/>
      <c r="H25" s="62">
        <v>2</v>
      </c>
      <c r="I25" s="66">
        <f>H25*G25</f>
        <v>0</v>
      </c>
      <c r="J25" s="68" t="s">
        <v>173</v>
      </c>
    </row>
    <row r="26" spans="1:10" s="2" customFormat="1" ht="25.5">
      <c r="A26" s="62">
        <v>18</v>
      </c>
      <c r="B26" s="123" t="s">
        <v>263</v>
      </c>
      <c r="C26" s="65"/>
      <c r="D26" s="63" t="s">
        <v>47</v>
      </c>
      <c r="E26" s="63" t="s">
        <v>46</v>
      </c>
      <c r="F26" s="65" t="s">
        <v>11</v>
      </c>
      <c r="G26" s="110"/>
      <c r="H26" s="62">
        <v>3</v>
      </c>
      <c r="I26" s="66">
        <f>H26*G26</f>
        <v>0</v>
      </c>
      <c r="J26" s="68" t="s">
        <v>173</v>
      </c>
    </row>
    <row r="27" spans="1:10" s="2" customFormat="1" ht="25.5">
      <c r="A27" s="62">
        <v>19</v>
      </c>
      <c r="B27" s="123" t="s">
        <v>264</v>
      </c>
      <c r="C27" s="65"/>
      <c r="D27" s="63" t="s">
        <v>48</v>
      </c>
      <c r="E27" s="63" t="s">
        <v>94</v>
      </c>
      <c r="F27" s="65" t="s">
        <v>12</v>
      </c>
      <c r="G27" s="110"/>
      <c r="H27" s="62">
        <v>1</v>
      </c>
      <c r="I27" s="66">
        <f>H27*G27</f>
        <v>0</v>
      </c>
      <c r="J27" s="68" t="s">
        <v>173</v>
      </c>
    </row>
    <row r="28" spans="1:13" s="1" customFormat="1" ht="15.75">
      <c r="A28" s="21"/>
      <c r="B28" s="22"/>
      <c r="C28" s="111"/>
      <c r="D28" s="22"/>
      <c r="E28" s="22" t="s">
        <v>150</v>
      </c>
      <c r="F28" s="22"/>
      <c r="G28" s="111"/>
      <c r="H28" s="22"/>
      <c r="I28" s="22"/>
      <c r="M28" s="9"/>
    </row>
    <row r="29" spans="1:10" s="27" customFormat="1" ht="25.5">
      <c r="A29" s="69">
        <v>20</v>
      </c>
      <c r="B29" s="69" t="s">
        <v>265</v>
      </c>
      <c r="C29" s="71"/>
      <c r="D29" s="70" t="s">
        <v>24</v>
      </c>
      <c r="E29" s="70" t="s">
        <v>165</v>
      </c>
      <c r="F29" s="71" t="s">
        <v>12</v>
      </c>
      <c r="G29" s="112"/>
      <c r="H29" s="69">
        <v>1</v>
      </c>
      <c r="I29" s="72">
        <f aca="true" t="shared" si="0" ref="I29:I39">H29*G29</f>
        <v>0</v>
      </c>
      <c r="J29" s="53" t="s">
        <v>144</v>
      </c>
    </row>
    <row r="30" spans="1:10" s="27" customFormat="1" ht="25.5">
      <c r="A30" s="69">
        <v>21</v>
      </c>
      <c r="B30" s="69" t="s">
        <v>266</v>
      </c>
      <c r="C30" s="71"/>
      <c r="D30" s="70" t="s">
        <v>24</v>
      </c>
      <c r="E30" s="70" t="s">
        <v>154</v>
      </c>
      <c r="F30" s="71" t="s">
        <v>12</v>
      </c>
      <c r="G30" s="112"/>
      <c r="H30" s="69">
        <v>1</v>
      </c>
      <c r="I30" s="72">
        <f t="shared" si="0"/>
        <v>0</v>
      </c>
      <c r="J30" s="53" t="s">
        <v>144</v>
      </c>
    </row>
    <row r="31" spans="1:10" s="27" customFormat="1" ht="25.5">
      <c r="A31" s="69">
        <v>22</v>
      </c>
      <c r="B31" s="69" t="s">
        <v>267</v>
      </c>
      <c r="C31" s="71"/>
      <c r="D31" s="70" t="s">
        <v>24</v>
      </c>
      <c r="E31" s="70" t="s">
        <v>162</v>
      </c>
      <c r="F31" s="71" t="s">
        <v>12</v>
      </c>
      <c r="G31" s="112"/>
      <c r="H31" s="69">
        <v>1</v>
      </c>
      <c r="I31" s="72">
        <f t="shared" si="0"/>
        <v>0</v>
      </c>
      <c r="J31" s="53" t="s">
        <v>144</v>
      </c>
    </row>
    <row r="32" spans="1:10" s="27" customFormat="1" ht="25.5">
      <c r="A32" s="69">
        <v>23</v>
      </c>
      <c r="B32" s="69" t="s">
        <v>268</v>
      </c>
      <c r="C32" s="71"/>
      <c r="D32" s="70" t="s">
        <v>24</v>
      </c>
      <c r="E32" s="70" t="s">
        <v>155</v>
      </c>
      <c r="F32" s="71" t="s">
        <v>12</v>
      </c>
      <c r="G32" s="112"/>
      <c r="H32" s="69">
        <v>1</v>
      </c>
      <c r="I32" s="72">
        <f t="shared" si="0"/>
        <v>0</v>
      </c>
      <c r="J32" s="53" t="s">
        <v>144</v>
      </c>
    </row>
    <row r="33" spans="1:10" s="27" customFormat="1" ht="25.5">
      <c r="A33" s="69">
        <v>24</v>
      </c>
      <c r="B33" s="69" t="s">
        <v>269</v>
      </c>
      <c r="C33" s="71"/>
      <c r="D33" s="70" t="s">
        <v>24</v>
      </c>
      <c r="E33" s="70" t="s">
        <v>156</v>
      </c>
      <c r="F33" s="71" t="s">
        <v>12</v>
      </c>
      <c r="G33" s="112"/>
      <c r="H33" s="69">
        <v>1</v>
      </c>
      <c r="I33" s="72">
        <f t="shared" si="0"/>
        <v>0</v>
      </c>
      <c r="J33" s="53" t="s">
        <v>144</v>
      </c>
    </row>
    <row r="34" spans="1:10" s="27" customFormat="1" ht="25.5">
      <c r="A34" s="69">
        <v>25</v>
      </c>
      <c r="B34" s="69" t="s">
        <v>270</v>
      </c>
      <c r="C34" s="71"/>
      <c r="D34" s="70" t="s">
        <v>24</v>
      </c>
      <c r="E34" s="70" t="s">
        <v>157</v>
      </c>
      <c r="F34" s="71" t="s">
        <v>12</v>
      </c>
      <c r="G34" s="112"/>
      <c r="H34" s="69">
        <v>1</v>
      </c>
      <c r="I34" s="72">
        <f t="shared" si="0"/>
        <v>0</v>
      </c>
      <c r="J34" s="53" t="s">
        <v>144</v>
      </c>
    </row>
    <row r="35" spans="1:10" s="27" customFormat="1" ht="25.5">
      <c r="A35" s="69">
        <v>26</v>
      </c>
      <c r="B35" s="69" t="s">
        <v>271</v>
      </c>
      <c r="C35" s="71"/>
      <c r="D35" s="70" t="s">
        <v>24</v>
      </c>
      <c r="E35" s="70" t="s">
        <v>151</v>
      </c>
      <c r="F35" s="71" t="s">
        <v>12</v>
      </c>
      <c r="G35" s="112"/>
      <c r="H35" s="69">
        <v>1</v>
      </c>
      <c r="I35" s="72">
        <f t="shared" si="0"/>
        <v>0</v>
      </c>
      <c r="J35" s="53" t="s">
        <v>144</v>
      </c>
    </row>
    <row r="36" spans="1:10" s="27" customFormat="1" ht="25.5">
      <c r="A36" s="69">
        <v>27</v>
      </c>
      <c r="B36" s="69" t="s">
        <v>272</v>
      </c>
      <c r="C36" s="71"/>
      <c r="D36" s="70" t="s">
        <v>24</v>
      </c>
      <c r="E36" s="70" t="s">
        <v>158</v>
      </c>
      <c r="F36" s="71" t="s">
        <v>159</v>
      </c>
      <c r="G36" s="112"/>
      <c r="H36" s="71"/>
      <c r="I36" s="72">
        <f t="shared" si="0"/>
        <v>0</v>
      </c>
      <c r="J36" s="53" t="s">
        <v>144</v>
      </c>
    </row>
    <row r="37" spans="1:10" s="27" customFormat="1" ht="25.5">
      <c r="A37" s="69">
        <v>28</v>
      </c>
      <c r="B37" s="69" t="s">
        <v>273</v>
      </c>
      <c r="C37" s="71"/>
      <c r="D37" s="70" t="s">
        <v>24</v>
      </c>
      <c r="E37" s="70" t="s">
        <v>160</v>
      </c>
      <c r="F37" s="71" t="s">
        <v>159</v>
      </c>
      <c r="G37" s="112"/>
      <c r="H37" s="71"/>
      <c r="I37" s="72">
        <f t="shared" si="0"/>
        <v>0</v>
      </c>
      <c r="J37" s="53" t="s">
        <v>144</v>
      </c>
    </row>
    <row r="38" spans="1:10" s="27" customFormat="1" ht="25.5">
      <c r="A38" s="69">
        <v>29</v>
      </c>
      <c r="B38" s="69" t="s">
        <v>274</v>
      </c>
      <c r="C38" s="71"/>
      <c r="D38" s="70" t="s">
        <v>24</v>
      </c>
      <c r="E38" s="70" t="s">
        <v>152</v>
      </c>
      <c r="F38" s="71" t="s">
        <v>12</v>
      </c>
      <c r="G38" s="112"/>
      <c r="H38" s="69">
        <v>1</v>
      </c>
      <c r="I38" s="72">
        <f t="shared" si="0"/>
        <v>0</v>
      </c>
      <c r="J38" s="53" t="s">
        <v>144</v>
      </c>
    </row>
    <row r="39" spans="1:10" s="27" customFormat="1" ht="51">
      <c r="A39" s="69">
        <v>30</v>
      </c>
      <c r="B39" s="69" t="s">
        <v>275</v>
      </c>
      <c r="C39" s="71"/>
      <c r="D39" s="70" t="s">
        <v>24</v>
      </c>
      <c r="E39" s="70" t="s">
        <v>161</v>
      </c>
      <c r="F39" s="71" t="s">
        <v>12</v>
      </c>
      <c r="G39" s="112"/>
      <c r="H39" s="69">
        <v>1</v>
      </c>
      <c r="I39" s="72">
        <f t="shared" si="0"/>
        <v>0</v>
      </c>
      <c r="J39" s="53" t="s">
        <v>144</v>
      </c>
    </row>
    <row r="40" spans="1:10" s="27" customFormat="1" ht="25.5">
      <c r="A40" s="69">
        <v>31</v>
      </c>
      <c r="B40" s="69" t="s">
        <v>276</v>
      </c>
      <c r="C40" s="71"/>
      <c r="D40" s="70" t="s">
        <v>24</v>
      </c>
      <c r="E40" s="70" t="s">
        <v>153</v>
      </c>
      <c r="F40" s="71" t="s">
        <v>14</v>
      </c>
      <c r="G40" s="112"/>
      <c r="H40" s="69">
        <v>1</v>
      </c>
      <c r="I40" s="72">
        <f>H40*G40</f>
        <v>0</v>
      </c>
      <c r="J40" s="53" t="s">
        <v>144</v>
      </c>
    </row>
    <row r="41" spans="1:11" s="1" customFormat="1" ht="15.75">
      <c r="A41" s="150" t="s">
        <v>147</v>
      </c>
      <c r="B41" s="151"/>
      <c r="C41" s="151"/>
      <c r="D41" s="151"/>
      <c r="E41" s="151"/>
      <c r="F41" s="151"/>
      <c r="G41" s="151"/>
      <c r="H41" s="152"/>
      <c r="I41" s="56">
        <f>I5+I19+I29+I30+I31+I32+I33+I34+I35+I36+I37+I38+I39+I40</f>
        <v>0</v>
      </c>
      <c r="J41" s="57"/>
      <c r="K41" s="9"/>
    </row>
    <row r="42" spans="1:11" s="1" customFormat="1" ht="15.75">
      <c r="A42" s="153" t="s">
        <v>172</v>
      </c>
      <c r="B42" s="154"/>
      <c r="C42" s="154"/>
      <c r="D42" s="154"/>
      <c r="E42" s="154"/>
      <c r="F42" s="154"/>
      <c r="G42" s="154"/>
      <c r="H42" s="155"/>
      <c r="I42" s="60">
        <f>I4+I6+I7+I9+I10+I11+I13+I14+I16+I17+I18+I20+I22+I24+I25+I26+I27</f>
        <v>0</v>
      </c>
      <c r="J42" s="61"/>
      <c r="K42" s="9"/>
    </row>
    <row r="43" spans="9:10" ht="12.75">
      <c r="I43" s="8">
        <f>SUM(I41:I42)</f>
        <v>0</v>
      </c>
      <c r="J43" s="10"/>
    </row>
  </sheetData>
  <sheetProtection password="D54E" sheet="1"/>
  <mergeCells count="2">
    <mergeCell ref="A41:H41"/>
    <mergeCell ref="A42:H42"/>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M43"/>
  <sheetViews>
    <sheetView view="pageBreakPreview" zoomScaleSheetLayoutView="100" zoomScalePageLayoutView="0" workbookViewId="0" topLeftCell="A1">
      <pane ySplit="1" topLeftCell="A20" activePane="bottomLeft" state="frozen"/>
      <selection pane="topLeft" activeCell="C8" sqref="C8"/>
      <selection pane="bottomLeft" activeCell="E27" sqref="E27"/>
    </sheetView>
  </sheetViews>
  <sheetFormatPr defaultColWidth="9.00390625" defaultRowHeight="12.75"/>
  <cols>
    <col min="1" max="1" width="8.00390625" style="3" customWidth="1"/>
    <col min="2" max="2" width="11.37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23"/>
      <c r="B2" s="24"/>
      <c r="C2" s="24"/>
      <c r="D2" s="24"/>
      <c r="E2" s="24" t="s">
        <v>84</v>
      </c>
      <c r="F2" s="24"/>
      <c r="G2" s="24"/>
      <c r="H2" s="24"/>
      <c r="I2" s="25"/>
    </row>
    <row r="3" spans="1:9" s="1" customFormat="1" ht="15.75">
      <c r="A3" s="19"/>
      <c r="B3" s="20"/>
      <c r="C3" s="20"/>
      <c r="D3" s="20"/>
      <c r="E3" s="20" t="s">
        <v>21</v>
      </c>
      <c r="F3" s="20"/>
      <c r="G3" s="20"/>
      <c r="H3" s="20"/>
      <c r="I3" s="20"/>
    </row>
    <row r="4" spans="1:10" s="2" customFormat="1" ht="89.25">
      <c r="A4" s="74">
        <v>1</v>
      </c>
      <c r="B4" s="74" t="s">
        <v>282</v>
      </c>
      <c r="C4" s="74"/>
      <c r="D4" s="75" t="s">
        <v>86</v>
      </c>
      <c r="E4" s="76" t="s">
        <v>192</v>
      </c>
      <c r="F4" s="77" t="s">
        <v>11</v>
      </c>
      <c r="G4" s="78"/>
      <c r="H4" s="74">
        <v>1</v>
      </c>
      <c r="I4" s="78">
        <f>H4*G4</f>
        <v>0</v>
      </c>
      <c r="J4" s="68" t="s">
        <v>173</v>
      </c>
    </row>
    <row r="5" spans="1:10" s="2" customFormat="1" ht="38.25">
      <c r="A5" s="69">
        <v>2</v>
      </c>
      <c r="B5" s="69" t="s">
        <v>247</v>
      </c>
      <c r="C5" s="69"/>
      <c r="D5" s="70" t="s">
        <v>174</v>
      </c>
      <c r="E5" s="73" t="s">
        <v>175</v>
      </c>
      <c r="F5" s="71" t="s">
        <v>11</v>
      </c>
      <c r="G5" s="72"/>
      <c r="H5" s="69">
        <v>1</v>
      </c>
      <c r="I5" s="72">
        <f>H5*G5</f>
        <v>0</v>
      </c>
      <c r="J5" s="53" t="s">
        <v>144</v>
      </c>
    </row>
    <row r="6" spans="1:10" s="2" customFormat="1" ht="38.25">
      <c r="A6" s="74">
        <v>3</v>
      </c>
      <c r="B6" s="74" t="s">
        <v>248</v>
      </c>
      <c r="C6" s="74"/>
      <c r="D6" s="75" t="s">
        <v>25</v>
      </c>
      <c r="E6" s="76" t="s">
        <v>26</v>
      </c>
      <c r="F6" s="77" t="s">
        <v>11</v>
      </c>
      <c r="G6" s="78"/>
      <c r="H6" s="74">
        <v>1</v>
      </c>
      <c r="I6" s="78">
        <f>H6*G6</f>
        <v>0</v>
      </c>
      <c r="J6" s="68" t="s">
        <v>173</v>
      </c>
    </row>
    <row r="7" spans="1:10" s="2" customFormat="1" ht="38.25">
      <c r="A7" s="79">
        <v>4</v>
      </c>
      <c r="B7" s="79" t="s">
        <v>249</v>
      </c>
      <c r="C7" s="79"/>
      <c r="D7" s="80" t="s">
        <v>27</v>
      </c>
      <c r="E7" s="81" t="s">
        <v>85</v>
      </c>
      <c r="F7" s="82" t="s">
        <v>11</v>
      </c>
      <c r="G7" s="83"/>
      <c r="H7" s="79">
        <v>1</v>
      </c>
      <c r="I7" s="83">
        <f>H7*G7</f>
        <v>0</v>
      </c>
      <c r="J7" s="58" t="s">
        <v>144</v>
      </c>
    </row>
    <row r="8" spans="1:9" s="1" customFormat="1" ht="15.75">
      <c r="A8" s="21"/>
      <c r="B8" s="22"/>
      <c r="C8" s="22"/>
      <c r="D8" s="22"/>
      <c r="E8" s="22" t="s">
        <v>34</v>
      </c>
      <c r="F8" s="22"/>
      <c r="G8" s="22"/>
      <c r="H8" s="22"/>
      <c r="I8" s="22"/>
    </row>
    <row r="9" spans="1:10" s="2" customFormat="1" ht="89.25">
      <c r="A9" s="67">
        <v>5</v>
      </c>
      <c r="B9" s="127" t="s">
        <v>250</v>
      </c>
      <c r="C9" s="62"/>
      <c r="D9" s="63" t="s">
        <v>18</v>
      </c>
      <c r="E9" s="76" t="s">
        <v>190</v>
      </c>
      <c r="F9" s="65" t="s">
        <v>12</v>
      </c>
      <c r="G9" s="66"/>
      <c r="H9" s="62">
        <v>1</v>
      </c>
      <c r="I9" s="66">
        <f>H9*G9</f>
        <v>0</v>
      </c>
      <c r="J9" s="68" t="s">
        <v>173</v>
      </c>
    </row>
    <row r="10" spans="1:10" s="2" customFormat="1" ht="63.75">
      <c r="A10" s="62">
        <v>6</v>
      </c>
      <c r="B10" s="123" t="s">
        <v>251</v>
      </c>
      <c r="C10" s="62"/>
      <c r="D10" s="63" t="s">
        <v>17</v>
      </c>
      <c r="E10" s="63" t="s">
        <v>35</v>
      </c>
      <c r="F10" s="65" t="s">
        <v>11</v>
      </c>
      <c r="G10" s="66"/>
      <c r="H10" s="62">
        <v>1</v>
      </c>
      <c r="I10" s="66">
        <f>H10*G10</f>
        <v>0</v>
      </c>
      <c r="J10" s="68" t="s">
        <v>173</v>
      </c>
    </row>
    <row r="11" spans="1:10" s="2" customFormat="1" ht="25.5">
      <c r="A11" s="62">
        <v>7</v>
      </c>
      <c r="B11" s="123" t="s">
        <v>283</v>
      </c>
      <c r="C11" s="62"/>
      <c r="D11" s="63" t="s">
        <v>39</v>
      </c>
      <c r="E11" s="63" t="s">
        <v>40</v>
      </c>
      <c r="F11" s="65" t="s">
        <v>12</v>
      </c>
      <c r="G11" s="66"/>
      <c r="H11" s="62">
        <v>1</v>
      </c>
      <c r="I11" s="66">
        <f>H11*G11</f>
        <v>0</v>
      </c>
      <c r="J11" s="68" t="s">
        <v>173</v>
      </c>
    </row>
    <row r="12" spans="1:9" s="1" customFormat="1" ht="15.75">
      <c r="A12" s="21"/>
      <c r="B12" s="22"/>
      <c r="C12" s="22"/>
      <c r="D12" s="22"/>
      <c r="E12" s="22" t="s">
        <v>15</v>
      </c>
      <c r="F12" s="22"/>
      <c r="G12" s="22"/>
      <c r="H12" s="22"/>
      <c r="I12" s="22"/>
    </row>
    <row r="13" spans="1:10" s="2" customFormat="1" ht="51">
      <c r="A13" s="62">
        <v>8</v>
      </c>
      <c r="B13" s="123" t="s">
        <v>253</v>
      </c>
      <c r="C13" s="62"/>
      <c r="D13" s="63" t="s">
        <v>36</v>
      </c>
      <c r="E13" s="76" t="s">
        <v>194</v>
      </c>
      <c r="F13" s="65" t="s">
        <v>11</v>
      </c>
      <c r="G13" s="66"/>
      <c r="H13" s="62">
        <v>2</v>
      </c>
      <c r="I13" s="66">
        <f>H13*G13</f>
        <v>0</v>
      </c>
      <c r="J13" s="68" t="s">
        <v>173</v>
      </c>
    </row>
    <row r="14" spans="1:10" s="2" customFormat="1" ht="38.25">
      <c r="A14" s="62">
        <v>9</v>
      </c>
      <c r="B14" s="123" t="s">
        <v>254</v>
      </c>
      <c r="C14" s="62"/>
      <c r="D14" s="63" t="s">
        <v>31</v>
      </c>
      <c r="E14" s="76" t="s">
        <v>193</v>
      </c>
      <c r="F14" s="65" t="s">
        <v>11</v>
      </c>
      <c r="G14" s="66"/>
      <c r="H14" s="62">
        <v>1</v>
      </c>
      <c r="I14" s="66">
        <f>H14*G14</f>
        <v>0</v>
      </c>
      <c r="J14" s="68" t="s">
        <v>173</v>
      </c>
    </row>
    <row r="15" spans="1:10" s="1" customFormat="1" ht="15.75">
      <c r="A15" s="21"/>
      <c r="B15" s="22"/>
      <c r="C15" s="22"/>
      <c r="D15" s="22"/>
      <c r="E15" s="22" t="s">
        <v>30</v>
      </c>
      <c r="F15" s="22"/>
      <c r="G15" s="22"/>
      <c r="H15" s="22"/>
      <c r="I15" s="22"/>
      <c r="J15" s="9"/>
    </row>
    <row r="16" spans="1:10" s="2" customFormat="1" ht="25.5">
      <c r="A16" s="62">
        <v>10</v>
      </c>
      <c r="B16" s="123" t="s">
        <v>255</v>
      </c>
      <c r="C16" s="62"/>
      <c r="D16" s="63" t="s">
        <v>20</v>
      </c>
      <c r="E16" s="63" t="s">
        <v>183</v>
      </c>
      <c r="F16" s="65" t="s">
        <v>11</v>
      </c>
      <c r="G16" s="66"/>
      <c r="H16" s="62">
        <v>1</v>
      </c>
      <c r="I16" s="66">
        <f>H16*G16</f>
        <v>0</v>
      </c>
      <c r="J16" s="68" t="s">
        <v>173</v>
      </c>
    </row>
    <row r="17" spans="1:10" s="2" customFormat="1" ht="25.5">
      <c r="A17" s="62">
        <v>11</v>
      </c>
      <c r="B17" s="123" t="s">
        <v>256</v>
      </c>
      <c r="C17" s="62"/>
      <c r="D17" s="63" t="s">
        <v>2</v>
      </c>
      <c r="E17" s="63" t="s">
        <v>1</v>
      </c>
      <c r="F17" s="65" t="s">
        <v>11</v>
      </c>
      <c r="G17" s="66"/>
      <c r="H17" s="62">
        <v>2</v>
      </c>
      <c r="I17" s="66">
        <f>H17*G17</f>
        <v>0</v>
      </c>
      <c r="J17" s="68" t="s">
        <v>173</v>
      </c>
    </row>
    <row r="18" spans="1:10" s="2" customFormat="1" ht="25.5">
      <c r="A18" s="62">
        <v>12</v>
      </c>
      <c r="B18" s="123" t="s">
        <v>257</v>
      </c>
      <c r="C18" s="62"/>
      <c r="D18" s="63" t="s">
        <v>2</v>
      </c>
      <c r="E18" s="63" t="s">
        <v>38</v>
      </c>
      <c r="F18" s="65" t="s">
        <v>12</v>
      </c>
      <c r="G18" s="66"/>
      <c r="H18" s="62">
        <v>1</v>
      </c>
      <c r="I18" s="66">
        <f>H18*G18</f>
        <v>0</v>
      </c>
      <c r="J18" s="68" t="s">
        <v>173</v>
      </c>
    </row>
    <row r="19" spans="1:10" s="2" customFormat="1" ht="38.25">
      <c r="A19" s="69">
        <v>13</v>
      </c>
      <c r="B19" s="69" t="s">
        <v>258</v>
      </c>
      <c r="C19" s="69"/>
      <c r="D19" s="70" t="s">
        <v>0</v>
      </c>
      <c r="E19" s="81" t="s">
        <v>233</v>
      </c>
      <c r="F19" s="71" t="s">
        <v>11</v>
      </c>
      <c r="G19" s="72"/>
      <c r="H19" s="69">
        <v>1</v>
      </c>
      <c r="I19" s="72">
        <f>H19*G19</f>
        <v>0</v>
      </c>
      <c r="J19" s="53" t="s">
        <v>144</v>
      </c>
    </row>
    <row r="20" spans="1:10" s="2" customFormat="1" ht="76.5">
      <c r="A20" s="62">
        <v>14</v>
      </c>
      <c r="B20" s="123" t="s">
        <v>259</v>
      </c>
      <c r="C20" s="62"/>
      <c r="D20" s="63" t="s">
        <v>32</v>
      </c>
      <c r="E20" s="63" t="s">
        <v>52</v>
      </c>
      <c r="F20" s="65" t="s">
        <v>11</v>
      </c>
      <c r="G20" s="66"/>
      <c r="H20" s="62">
        <v>1</v>
      </c>
      <c r="I20" s="66">
        <f>H20*G20</f>
        <v>0</v>
      </c>
      <c r="J20" s="68" t="s">
        <v>173</v>
      </c>
    </row>
    <row r="21" spans="1:9" s="1" customFormat="1" ht="15.75">
      <c r="A21" s="21"/>
      <c r="B21" s="22"/>
      <c r="C21" s="22"/>
      <c r="D21" s="22"/>
      <c r="E21" s="22" t="s">
        <v>16</v>
      </c>
      <c r="F21" s="22"/>
      <c r="G21" s="22"/>
      <c r="H21" s="22"/>
      <c r="I21" s="22"/>
    </row>
    <row r="22" spans="1:10" s="2" customFormat="1" ht="76.5">
      <c r="A22" s="62">
        <v>15</v>
      </c>
      <c r="B22" s="123" t="s">
        <v>260</v>
      </c>
      <c r="C22" s="62"/>
      <c r="D22" s="63" t="s">
        <v>37</v>
      </c>
      <c r="E22" s="76" t="s">
        <v>191</v>
      </c>
      <c r="F22" s="65" t="s">
        <v>11</v>
      </c>
      <c r="G22" s="66"/>
      <c r="H22" s="62">
        <v>1</v>
      </c>
      <c r="I22" s="66">
        <f>H22*G22</f>
        <v>0</v>
      </c>
      <c r="J22" s="68" t="s">
        <v>173</v>
      </c>
    </row>
    <row r="23" spans="1:9" s="1" customFormat="1" ht="15.75">
      <c r="A23" s="21"/>
      <c r="B23" s="22"/>
      <c r="C23" s="22"/>
      <c r="D23" s="22"/>
      <c r="E23" s="22" t="s">
        <v>13</v>
      </c>
      <c r="F23" s="22"/>
      <c r="G23" s="22"/>
      <c r="H23" s="22"/>
      <c r="I23" s="22"/>
    </row>
    <row r="24" spans="1:10" s="2" customFormat="1" ht="38.25">
      <c r="A24" s="62">
        <v>16</v>
      </c>
      <c r="B24" s="123" t="s">
        <v>261</v>
      </c>
      <c r="C24" s="62"/>
      <c r="D24" s="63" t="s">
        <v>42</v>
      </c>
      <c r="E24" s="63" t="s">
        <v>62</v>
      </c>
      <c r="F24" s="65" t="s">
        <v>11</v>
      </c>
      <c r="G24" s="66"/>
      <c r="H24" s="62">
        <v>1</v>
      </c>
      <c r="I24" s="66">
        <f>H24*G24</f>
        <v>0</v>
      </c>
      <c r="J24" s="68" t="s">
        <v>173</v>
      </c>
    </row>
    <row r="25" spans="1:10" s="2" customFormat="1" ht="25.5">
      <c r="A25" s="62">
        <v>17</v>
      </c>
      <c r="B25" s="123" t="s">
        <v>262</v>
      </c>
      <c r="C25" s="62"/>
      <c r="D25" s="63" t="s">
        <v>45</v>
      </c>
      <c r="E25" s="63" t="s">
        <v>44</v>
      </c>
      <c r="F25" s="65" t="s">
        <v>43</v>
      </c>
      <c r="G25" s="66"/>
      <c r="H25" s="62">
        <v>2</v>
      </c>
      <c r="I25" s="66">
        <f>H25*G25</f>
        <v>0</v>
      </c>
      <c r="J25" s="68" t="s">
        <v>173</v>
      </c>
    </row>
    <row r="26" spans="1:10" s="2" customFormat="1" ht="25.5">
      <c r="A26" s="62">
        <v>18</v>
      </c>
      <c r="B26" s="123" t="s">
        <v>263</v>
      </c>
      <c r="C26" s="62"/>
      <c r="D26" s="63" t="s">
        <v>47</v>
      </c>
      <c r="E26" s="63" t="s">
        <v>46</v>
      </c>
      <c r="F26" s="65" t="s">
        <v>11</v>
      </c>
      <c r="G26" s="66"/>
      <c r="H26" s="62">
        <v>3</v>
      </c>
      <c r="I26" s="66">
        <f>H26*G26</f>
        <v>0</v>
      </c>
      <c r="J26" s="68" t="s">
        <v>173</v>
      </c>
    </row>
    <row r="27" spans="1:10" s="2" customFormat="1" ht="25.5">
      <c r="A27" s="62">
        <v>19</v>
      </c>
      <c r="B27" s="123" t="s">
        <v>264</v>
      </c>
      <c r="C27" s="62"/>
      <c r="D27" s="63" t="s">
        <v>48</v>
      </c>
      <c r="E27" s="63" t="s">
        <v>94</v>
      </c>
      <c r="F27" s="65" t="s">
        <v>12</v>
      </c>
      <c r="G27" s="66"/>
      <c r="H27" s="62">
        <v>1</v>
      </c>
      <c r="I27" s="66">
        <f>H27*G27</f>
        <v>0</v>
      </c>
      <c r="J27" s="68" t="s">
        <v>173</v>
      </c>
    </row>
    <row r="28" spans="1:13" s="1" customFormat="1" ht="15.75">
      <c r="A28" s="21"/>
      <c r="B28" s="22"/>
      <c r="C28" s="22"/>
      <c r="D28" s="22"/>
      <c r="E28" s="22" t="s">
        <v>150</v>
      </c>
      <c r="F28" s="22"/>
      <c r="G28" s="22"/>
      <c r="H28" s="22"/>
      <c r="I28" s="22"/>
      <c r="M28" s="9"/>
    </row>
    <row r="29" spans="1:10" s="27" customFormat="1" ht="25.5">
      <c r="A29" s="62">
        <v>20</v>
      </c>
      <c r="B29" s="123" t="s">
        <v>265</v>
      </c>
      <c r="C29" s="62"/>
      <c r="D29" s="63" t="s">
        <v>24</v>
      </c>
      <c r="E29" s="63" t="s">
        <v>165</v>
      </c>
      <c r="F29" s="65" t="s">
        <v>12</v>
      </c>
      <c r="G29" s="66"/>
      <c r="H29" s="62">
        <v>1</v>
      </c>
      <c r="I29" s="66">
        <f aca="true" t="shared" si="0" ref="I29:I39">H29*G29</f>
        <v>0</v>
      </c>
      <c r="J29" s="68" t="s">
        <v>173</v>
      </c>
    </row>
    <row r="30" spans="1:10" s="27" customFormat="1" ht="25.5">
      <c r="A30" s="62">
        <v>21</v>
      </c>
      <c r="B30" s="123" t="s">
        <v>266</v>
      </c>
      <c r="C30" s="62"/>
      <c r="D30" s="63" t="s">
        <v>24</v>
      </c>
      <c r="E30" s="63" t="s">
        <v>154</v>
      </c>
      <c r="F30" s="65" t="s">
        <v>12</v>
      </c>
      <c r="G30" s="66"/>
      <c r="H30" s="62">
        <v>1</v>
      </c>
      <c r="I30" s="66">
        <f t="shared" si="0"/>
        <v>0</v>
      </c>
      <c r="J30" s="68" t="s">
        <v>173</v>
      </c>
    </row>
    <row r="31" spans="1:10" s="27" customFormat="1" ht="25.5">
      <c r="A31" s="62">
        <v>22</v>
      </c>
      <c r="B31" s="123" t="s">
        <v>267</v>
      </c>
      <c r="C31" s="62"/>
      <c r="D31" s="63" t="s">
        <v>24</v>
      </c>
      <c r="E31" s="63" t="s">
        <v>162</v>
      </c>
      <c r="F31" s="65" t="s">
        <v>12</v>
      </c>
      <c r="G31" s="66"/>
      <c r="H31" s="62">
        <v>1</v>
      </c>
      <c r="I31" s="66">
        <f t="shared" si="0"/>
        <v>0</v>
      </c>
      <c r="J31" s="68" t="s">
        <v>173</v>
      </c>
    </row>
    <row r="32" spans="1:10" s="27" customFormat="1" ht="25.5">
      <c r="A32" s="62">
        <v>23</v>
      </c>
      <c r="B32" s="123" t="s">
        <v>268</v>
      </c>
      <c r="C32" s="62"/>
      <c r="D32" s="63" t="s">
        <v>24</v>
      </c>
      <c r="E32" s="63" t="s">
        <v>155</v>
      </c>
      <c r="F32" s="65" t="s">
        <v>12</v>
      </c>
      <c r="G32" s="66"/>
      <c r="H32" s="62">
        <v>1</v>
      </c>
      <c r="I32" s="66">
        <f t="shared" si="0"/>
        <v>0</v>
      </c>
      <c r="J32" s="68" t="s">
        <v>173</v>
      </c>
    </row>
    <row r="33" spans="1:10" s="27" customFormat="1" ht="25.5">
      <c r="A33" s="62">
        <v>24</v>
      </c>
      <c r="B33" s="123" t="s">
        <v>269</v>
      </c>
      <c r="C33" s="62"/>
      <c r="D33" s="63" t="s">
        <v>24</v>
      </c>
      <c r="E33" s="63" t="s">
        <v>156</v>
      </c>
      <c r="F33" s="65" t="s">
        <v>12</v>
      </c>
      <c r="G33" s="66"/>
      <c r="H33" s="62">
        <v>1</v>
      </c>
      <c r="I33" s="66">
        <f t="shared" si="0"/>
        <v>0</v>
      </c>
      <c r="J33" s="68" t="s">
        <v>173</v>
      </c>
    </row>
    <row r="34" spans="1:10" s="27" customFormat="1" ht="25.5">
      <c r="A34" s="69">
        <v>25</v>
      </c>
      <c r="B34" s="69" t="s">
        <v>270</v>
      </c>
      <c r="C34" s="69"/>
      <c r="D34" s="70" t="s">
        <v>24</v>
      </c>
      <c r="E34" s="70" t="s">
        <v>157</v>
      </c>
      <c r="F34" s="71" t="s">
        <v>12</v>
      </c>
      <c r="G34" s="72"/>
      <c r="H34" s="69">
        <v>1</v>
      </c>
      <c r="I34" s="72">
        <f t="shared" si="0"/>
        <v>0</v>
      </c>
      <c r="J34" s="53" t="s">
        <v>144</v>
      </c>
    </row>
    <row r="35" spans="1:10" s="27" customFormat="1" ht="25.5">
      <c r="A35" s="62">
        <v>26</v>
      </c>
      <c r="B35" s="123" t="s">
        <v>271</v>
      </c>
      <c r="C35" s="62"/>
      <c r="D35" s="63" t="s">
        <v>24</v>
      </c>
      <c r="E35" s="63" t="s">
        <v>151</v>
      </c>
      <c r="F35" s="65" t="s">
        <v>12</v>
      </c>
      <c r="G35" s="66"/>
      <c r="H35" s="62">
        <v>1</v>
      </c>
      <c r="I35" s="66">
        <f t="shared" si="0"/>
        <v>0</v>
      </c>
      <c r="J35" s="68" t="s">
        <v>173</v>
      </c>
    </row>
    <row r="36" spans="1:10" s="27" customFormat="1" ht="25.5">
      <c r="A36" s="62">
        <v>27</v>
      </c>
      <c r="B36" s="123" t="s">
        <v>272</v>
      </c>
      <c r="C36" s="62"/>
      <c r="D36" s="63" t="s">
        <v>24</v>
      </c>
      <c r="E36" s="63" t="s">
        <v>158</v>
      </c>
      <c r="F36" s="65" t="s">
        <v>159</v>
      </c>
      <c r="G36" s="66"/>
      <c r="H36" s="122"/>
      <c r="I36" s="66">
        <f t="shared" si="0"/>
        <v>0</v>
      </c>
      <c r="J36" s="68" t="s">
        <v>173</v>
      </c>
    </row>
    <row r="37" spans="1:10" s="27" customFormat="1" ht="25.5">
      <c r="A37" s="62">
        <v>28</v>
      </c>
      <c r="B37" s="123" t="s">
        <v>273</v>
      </c>
      <c r="C37" s="62"/>
      <c r="D37" s="63" t="s">
        <v>24</v>
      </c>
      <c r="E37" s="63" t="s">
        <v>160</v>
      </c>
      <c r="F37" s="65" t="s">
        <v>159</v>
      </c>
      <c r="G37" s="66"/>
      <c r="H37" s="122"/>
      <c r="I37" s="66">
        <f t="shared" si="0"/>
        <v>0</v>
      </c>
      <c r="J37" s="68" t="s">
        <v>173</v>
      </c>
    </row>
    <row r="38" spans="1:10" s="27" customFormat="1" ht="25.5">
      <c r="A38" s="69">
        <v>29</v>
      </c>
      <c r="B38" s="69" t="s">
        <v>274</v>
      </c>
      <c r="C38" s="69"/>
      <c r="D38" s="70" t="s">
        <v>24</v>
      </c>
      <c r="E38" s="70" t="s">
        <v>152</v>
      </c>
      <c r="F38" s="71" t="s">
        <v>12</v>
      </c>
      <c r="G38" s="72"/>
      <c r="H38" s="69">
        <v>1</v>
      </c>
      <c r="I38" s="72">
        <f t="shared" si="0"/>
        <v>0</v>
      </c>
      <c r="J38" s="53" t="s">
        <v>144</v>
      </c>
    </row>
    <row r="39" spans="1:10" s="27" customFormat="1" ht="51">
      <c r="A39" s="69">
        <v>30</v>
      </c>
      <c r="B39" s="69" t="s">
        <v>275</v>
      </c>
      <c r="C39" s="69"/>
      <c r="D39" s="70" t="s">
        <v>24</v>
      </c>
      <c r="E39" s="70" t="s">
        <v>161</v>
      </c>
      <c r="F39" s="71" t="s">
        <v>12</v>
      </c>
      <c r="G39" s="72"/>
      <c r="H39" s="69">
        <v>1</v>
      </c>
      <c r="I39" s="72">
        <f t="shared" si="0"/>
        <v>0</v>
      </c>
      <c r="J39" s="53" t="s">
        <v>144</v>
      </c>
    </row>
    <row r="40" spans="1:11" s="27" customFormat="1" ht="25.5">
      <c r="A40" s="62">
        <v>31</v>
      </c>
      <c r="B40" s="123" t="s">
        <v>276</v>
      </c>
      <c r="C40" s="62"/>
      <c r="D40" s="63" t="s">
        <v>24</v>
      </c>
      <c r="E40" s="63" t="s">
        <v>153</v>
      </c>
      <c r="F40" s="65" t="s">
        <v>14</v>
      </c>
      <c r="G40" s="66"/>
      <c r="H40" s="62">
        <v>1</v>
      </c>
      <c r="I40" s="66">
        <f>H40*G40</f>
        <v>0</v>
      </c>
      <c r="J40" s="68" t="s">
        <v>173</v>
      </c>
      <c r="K40" s="10"/>
    </row>
    <row r="41" spans="1:11" s="1" customFormat="1" ht="15.75">
      <c r="A41" s="150" t="s">
        <v>147</v>
      </c>
      <c r="B41" s="151"/>
      <c r="C41" s="151"/>
      <c r="D41" s="151"/>
      <c r="E41" s="151"/>
      <c r="F41" s="151"/>
      <c r="G41" s="151"/>
      <c r="H41" s="152"/>
      <c r="I41" s="56">
        <f>I5+I7+I19+I34+I38+I39</f>
        <v>0</v>
      </c>
      <c r="J41" s="57"/>
      <c r="K41" s="9"/>
    </row>
    <row r="42" spans="1:11" s="1" customFormat="1" ht="15.75">
      <c r="A42" s="153" t="s">
        <v>172</v>
      </c>
      <c r="B42" s="154"/>
      <c r="C42" s="154"/>
      <c r="D42" s="154"/>
      <c r="E42" s="154"/>
      <c r="F42" s="154"/>
      <c r="G42" s="154"/>
      <c r="H42" s="155"/>
      <c r="I42" s="60">
        <f>I4+I6+I9+I10+I11+I13+I14+I16+I17+I18+I20+I22+I24+I25+I26+I27+I29+I30+I31+I32+I33+I35+I36+I37+I40</f>
        <v>0</v>
      </c>
      <c r="J42" s="61"/>
      <c r="K42" s="9"/>
    </row>
    <row r="43" spans="9:10" ht="12.75">
      <c r="I43" s="8">
        <f>SUM(I41:I42)</f>
        <v>0</v>
      </c>
      <c r="J43" s="10"/>
    </row>
  </sheetData>
  <sheetProtection password="D54E" sheet="1"/>
  <mergeCells count="2">
    <mergeCell ref="A41:H41"/>
    <mergeCell ref="A42:H42"/>
  </mergeCells>
  <printOptions/>
  <pageMargins left="0.7480314960629921" right="0.7480314960629921" top="0.984251968503937" bottom="0.984251968503937" header="0.5118110236220472" footer="0.5118110236220472"/>
  <pageSetup fitToHeight="9" fitToWidth="1" horizontalDpi="600" verticalDpi="600" orientation="portrait" paperSize="9" scale="46"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M43"/>
  <sheetViews>
    <sheetView view="pageBreakPreview" zoomScaleSheetLayoutView="100" zoomScalePageLayoutView="0" workbookViewId="0" topLeftCell="A1">
      <pane ySplit="1" topLeftCell="A26" activePane="bottomLeft" state="frozen"/>
      <selection pane="topLeft" activeCell="C8" sqref="C8"/>
      <selection pane="bottomLeft" activeCell="E27" sqref="E27"/>
    </sheetView>
  </sheetViews>
  <sheetFormatPr defaultColWidth="9.00390625" defaultRowHeight="12.75"/>
  <cols>
    <col min="1" max="1" width="8.00390625" style="3" customWidth="1"/>
    <col min="2" max="2" width="10.753906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23"/>
      <c r="B2" s="24"/>
      <c r="C2" s="24"/>
      <c r="D2" s="24"/>
      <c r="E2" s="24" t="s">
        <v>87</v>
      </c>
      <c r="F2" s="24"/>
      <c r="G2" s="24"/>
      <c r="H2" s="24"/>
      <c r="I2" s="25"/>
    </row>
    <row r="3" spans="1:9" s="1" customFormat="1" ht="15.75">
      <c r="A3" s="19"/>
      <c r="B3" s="20"/>
      <c r="C3" s="20"/>
      <c r="D3" s="20"/>
      <c r="E3" s="20" t="s">
        <v>21</v>
      </c>
      <c r="F3" s="20"/>
      <c r="G3" s="20"/>
      <c r="H3" s="20"/>
      <c r="I3" s="20"/>
    </row>
    <row r="4" spans="1:10" s="2" customFormat="1" ht="89.25">
      <c r="A4" s="74">
        <v>1</v>
      </c>
      <c r="B4" s="131" t="s">
        <v>282</v>
      </c>
      <c r="C4" s="77"/>
      <c r="D4" s="75" t="s">
        <v>86</v>
      </c>
      <c r="E4" s="76" t="s">
        <v>192</v>
      </c>
      <c r="F4" s="77" t="s">
        <v>11</v>
      </c>
      <c r="G4" s="114"/>
      <c r="H4" s="74">
        <v>1</v>
      </c>
      <c r="I4" s="78">
        <f>H4*G4</f>
        <v>0</v>
      </c>
      <c r="J4" s="68" t="s">
        <v>173</v>
      </c>
    </row>
    <row r="5" spans="1:10" s="2" customFormat="1" ht="38.25">
      <c r="A5" s="69">
        <v>2</v>
      </c>
      <c r="B5" s="129" t="s">
        <v>247</v>
      </c>
      <c r="C5" s="71"/>
      <c r="D5" s="70" t="s">
        <v>174</v>
      </c>
      <c r="E5" s="73" t="s">
        <v>175</v>
      </c>
      <c r="F5" s="71" t="s">
        <v>11</v>
      </c>
      <c r="G5" s="112"/>
      <c r="H5" s="69">
        <v>1</v>
      </c>
      <c r="I5" s="72">
        <f>H5*G5</f>
        <v>0</v>
      </c>
      <c r="J5" s="53" t="s">
        <v>144</v>
      </c>
    </row>
    <row r="6" spans="1:10" s="2" customFormat="1" ht="38.25">
      <c r="A6" s="74">
        <v>3</v>
      </c>
      <c r="B6" s="131" t="s">
        <v>284</v>
      </c>
      <c r="C6" s="77"/>
      <c r="D6" s="75" t="s">
        <v>25</v>
      </c>
      <c r="E6" s="76" t="s">
        <v>26</v>
      </c>
      <c r="F6" s="77" t="s">
        <v>11</v>
      </c>
      <c r="G6" s="114"/>
      <c r="H6" s="74">
        <v>1</v>
      </c>
      <c r="I6" s="78">
        <f>H6*G6</f>
        <v>0</v>
      </c>
      <c r="J6" s="68" t="s">
        <v>173</v>
      </c>
    </row>
    <row r="7" spans="1:10" s="2" customFormat="1" ht="38.25">
      <c r="A7" s="79">
        <v>4</v>
      </c>
      <c r="B7" s="132" t="s">
        <v>249</v>
      </c>
      <c r="C7" s="82"/>
      <c r="D7" s="80" t="s">
        <v>27</v>
      </c>
      <c r="E7" s="81" t="s">
        <v>85</v>
      </c>
      <c r="F7" s="82" t="s">
        <v>11</v>
      </c>
      <c r="G7" s="115"/>
      <c r="H7" s="79">
        <v>1</v>
      </c>
      <c r="I7" s="83">
        <f>H7*G7</f>
        <v>0</v>
      </c>
      <c r="J7" s="53" t="s">
        <v>144</v>
      </c>
    </row>
    <row r="8" spans="1:9" s="1" customFormat="1" ht="15.75">
      <c r="A8" s="21"/>
      <c r="B8" s="130"/>
      <c r="C8" s="111"/>
      <c r="D8" s="22"/>
      <c r="E8" s="22" t="s">
        <v>34</v>
      </c>
      <c r="F8" s="22"/>
      <c r="G8" s="111"/>
      <c r="H8" s="22"/>
      <c r="I8" s="22"/>
    </row>
    <row r="9" spans="1:10" s="2" customFormat="1" ht="63.75">
      <c r="A9" s="62">
        <v>5</v>
      </c>
      <c r="B9" s="128" t="s">
        <v>251</v>
      </c>
      <c r="C9" s="65"/>
      <c r="D9" s="63" t="s">
        <v>59</v>
      </c>
      <c r="E9" s="63" t="s">
        <v>35</v>
      </c>
      <c r="F9" s="65" t="s">
        <v>11</v>
      </c>
      <c r="G9" s="110"/>
      <c r="H9" s="62">
        <v>1</v>
      </c>
      <c r="I9" s="66">
        <f>H9*G9</f>
        <v>0</v>
      </c>
      <c r="J9" s="68" t="s">
        <v>173</v>
      </c>
    </row>
    <row r="10" spans="1:10" s="2" customFormat="1" ht="51">
      <c r="A10" s="62">
        <v>6</v>
      </c>
      <c r="B10" s="128" t="s">
        <v>285</v>
      </c>
      <c r="C10" s="65"/>
      <c r="D10" s="63" t="s">
        <v>59</v>
      </c>
      <c r="E10" s="63" t="s">
        <v>88</v>
      </c>
      <c r="F10" s="65" t="s">
        <v>11</v>
      </c>
      <c r="G10" s="110"/>
      <c r="H10" s="62">
        <v>1</v>
      </c>
      <c r="I10" s="66">
        <f>H10*G10</f>
        <v>0</v>
      </c>
      <c r="J10" s="68" t="s">
        <v>173</v>
      </c>
    </row>
    <row r="11" spans="1:10" s="2" customFormat="1" ht="25.5">
      <c r="A11" s="69">
        <v>7</v>
      </c>
      <c r="B11" s="129" t="s">
        <v>286</v>
      </c>
      <c r="C11" s="71"/>
      <c r="D11" s="70" t="s">
        <v>39</v>
      </c>
      <c r="E11" s="70" t="s">
        <v>197</v>
      </c>
      <c r="F11" s="71" t="s">
        <v>11</v>
      </c>
      <c r="G11" s="112"/>
      <c r="H11" s="69">
        <v>1</v>
      </c>
      <c r="I11" s="72">
        <f>H11*G11</f>
        <v>0</v>
      </c>
      <c r="J11" s="53" t="s">
        <v>144</v>
      </c>
    </row>
    <row r="12" spans="1:9" s="1" customFormat="1" ht="15.75">
      <c r="A12" s="21"/>
      <c r="B12" s="130"/>
      <c r="C12" s="111"/>
      <c r="D12" s="22"/>
      <c r="E12" s="22" t="s">
        <v>15</v>
      </c>
      <c r="F12" s="22"/>
      <c r="G12" s="111"/>
      <c r="H12" s="22"/>
      <c r="I12" s="22"/>
    </row>
    <row r="13" spans="1:10" s="2" customFormat="1" ht="51">
      <c r="A13" s="62">
        <v>8</v>
      </c>
      <c r="B13" s="128" t="s">
        <v>253</v>
      </c>
      <c r="C13" s="65"/>
      <c r="D13" s="63" t="s">
        <v>36</v>
      </c>
      <c r="E13" s="76" t="s">
        <v>194</v>
      </c>
      <c r="F13" s="65" t="s">
        <v>11</v>
      </c>
      <c r="G13" s="110"/>
      <c r="H13" s="62">
        <v>8</v>
      </c>
      <c r="I13" s="66">
        <f>H13*G13</f>
        <v>0</v>
      </c>
      <c r="J13" s="68" t="s">
        <v>173</v>
      </c>
    </row>
    <row r="14" spans="1:10" s="2" customFormat="1" ht="38.25">
      <c r="A14" s="62">
        <v>9</v>
      </c>
      <c r="B14" s="128" t="s">
        <v>254</v>
      </c>
      <c r="C14" s="65"/>
      <c r="D14" s="63" t="s">
        <v>31</v>
      </c>
      <c r="E14" s="76" t="s">
        <v>193</v>
      </c>
      <c r="F14" s="65" t="s">
        <v>11</v>
      </c>
      <c r="G14" s="110"/>
      <c r="H14" s="62">
        <v>1</v>
      </c>
      <c r="I14" s="66">
        <f>H14*G14</f>
        <v>0</v>
      </c>
      <c r="J14" s="68" t="s">
        <v>173</v>
      </c>
    </row>
    <row r="15" spans="1:9" s="1" customFormat="1" ht="15.75">
      <c r="A15" s="21"/>
      <c r="B15" s="130"/>
      <c r="C15" s="111"/>
      <c r="D15" s="22"/>
      <c r="E15" s="22" t="s">
        <v>30</v>
      </c>
      <c r="F15" s="22"/>
      <c r="G15" s="111"/>
      <c r="H15" s="22"/>
      <c r="I15" s="22"/>
    </row>
    <row r="16" spans="1:10" s="2" customFormat="1" ht="25.5">
      <c r="A16" s="62">
        <v>10</v>
      </c>
      <c r="B16" s="128" t="s">
        <v>255</v>
      </c>
      <c r="C16" s="65"/>
      <c r="D16" s="63" t="s">
        <v>20</v>
      </c>
      <c r="E16" s="63" t="s">
        <v>183</v>
      </c>
      <c r="F16" s="65" t="s">
        <v>11</v>
      </c>
      <c r="G16" s="110"/>
      <c r="H16" s="62">
        <v>1</v>
      </c>
      <c r="I16" s="66">
        <f aca="true" t="shared" si="0" ref="I16:I21">H16*G16</f>
        <v>0</v>
      </c>
      <c r="J16" s="68" t="s">
        <v>173</v>
      </c>
    </row>
    <row r="17" spans="1:10" s="2" customFormat="1" ht="25.5">
      <c r="A17" s="62">
        <v>11</v>
      </c>
      <c r="B17" s="128" t="s">
        <v>256</v>
      </c>
      <c r="C17" s="65"/>
      <c r="D17" s="63" t="s">
        <v>2</v>
      </c>
      <c r="E17" s="63" t="s">
        <v>1</v>
      </c>
      <c r="F17" s="65" t="s">
        <v>11</v>
      </c>
      <c r="G17" s="110"/>
      <c r="H17" s="62">
        <v>2</v>
      </c>
      <c r="I17" s="66">
        <f t="shared" si="0"/>
        <v>0</v>
      </c>
      <c r="J17" s="68" t="s">
        <v>173</v>
      </c>
    </row>
    <row r="18" spans="1:10" s="2" customFormat="1" ht="25.5">
      <c r="A18" s="62">
        <v>12</v>
      </c>
      <c r="B18" s="128" t="s">
        <v>257</v>
      </c>
      <c r="C18" s="65"/>
      <c r="D18" s="63" t="s">
        <v>2</v>
      </c>
      <c r="E18" s="63" t="s">
        <v>38</v>
      </c>
      <c r="F18" s="65" t="s">
        <v>12</v>
      </c>
      <c r="G18" s="110"/>
      <c r="H18" s="62">
        <v>1</v>
      </c>
      <c r="I18" s="66">
        <f t="shared" si="0"/>
        <v>0</v>
      </c>
      <c r="J18" s="68" t="s">
        <v>173</v>
      </c>
    </row>
    <row r="19" spans="1:10" s="2" customFormat="1" ht="38.25">
      <c r="A19" s="69">
        <v>13</v>
      </c>
      <c r="B19" s="129" t="s">
        <v>258</v>
      </c>
      <c r="C19" s="71"/>
      <c r="D19" s="70" t="s">
        <v>0</v>
      </c>
      <c r="E19" s="70" t="s">
        <v>233</v>
      </c>
      <c r="F19" s="71" t="s">
        <v>11</v>
      </c>
      <c r="G19" s="112"/>
      <c r="H19" s="69">
        <v>1</v>
      </c>
      <c r="I19" s="72">
        <f t="shared" si="0"/>
        <v>0</v>
      </c>
      <c r="J19" s="53" t="s">
        <v>144</v>
      </c>
    </row>
    <row r="20" spans="1:10" s="2" customFormat="1" ht="76.5">
      <c r="A20" s="62">
        <v>14</v>
      </c>
      <c r="B20" s="128" t="s">
        <v>259</v>
      </c>
      <c r="C20" s="65"/>
      <c r="D20" s="63" t="s">
        <v>32</v>
      </c>
      <c r="E20" s="63" t="s">
        <v>52</v>
      </c>
      <c r="F20" s="65" t="s">
        <v>11</v>
      </c>
      <c r="G20" s="110"/>
      <c r="H20" s="62">
        <v>1</v>
      </c>
      <c r="I20" s="66">
        <f t="shared" si="0"/>
        <v>0</v>
      </c>
      <c r="J20" s="68" t="s">
        <v>173</v>
      </c>
    </row>
    <row r="21" spans="1:10" s="2" customFormat="1" ht="25.5">
      <c r="A21" s="62">
        <v>15</v>
      </c>
      <c r="B21" s="128" t="s">
        <v>287</v>
      </c>
      <c r="C21" s="65"/>
      <c r="D21" s="63" t="s">
        <v>89</v>
      </c>
      <c r="E21" s="63" t="s">
        <v>90</v>
      </c>
      <c r="F21" s="65" t="s">
        <v>11</v>
      </c>
      <c r="G21" s="110"/>
      <c r="H21" s="62">
        <v>2</v>
      </c>
      <c r="I21" s="66">
        <f t="shared" si="0"/>
        <v>0</v>
      </c>
      <c r="J21" s="68" t="s">
        <v>173</v>
      </c>
    </row>
    <row r="22" spans="1:9" s="1" customFormat="1" ht="15.75">
      <c r="A22" s="21"/>
      <c r="B22" s="130"/>
      <c r="C22" s="111"/>
      <c r="D22" s="22"/>
      <c r="E22" s="22" t="s">
        <v>16</v>
      </c>
      <c r="F22" s="22"/>
      <c r="G22" s="111"/>
      <c r="H22" s="22"/>
      <c r="I22" s="22"/>
    </row>
    <row r="23" spans="1:10" s="2" customFormat="1" ht="76.5">
      <c r="A23" s="62">
        <v>16</v>
      </c>
      <c r="B23" s="128" t="s">
        <v>260</v>
      </c>
      <c r="C23" s="65"/>
      <c r="D23" s="63" t="s">
        <v>37</v>
      </c>
      <c r="E23" s="76" t="s">
        <v>191</v>
      </c>
      <c r="F23" s="65" t="s">
        <v>11</v>
      </c>
      <c r="G23" s="110"/>
      <c r="H23" s="62">
        <v>1</v>
      </c>
      <c r="I23" s="66">
        <f>H23*G23</f>
        <v>0</v>
      </c>
      <c r="J23" s="68" t="s">
        <v>173</v>
      </c>
    </row>
    <row r="24" spans="1:9" s="1" customFormat="1" ht="15.75">
      <c r="A24" s="21"/>
      <c r="B24" s="130"/>
      <c r="C24" s="111"/>
      <c r="D24" s="22"/>
      <c r="E24" s="22" t="s">
        <v>13</v>
      </c>
      <c r="F24" s="22"/>
      <c r="G24" s="111"/>
      <c r="H24" s="22"/>
      <c r="I24" s="22"/>
    </row>
    <row r="25" spans="1:10" s="2" customFormat="1" ht="38.25">
      <c r="A25" s="62">
        <v>17</v>
      </c>
      <c r="B25" s="128" t="s">
        <v>261</v>
      </c>
      <c r="C25" s="65"/>
      <c r="D25" s="63" t="s">
        <v>42</v>
      </c>
      <c r="E25" s="63" t="s">
        <v>62</v>
      </c>
      <c r="F25" s="65" t="s">
        <v>11</v>
      </c>
      <c r="G25" s="110"/>
      <c r="H25" s="62">
        <v>2</v>
      </c>
      <c r="I25" s="66">
        <f>H25*G25</f>
        <v>0</v>
      </c>
      <c r="J25" s="68" t="s">
        <v>173</v>
      </c>
    </row>
    <row r="26" spans="1:10" s="2" customFormat="1" ht="25.5">
      <c r="A26" s="62">
        <v>18</v>
      </c>
      <c r="B26" s="128" t="s">
        <v>263</v>
      </c>
      <c r="C26" s="65"/>
      <c r="D26" s="63" t="s">
        <v>47</v>
      </c>
      <c r="E26" s="63" t="s">
        <v>46</v>
      </c>
      <c r="F26" s="65" t="s">
        <v>11</v>
      </c>
      <c r="G26" s="110"/>
      <c r="H26" s="62">
        <v>3</v>
      </c>
      <c r="I26" s="66">
        <f>H26*G26</f>
        <v>0</v>
      </c>
      <c r="J26" s="68" t="s">
        <v>173</v>
      </c>
    </row>
    <row r="27" spans="1:10" s="2" customFormat="1" ht="25.5">
      <c r="A27" s="69">
        <v>19</v>
      </c>
      <c r="B27" s="129" t="s">
        <v>264</v>
      </c>
      <c r="C27" s="71"/>
      <c r="D27" s="70" t="s">
        <v>48</v>
      </c>
      <c r="E27" s="70" t="s">
        <v>94</v>
      </c>
      <c r="F27" s="71" t="s">
        <v>12</v>
      </c>
      <c r="G27" s="112"/>
      <c r="H27" s="69">
        <v>1</v>
      </c>
      <c r="I27" s="72">
        <f>H27*G27</f>
        <v>0</v>
      </c>
      <c r="J27" s="53" t="s">
        <v>144</v>
      </c>
    </row>
    <row r="28" spans="1:13" s="1" customFormat="1" ht="15.75">
      <c r="A28" s="21"/>
      <c r="B28" s="130"/>
      <c r="C28" s="111"/>
      <c r="D28" s="22"/>
      <c r="E28" s="22" t="s">
        <v>150</v>
      </c>
      <c r="F28" s="22"/>
      <c r="G28" s="111"/>
      <c r="H28" s="22"/>
      <c r="I28" s="22"/>
      <c r="M28" s="9"/>
    </row>
    <row r="29" spans="1:10" s="27" customFormat="1" ht="25.5">
      <c r="A29" s="62">
        <v>20</v>
      </c>
      <c r="B29" s="128" t="s">
        <v>265</v>
      </c>
      <c r="C29" s="65"/>
      <c r="D29" s="63" t="s">
        <v>24</v>
      </c>
      <c r="E29" s="63" t="s">
        <v>165</v>
      </c>
      <c r="F29" s="65" t="s">
        <v>12</v>
      </c>
      <c r="G29" s="110"/>
      <c r="H29" s="62">
        <v>1</v>
      </c>
      <c r="I29" s="66">
        <f aca="true" t="shared" si="1" ref="I29:I39">H29*G29</f>
        <v>0</v>
      </c>
      <c r="J29" s="68" t="s">
        <v>173</v>
      </c>
    </row>
    <row r="30" spans="1:10" s="27" customFormat="1" ht="25.5">
      <c r="A30" s="62">
        <v>21</v>
      </c>
      <c r="B30" s="128" t="s">
        <v>266</v>
      </c>
      <c r="C30" s="65"/>
      <c r="D30" s="63" t="s">
        <v>24</v>
      </c>
      <c r="E30" s="63" t="s">
        <v>154</v>
      </c>
      <c r="F30" s="65" t="s">
        <v>12</v>
      </c>
      <c r="G30" s="110"/>
      <c r="H30" s="62">
        <v>1</v>
      </c>
      <c r="I30" s="66">
        <f t="shared" si="1"/>
        <v>0</v>
      </c>
      <c r="J30" s="68" t="s">
        <v>173</v>
      </c>
    </row>
    <row r="31" spans="1:10" s="27" customFormat="1" ht="25.5">
      <c r="A31" s="62">
        <v>22</v>
      </c>
      <c r="B31" s="128" t="s">
        <v>267</v>
      </c>
      <c r="C31" s="65"/>
      <c r="D31" s="63" t="s">
        <v>24</v>
      </c>
      <c r="E31" s="63" t="s">
        <v>162</v>
      </c>
      <c r="F31" s="65" t="s">
        <v>12</v>
      </c>
      <c r="G31" s="110"/>
      <c r="H31" s="62">
        <v>1</v>
      </c>
      <c r="I31" s="66">
        <f t="shared" si="1"/>
        <v>0</v>
      </c>
      <c r="J31" s="68" t="s">
        <v>173</v>
      </c>
    </row>
    <row r="32" spans="1:10" s="27" customFormat="1" ht="25.5">
      <c r="A32" s="62">
        <v>23</v>
      </c>
      <c r="B32" s="128" t="s">
        <v>268</v>
      </c>
      <c r="C32" s="65"/>
      <c r="D32" s="63" t="s">
        <v>24</v>
      </c>
      <c r="E32" s="63" t="s">
        <v>155</v>
      </c>
      <c r="F32" s="65" t="s">
        <v>12</v>
      </c>
      <c r="G32" s="110"/>
      <c r="H32" s="62">
        <v>1</v>
      </c>
      <c r="I32" s="66">
        <f t="shared" si="1"/>
        <v>0</v>
      </c>
      <c r="J32" s="68" t="s">
        <v>173</v>
      </c>
    </row>
    <row r="33" spans="1:10" s="27" customFormat="1" ht="25.5">
      <c r="A33" s="62">
        <v>24</v>
      </c>
      <c r="B33" s="128" t="s">
        <v>269</v>
      </c>
      <c r="C33" s="65"/>
      <c r="D33" s="63" t="s">
        <v>24</v>
      </c>
      <c r="E33" s="63" t="s">
        <v>156</v>
      </c>
      <c r="F33" s="65" t="s">
        <v>12</v>
      </c>
      <c r="G33" s="110"/>
      <c r="H33" s="62">
        <v>1</v>
      </c>
      <c r="I33" s="66">
        <f t="shared" si="1"/>
        <v>0</v>
      </c>
      <c r="J33" s="68" t="s">
        <v>173</v>
      </c>
    </row>
    <row r="34" spans="1:10" s="27" customFormat="1" ht="25.5">
      <c r="A34" s="69">
        <v>25</v>
      </c>
      <c r="B34" s="129" t="s">
        <v>270</v>
      </c>
      <c r="C34" s="71"/>
      <c r="D34" s="70" t="s">
        <v>24</v>
      </c>
      <c r="E34" s="70" t="s">
        <v>157</v>
      </c>
      <c r="F34" s="71" t="s">
        <v>12</v>
      </c>
      <c r="G34" s="112"/>
      <c r="H34" s="69">
        <v>1</v>
      </c>
      <c r="I34" s="72">
        <f t="shared" si="1"/>
        <v>0</v>
      </c>
      <c r="J34" s="53" t="s">
        <v>144</v>
      </c>
    </row>
    <row r="35" spans="1:10" s="27" customFormat="1" ht="25.5">
      <c r="A35" s="62">
        <v>26</v>
      </c>
      <c r="B35" s="128" t="s">
        <v>271</v>
      </c>
      <c r="C35" s="65"/>
      <c r="D35" s="63" t="s">
        <v>24</v>
      </c>
      <c r="E35" s="63" t="s">
        <v>151</v>
      </c>
      <c r="F35" s="65" t="s">
        <v>12</v>
      </c>
      <c r="G35" s="110"/>
      <c r="H35" s="62">
        <v>1</v>
      </c>
      <c r="I35" s="66">
        <f t="shared" si="1"/>
        <v>0</v>
      </c>
      <c r="J35" s="68" t="s">
        <v>173</v>
      </c>
    </row>
    <row r="36" spans="1:10" s="27" customFormat="1" ht="25.5">
      <c r="A36" s="62">
        <v>27</v>
      </c>
      <c r="B36" s="128" t="s">
        <v>272</v>
      </c>
      <c r="C36" s="65"/>
      <c r="D36" s="63" t="s">
        <v>24</v>
      </c>
      <c r="E36" s="63" t="s">
        <v>158</v>
      </c>
      <c r="F36" s="65" t="s">
        <v>159</v>
      </c>
      <c r="G36" s="110"/>
      <c r="H36" s="122"/>
      <c r="I36" s="66">
        <f t="shared" si="1"/>
        <v>0</v>
      </c>
      <c r="J36" s="68" t="s">
        <v>173</v>
      </c>
    </row>
    <row r="37" spans="1:10" s="27" customFormat="1" ht="25.5">
      <c r="A37" s="62">
        <v>28</v>
      </c>
      <c r="B37" s="128" t="s">
        <v>273</v>
      </c>
      <c r="C37" s="65"/>
      <c r="D37" s="63" t="s">
        <v>24</v>
      </c>
      <c r="E37" s="63" t="s">
        <v>160</v>
      </c>
      <c r="F37" s="65" t="s">
        <v>159</v>
      </c>
      <c r="G37" s="110"/>
      <c r="H37" s="122"/>
      <c r="I37" s="66">
        <f t="shared" si="1"/>
        <v>0</v>
      </c>
      <c r="J37" s="68" t="s">
        <v>173</v>
      </c>
    </row>
    <row r="38" spans="1:10" s="27" customFormat="1" ht="25.5">
      <c r="A38" s="62">
        <v>29</v>
      </c>
      <c r="B38" s="128" t="s">
        <v>274</v>
      </c>
      <c r="C38" s="65"/>
      <c r="D38" s="63" t="s">
        <v>24</v>
      </c>
      <c r="E38" s="63" t="s">
        <v>152</v>
      </c>
      <c r="F38" s="65" t="s">
        <v>12</v>
      </c>
      <c r="G38" s="110"/>
      <c r="H38" s="62">
        <v>1</v>
      </c>
      <c r="I38" s="66">
        <f t="shared" si="1"/>
        <v>0</v>
      </c>
      <c r="J38" s="68" t="s">
        <v>173</v>
      </c>
    </row>
    <row r="39" spans="1:10" s="27" customFormat="1" ht="51">
      <c r="A39" s="62">
        <v>30</v>
      </c>
      <c r="B39" s="128" t="s">
        <v>275</v>
      </c>
      <c r="C39" s="65"/>
      <c r="D39" s="63" t="s">
        <v>24</v>
      </c>
      <c r="E39" s="63" t="s">
        <v>161</v>
      </c>
      <c r="F39" s="65" t="s">
        <v>12</v>
      </c>
      <c r="G39" s="110"/>
      <c r="H39" s="62">
        <v>1</v>
      </c>
      <c r="I39" s="66">
        <f t="shared" si="1"/>
        <v>0</v>
      </c>
      <c r="J39" s="68" t="s">
        <v>173</v>
      </c>
    </row>
    <row r="40" spans="1:10" s="27" customFormat="1" ht="25.5">
      <c r="A40" s="62">
        <v>31</v>
      </c>
      <c r="B40" s="128" t="s">
        <v>276</v>
      </c>
      <c r="C40" s="65"/>
      <c r="D40" s="63" t="s">
        <v>24</v>
      </c>
      <c r="E40" s="63" t="s">
        <v>153</v>
      </c>
      <c r="F40" s="65" t="s">
        <v>14</v>
      </c>
      <c r="G40" s="110"/>
      <c r="H40" s="62">
        <v>1</v>
      </c>
      <c r="I40" s="66">
        <f>H40*G40</f>
        <v>0</v>
      </c>
      <c r="J40" s="68" t="s">
        <v>173</v>
      </c>
    </row>
    <row r="41" spans="1:11" s="1" customFormat="1" ht="15.75">
      <c r="A41" s="150" t="s">
        <v>147</v>
      </c>
      <c r="B41" s="151"/>
      <c r="C41" s="151"/>
      <c r="D41" s="151"/>
      <c r="E41" s="151"/>
      <c r="F41" s="151"/>
      <c r="G41" s="151"/>
      <c r="H41" s="152"/>
      <c r="I41" s="56">
        <f>I5+I7+I11+I19+I27+I34</f>
        <v>0</v>
      </c>
      <c r="J41" s="57"/>
      <c r="K41" s="9"/>
    </row>
    <row r="42" spans="1:11" s="1" customFormat="1" ht="15.75">
      <c r="A42" s="153" t="s">
        <v>172</v>
      </c>
      <c r="B42" s="154"/>
      <c r="C42" s="154"/>
      <c r="D42" s="154"/>
      <c r="E42" s="154"/>
      <c r="F42" s="154"/>
      <c r="G42" s="154"/>
      <c r="H42" s="155"/>
      <c r="I42" s="60">
        <f>I4+I6+I9+I10+I13+I14+I16+I17+I18+I20+I21+I23+I25+I26+I29+I30+I31+I32+I33+I35+I36+I37+I38+I39+I40</f>
        <v>0</v>
      </c>
      <c r="J42" s="61"/>
      <c r="K42" s="9"/>
    </row>
    <row r="43" ht="12.75">
      <c r="I43" s="8">
        <f>SUM(I41:I42)</f>
        <v>0</v>
      </c>
    </row>
  </sheetData>
  <sheetProtection password="D54E" sheet="1"/>
  <mergeCells count="2">
    <mergeCell ref="A41:H41"/>
    <mergeCell ref="A42:H42"/>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M43"/>
  <sheetViews>
    <sheetView view="pageBreakPreview" zoomScaleSheetLayoutView="100" zoomScalePageLayoutView="0" workbookViewId="0" topLeftCell="A1">
      <pane ySplit="1" topLeftCell="A2" activePane="bottomLeft" state="frozen"/>
      <selection pane="topLeft" activeCell="C8" sqref="C8"/>
      <selection pane="bottomLeft" activeCell="A9" sqref="A9:IV9"/>
    </sheetView>
  </sheetViews>
  <sheetFormatPr defaultColWidth="9.00390625" defaultRowHeight="12.75"/>
  <cols>
    <col min="1" max="1" width="8.00390625" style="3" customWidth="1"/>
    <col min="2" max="2" width="10.125" style="3" customWidth="1"/>
    <col min="3" max="3" width="11.75390625" style="3" customWidth="1"/>
    <col min="4" max="4" width="17.625" style="5" customWidth="1"/>
    <col min="5" max="5" width="72.00390625" style="6" customWidth="1"/>
    <col min="6" max="6" width="12.375" style="3" customWidth="1"/>
    <col min="7" max="7" width="16.00390625" style="7" customWidth="1"/>
    <col min="8" max="8" width="8.125" style="3" customWidth="1"/>
    <col min="9" max="9" width="16.875" style="8" customWidth="1"/>
    <col min="10" max="10" width="13.875" style="3" customWidth="1"/>
    <col min="11" max="11" width="14.875" style="3" customWidth="1"/>
    <col min="12" max="12" width="9.125" style="3" customWidth="1"/>
    <col min="13" max="13" width="9.375" style="3" bestFit="1" customWidth="1"/>
    <col min="14" max="16384" width="9.125" style="3" customWidth="1"/>
  </cols>
  <sheetData>
    <row r="1" spans="1:10" ht="26.25" thickBot="1">
      <c r="A1" s="17" t="s">
        <v>4</v>
      </c>
      <c r="B1" s="17" t="s">
        <v>245</v>
      </c>
      <c r="C1" s="17" t="s">
        <v>188</v>
      </c>
      <c r="D1" s="17" t="s">
        <v>5</v>
      </c>
      <c r="E1" s="17" t="s">
        <v>6</v>
      </c>
      <c r="F1" s="17" t="s">
        <v>7</v>
      </c>
      <c r="G1" s="17" t="s">
        <v>10</v>
      </c>
      <c r="H1" s="17" t="s">
        <v>9</v>
      </c>
      <c r="I1" s="18" t="s">
        <v>8</v>
      </c>
      <c r="J1" s="18" t="s">
        <v>143</v>
      </c>
    </row>
    <row r="2" spans="1:9" ht="16.5" thickBot="1">
      <c r="A2" s="23"/>
      <c r="B2" s="24"/>
      <c r="C2" s="24"/>
      <c r="D2" s="24"/>
      <c r="E2" s="24" t="s">
        <v>91</v>
      </c>
      <c r="F2" s="24"/>
      <c r="G2" s="24"/>
      <c r="H2" s="24"/>
      <c r="I2" s="25"/>
    </row>
    <row r="3" spans="1:9" s="1" customFormat="1" ht="15.75">
      <c r="A3" s="19"/>
      <c r="B3" s="20"/>
      <c r="C3" s="20"/>
      <c r="D3" s="20"/>
      <c r="E3" s="20" t="s">
        <v>21</v>
      </c>
      <c r="F3" s="20"/>
      <c r="G3" s="20"/>
      <c r="H3" s="20"/>
      <c r="I3" s="20"/>
    </row>
    <row r="4" spans="1:10" s="2" customFormat="1" ht="63.75">
      <c r="A4" s="62">
        <v>1</v>
      </c>
      <c r="B4" s="128" t="s">
        <v>246</v>
      </c>
      <c r="C4" s="65"/>
      <c r="D4" s="63" t="s">
        <v>33</v>
      </c>
      <c r="E4" s="64" t="s">
        <v>189</v>
      </c>
      <c r="F4" s="65" t="s">
        <v>11</v>
      </c>
      <c r="G4" s="110"/>
      <c r="H4" s="62">
        <v>1</v>
      </c>
      <c r="I4" s="66">
        <f>H4*G4</f>
        <v>0</v>
      </c>
      <c r="J4" s="68" t="s">
        <v>173</v>
      </c>
    </row>
    <row r="5" spans="1:10" s="2" customFormat="1" ht="38.25">
      <c r="A5" s="69">
        <v>2</v>
      </c>
      <c r="B5" s="129" t="s">
        <v>247</v>
      </c>
      <c r="C5" s="71"/>
      <c r="D5" s="70" t="s">
        <v>174</v>
      </c>
      <c r="E5" s="73" t="s">
        <v>175</v>
      </c>
      <c r="F5" s="71" t="s">
        <v>11</v>
      </c>
      <c r="G5" s="112"/>
      <c r="H5" s="69">
        <v>1</v>
      </c>
      <c r="I5" s="72">
        <f>H5*G5</f>
        <v>0</v>
      </c>
      <c r="J5" s="53" t="s">
        <v>144</v>
      </c>
    </row>
    <row r="6" spans="1:10" s="2" customFormat="1" ht="38.25">
      <c r="A6" s="62">
        <v>3</v>
      </c>
      <c r="B6" s="128" t="s">
        <v>248</v>
      </c>
      <c r="C6" s="65"/>
      <c r="D6" s="63" t="s">
        <v>25</v>
      </c>
      <c r="E6" s="64" t="s">
        <v>26</v>
      </c>
      <c r="F6" s="65" t="s">
        <v>11</v>
      </c>
      <c r="G6" s="110"/>
      <c r="H6" s="62">
        <v>1</v>
      </c>
      <c r="I6" s="66">
        <f>H6*G6</f>
        <v>0</v>
      </c>
      <c r="J6" s="68" t="s">
        <v>173</v>
      </c>
    </row>
    <row r="7" spans="1:10" s="2" customFormat="1" ht="38.25">
      <c r="A7" s="62">
        <v>4</v>
      </c>
      <c r="B7" s="128" t="s">
        <v>280</v>
      </c>
      <c r="C7" s="65"/>
      <c r="D7" s="63" t="s">
        <v>27</v>
      </c>
      <c r="E7" s="64" t="s">
        <v>124</v>
      </c>
      <c r="F7" s="65" t="s">
        <v>11</v>
      </c>
      <c r="G7" s="110"/>
      <c r="H7" s="62">
        <v>1</v>
      </c>
      <c r="I7" s="66">
        <f>H7*G7</f>
        <v>0</v>
      </c>
      <c r="J7" s="68" t="s">
        <v>173</v>
      </c>
    </row>
    <row r="8" spans="1:9" s="1" customFormat="1" ht="15.75">
      <c r="A8" s="21"/>
      <c r="B8" s="130"/>
      <c r="C8" s="111"/>
      <c r="D8" s="22"/>
      <c r="E8" s="22" t="s">
        <v>34</v>
      </c>
      <c r="F8" s="22"/>
      <c r="G8" s="111"/>
      <c r="H8" s="22"/>
      <c r="I8" s="22"/>
    </row>
    <row r="9" spans="1:10" s="2" customFormat="1" ht="75" customHeight="1">
      <c r="A9" s="62">
        <v>5</v>
      </c>
      <c r="B9" s="128" t="s">
        <v>251</v>
      </c>
      <c r="C9" s="65"/>
      <c r="D9" s="63" t="s">
        <v>59</v>
      </c>
      <c r="E9" s="63" t="s">
        <v>35</v>
      </c>
      <c r="F9" s="65" t="s">
        <v>11</v>
      </c>
      <c r="G9" s="110"/>
      <c r="H9" s="62">
        <v>1</v>
      </c>
      <c r="I9" s="66">
        <f>H9*G9</f>
        <v>0</v>
      </c>
      <c r="J9" s="68" t="s">
        <v>173</v>
      </c>
    </row>
    <row r="10" spans="1:10" s="2" customFormat="1" ht="51">
      <c r="A10" s="62">
        <v>6</v>
      </c>
      <c r="B10" s="128" t="s">
        <v>285</v>
      </c>
      <c r="C10" s="65"/>
      <c r="D10" s="63" t="s">
        <v>59</v>
      </c>
      <c r="E10" s="63" t="s">
        <v>88</v>
      </c>
      <c r="F10" s="65" t="s">
        <v>11</v>
      </c>
      <c r="G10" s="110"/>
      <c r="H10" s="62">
        <v>1</v>
      </c>
      <c r="I10" s="66">
        <f>H10*G10</f>
        <v>0</v>
      </c>
      <c r="J10" s="68" t="s">
        <v>173</v>
      </c>
    </row>
    <row r="11" spans="1:10" s="2" customFormat="1" ht="25.5">
      <c r="A11" s="69">
        <v>7</v>
      </c>
      <c r="B11" s="129" t="s">
        <v>286</v>
      </c>
      <c r="C11" s="71"/>
      <c r="D11" s="70" t="s">
        <v>39</v>
      </c>
      <c r="E11" s="70" t="s">
        <v>197</v>
      </c>
      <c r="F11" s="71" t="s">
        <v>11</v>
      </c>
      <c r="G11" s="112"/>
      <c r="H11" s="69">
        <v>1</v>
      </c>
      <c r="I11" s="72">
        <f>H11*G11</f>
        <v>0</v>
      </c>
      <c r="J11" s="53" t="s">
        <v>144</v>
      </c>
    </row>
    <row r="12" spans="1:9" s="1" customFormat="1" ht="15.75">
      <c r="A12" s="21"/>
      <c r="B12" s="130"/>
      <c r="C12" s="111"/>
      <c r="D12" s="22"/>
      <c r="E12" s="22" t="s">
        <v>15</v>
      </c>
      <c r="F12" s="22"/>
      <c r="G12" s="111"/>
      <c r="H12" s="22"/>
      <c r="I12" s="22"/>
    </row>
    <row r="13" spans="1:10" s="2" customFormat="1" ht="51">
      <c r="A13" s="69">
        <v>8</v>
      </c>
      <c r="B13" s="129" t="s">
        <v>253</v>
      </c>
      <c r="C13" s="71"/>
      <c r="D13" s="70" t="s">
        <v>36</v>
      </c>
      <c r="E13" s="70" t="s">
        <v>194</v>
      </c>
      <c r="F13" s="71" t="s">
        <v>11</v>
      </c>
      <c r="G13" s="112"/>
      <c r="H13" s="69">
        <v>2</v>
      </c>
      <c r="I13" s="72">
        <f>H13*G13</f>
        <v>0</v>
      </c>
      <c r="J13" s="53" t="s">
        <v>144</v>
      </c>
    </row>
    <row r="14" spans="1:10" s="2" customFormat="1" ht="38.25">
      <c r="A14" s="69">
        <v>9</v>
      </c>
      <c r="B14" s="129" t="s">
        <v>254</v>
      </c>
      <c r="C14" s="71"/>
      <c r="D14" s="70" t="s">
        <v>31</v>
      </c>
      <c r="E14" s="70" t="s">
        <v>193</v>
      </c>
      <c r="F14" s="71" t="s">
        <v>11</v>
      </c>
      <c r="G14" s="112"/>
      <c r="H14" s="69">
        <v>1</v>
      </c>
      <c r="I14" s="72">
        <f>H14*G14</f>
        <v>0</v>
      </c>
      <c r="J14" s="53" t="s">
        <v>144</v>
      </c>
    </row>
    <row r="15" spans="1:9" s="1" customFormat="1" ht="15.75">
      <c r="A15" s="21"/>
      <c r="B15" s="130"/>
      <c r="C15" s="111"/>
      <c r="D15" s="22"/>
      <c r="E15" s="22" t="s">
        <v>30</v>
      </c>
      <c r="F15" s="22"/>
      <c r="G15" s="111"/>
      <c r="H15" s="22"/>
      <c r="I15" s="22"/>
    </row>
    <row r="16" spans="1:10" s="2" customFormat="1" ht="25.5">
      <c r="A16" s="62">
        <v>10</v>
      </c>
      <c r="B16" s="128" t="s">
        <v>255</v>
      </c>
      <c r="C16" s="65"/>
      <c r="D16" s="63" t="s">
        <v>20</v>
      </c>
      <c r="E16" s="63" t="s">
        <v>183</v>
      </c>
      <c r="F16" s="65" t="s">
        <v>11</v>
      </c>
      <c r="G16" s="110"/>
      <c r="H16" s="62">
        <v>1</v>
      </c>
      <c r="I16" s="66">
        <f aca="true" t="shared" si="0" ref="I16:I21">H16*G16</f>
        <v>0</v>
      </c>
      <c r="J16" s="68" t="s">
        <v>173</v>
      </c>
    </row>
    <row r="17" spans="1:10" s="2" customFormat="1" ht="25.5">
      <c r="A17" s="62">
        <v>11</v>
      </c>
      <c r="B17" s="128" t="s">
        <v>256</v>
      </c>
      <c r="C17" s="65"/>
      <c r="D17" s="63" t="s">
        <v>2</v>
      </c>
      <c r="E17" s="63" t="s">
        <v>1</v>
      </c>
      <c r="F17" s="65" t="s">
        <v>11</v>
      </c>
      <c r="G17" s="110"/>
      <c r="H17" s="62">
        <v>2</v>
      </c>
      <c r="I17" s="66">
        <f t="shared" si="0"/>
        <v>0</v>
      </c>
      <c r="J17" s="68" t="s">
        <v>173</v>
      </c>
    </row>
    <row r="18" spans="1:10" s="2" customFormat="1" ht="25.5">
      <c r="A18" s="62">
        <v>12</v>
      </c>
      <c r="B18" s="128" t="s">
        <v>257</v>
      </c>
      <c r="C18" s="65"/>
      <c r="D18" s="63" t="s">
        <v>2</v>
      </c>
      <c r="E18" s="63" t="s">
        <v>38</v>
      </c>
      <c r="F18" s="65" t="s">
        <v>12</v>
      </c>
      <c r="G18" s="110"/>
      <c r="H18" s="62">
        <v>1</v>
      </c>
      <c r="I18" s="66">
        <f t="shared" si="0"/>
        <v>0</v>
      </c>
      <c r="J18" s="68" t="s">
        <v>173</v>
      </c>
    </row>
    <row r="19" spans="1:10" s="2" customFormat="1" ht="38.25">
      <c r="A19" s="69">
        <v>13</v>
      </c>
      <c r="B19" s="129" t="s">
        <v>258</v>
      </c>
      <c r="C19" s="71"/>
      <c r="D19" s="70" t="s">
        <v>0</v>
      </c>
      <c r="E19" s="70" t="s">
        <v>233</v>
      </c>
      <c r="F19" s="71" t="s">
        <v>11</v>
      </c>
      <c r="G19" s="112"/>
      <c r="H19" s="69">
        <v>1</v>
      </c>
      <c r="I19" s="72">
        <f t="shared" si="0"/>
        <v>0</v>
      </c>
      <c r="J19" s="53" t="s">
        <v>144</v>
      </c>
    </row>
    <row r="20" spans="1:10" s="2" customFormat="1" ht="76.5">
      <c r="A20" s="62">
        <v>14</v>
      </c>
      <c r="B20" s="128" t="s">
        <v>259</v>
      </c>
      <c r="C20" s="65"/>
      <c r="D20" s="63" t="s">
        <v>32</v>
      </c>
      <c r="E20" s="63" t="s">
        <v>52</v>
      </c>
      <c r="F20" s="65" t="s">
        <v>11</v>
      </c>
      <c r="G20" s="110"/>
      <c r="H20" s="62">
        <v>1</v>
      </c>
      <c r="I20" s="66">
        <f t="shared" si="0"/>
        <v>0</v>
      </c>
      <c r="J20" s="68" t="s">
        <v>173</v>
      </c>
    </row>
    <row r="21" spans="1:10" s="2" customFormat="1" ht="25.5">
      <c r="A21" s="62">
        <v>15</v>
      </c>
      <c r="B21" s="128" t="s">
        <v>287</v>
      </c>
      <c r="C21" s="65"/>
      <c r="D21" s="63" t="s">
        <v>89</v>
      </c>
      <c r="E21" s="63" t="s">
        <v>90</v>
      </c>
      <c r="F21" s="65" t="s">
        <v>11</v>
      </c>
      <c r="G21" s="110"/>
      <c r="H21" s="121">
        <v>2</v>
      </c>
      <c r="I21" s="66">
        <f t="shared" si="0"/>
        <v>0</v>
      </c>
      <c r="J21" s="68" t="s">
        <v>173</v>
      </c>
    </row>
    <row r="22" spans="1:9" s="1" customFormat="1" ht="15.75">
      <c r="A22" s="21"/>
      <c r="B22" s="130"/>
      <c r="C22" s="111"/>
      <c r="D22" s="22"/>
      <c r="E22" s="22" t="s">
        <v>16</v>
      </c>
      <c r="F22" s="22"/>
      <c r="G22" s="111"/>
      <c r="H22" s="22"/>
      <c r="I22" s="22"/>
    </row>
    <row r="23" spans="1:10" s="2" customFormat="1" ht="76.5">
      <c r="A23" s="62">
        <v>16</v>
      </c>
      <c r="B23" s="128" t="s">
        <v>260</v>
      </c>
      <c r="C23" s="65"/>
      <c r="D23" s="63" t="s">
        <v>37</v>
      </c>
      <c r="E23" s="64" t="s">
        <v>191</v>
      </c>
      <c r="F23" s="65" t="s">
        <v>11</v>
      </c>
      <c r="G23" s="110"/>
      <c r="H23" s="62">
        <v>1</v>
      </c>
      <c r="I23" s="66">
        <f>H23*G23</f>
        <v>0</v>
      </c>
      <c r="J23" s="68" t="s">
        <v>173</v>
      </c>
    </row>
    <row r="24" spans="1:9" s="1" customFormat="1" ht="15.75">
      <c r="A24" s="21"/>
      <c r="B24" s="130"/>
      <c r="C24" s="111"/>
      <c r="D24" s="22"/>
      <c r="E24" s="22" t="s">
        <v>13</v>
      </c>
      <c r="F24" s="22"/>
      <c r="G24" s="111"/>
      <c r="H24" s="22"/>
      <c r="I24" s="22"/>
    </row>
    <row r="25" spans="1:10" s="2" customFormat="1" ht="38.25">
      <c r="A25" s="62">
        <v>17</v>
      </c>
      <c r="B25" s="128" t="s">
        <v>261</v>
      </c>
      <c r="C25" s="65"/>
      <c r="D25" s="63" t="s">
        <v>42</v>
      </c>
      <c r="E25" s="63" t="s">
        <v>62</v>
      </c>
      <c r="F25" s="65" t="s">
        <v>11</v>
      </c>
      <c r="G25" s="110"/>
      <c r="H25" s="121">
        <v>2</v>
      </c>
      <c r="I25" s="66">
        <f>H25*G25</f>
        <v>0</v>
      </c>
      <c r="J25" s="68" t="s">
        <v>173</v>
      </c>
    </row>
    <row r="26" spans="1:10" s="2" customFormat="1" ht="25.5">
      <c r="A26" s="62">
        <v>18</v>
      </c>
      <c r="B26" s="128" t="s">
        <v>263</v>
      </c>
      <c r="C26" s="65"/>
      <c r="D26" s="63" t="s">
        <v>47</v>
      </c>
      <c r="E26" s="63" t="s">
        <v>46</v>
      </c>
      <c r="F26" s="65" t="s">
        <v>11</v>
      </c>
      <c r="G26" s="110"/>
      <c r="H26" s="62">
        <v>3</v>
      </c>
      <c r="I26" s="66">
        <f>H26*G26</f>
        <v>0</v>
      </c>
      <c r="J26" s="68" t="s">
        <v>173</v>
      </c>
    </row>
    <row r="27" spans="1:10" s="2" customFormat="1" ht="25.5">
      <c r="A27" s="62">
        <v>19</v>
      </c>
      <c r="B27" s="128" t="s">
        <v>264</v>
      </c>
      <c r="C27" s="65"/>
      <c r="D27" s="63" t="s">
        <v>48</v>
      </c>
      <c r="E27" s="63" t="s">
        <v>94</v>
      </c>
      <c r="F27" s="65" t="s">
        <v>12</v>
      </c>
      <c r="G27" s="110"/>
      <c r="H27" s="62">
        <v>1</v>
      </c>
      <c r="I27" s="66">
        <f>H27*G27</f>
        <v>0</v>
      </c>
      <c r="J27" s="68" t="s">
        <v>173</v>
      </c>
    </row>
    <row r="28" spans="1:13" s="1" customFormat="1" ht="15.75">
      <c r="A28" s="21"/>
      <c r="B28" s="22"/>
      <c r="C28" s="111"/>
      <c r="D28" s="22"/>
      <c r="E28" s="22" t="s">
        <v>150</v>
      </c>
      <c r="F28" s="22"/>
      <c r="G28" s="111"/>
      <c r="H28" s="22"/>
      <c r="I28" s="22"/>
      <c r="M28" s="9"/>
    </row>
    <row r="29" spans="1:10" s="27" customFormat="1" ht="25.5">
      <c r="A29" s="62">
        <v>20</v>
      </c>
      <c r="B29" s="123" t="s">
        <v>265</v>
      </c>
      <c r="C29" s="65"/>
      <c r="D29" s="63" t="s">
        <v>24</v>
      </c>
      <c r="E29" s="63" t="s">
        <v>165</v>
      </c>
      <c r="F29" s="65" t="s">
        <v>12</v>
      </c>
      <c r="G29" s="110"/>
      <c r="H29" s="62">
        <v>1</v>
      </c>
      <c r="I29" s="66">
        <f aca="true" t="shared" si="1" ref="I29:I39">H29*G29</f>
        <v>0</v>
      </c>
      <c r="J29" s="68" t="s">
        <v>173</v>
      </c>
    </row>
    <row r="30" spans="1:10" s="27" customFormat="1" ht="25.5">
      <c r="A30" s="62">
        <v>21</v>
      </c>
      <c r="B30" s="123" t="s">
        <v>266</v>
      </c>
      <c r="C30" s="65"/>
      <c r="D30" s="63" t="s">
        <v>24</v>
      </c>
      <c r="E30" s="63" t="s">
        <v>154</v>
      </c>
      <c r="F30" s="65" t="s">
        <v>12</v>
      </c>
      <c r="G30" s="110"/>
      <c r="H30" s="62">
        <v>1</v>
      </c>
      <c r="I30" s="66">
        <f t="shared" si="1"/>
        <v>0</v>
      </c>
      <c r="J30" s="68" t="s">
        <v>173</v>
      </c>
    </row>
    <row r="31" spans="1:10" s="27" customFormat="1" ht="25.5">
      <c r="A31" s="62">
        <v>22</v>
      </c>
      <c r="B31" s="123" t="s">
        <v>267</v>
      </c>
      <c r="C31" s="65"/>
      <c r="D31" s="63" t="s">
        <v>24</v>
      </c>
      <c r="E31" s="63" t="s">
        <v>162</v>
      </c>
      <c r="F31" s="65" t="s">
        <v>12</v>
      </c>
      <c r="G31" s="110"/>
      <c r="H31" s="62">
        <v>1</v>
      </c>
      <c r="I31" s="66">
        <f t="shared" si="1"/>
        <v>0</v>
      </c>
      <c r="J31" s="68" t="s">
        <v>173</v>
      </c>
    </row>
    <row r="32" spans="1:10" s="27" customFormat="1" ht="25.5">
      <c r="A32" s="62">
        <v>23</v>
      </c>
      <c r="B32" s="123" t="s">
        <v>268</v>
      </c>
      <c r="C32" s="65"/>
      <c r="D32" s="63" t="s">
        <v>24</v>
      </c>
      <c r="E32" s="63" t="s">
        <v>155</v>
      </c>
      <c r="F32" s="65" t="s">
        <v>12</v>
      </c>
      <c r="G32" s="110"/>
      <c r="H32" s="62">
        <v>1</v>
      </c>
      <c r="I32" s="66">
        <f t="shared" si="1"/>
        <v>0</v>
      </c>
      <c r="J32" s="68" t="s">
        <v>173</v>
      </c>
    </row>
    <row r="33" spans="1:10" s="27" customFormat="1" ht="25.5">
      <c r="A33" s="62">
        <v>24</v>
      </c>
      <c r="B33" s="123" t="s">
        <v>269</v>
      </c>
      <c r="C33" s="65"/>
      <c r="D33" s="63" t="s">
        <v>24</v>
      </c>
      <c r="E33" s="63" t="s">
        <v>156</v>
      </c>
      <c r="F33" s="65" t="s">
        <v>12</v>
      </c>
      <c r="G33" s="110"/>
      <c r="H33" s="62">
        <v>1</v>
      </c>
      <c r="I33" s="66">
        <f t="shared" si="1"/>
        <v>0</v>
      </c>
      <c r="J33" s="68" t="s">
        <v>173</v>
      </c>
    </row>
    <row r="34" spans="1:10" s="27" customFormat="1" ht="25.5">
      <c r="A34" s="69">
        <v>25</v>
      </c>
      <c r="B34" s="69" t="s">
        <v>270</v>
      </c>
      <c r="C34" s="71"/>
      <c r="D34" s="70" t="s">
        <v>24</v>
      </c>
      <c r="E34" s="70" t="s">
        <v>157</v>
      </c>
      <c r="F34" s="71" t="s">
        <v>12</v>
      </c>
      <c r="G34" s="112"/>
      <c r="H34" s="69">
        <v>1</v>
      </c>
      <c r="I34" s="72">
        <f t="shared" si="1"/>
        <v>0</v>
      </c>
      <c r="J34" s="53" t="s">
        <v>144</v>
      </c>
    </row>
    <row r="35" spans="1:10" s="27" customFormat="1" ht="25.5">
      <c r="A35" s="62">
        <v>26</v>
      </c>
      <c r="B35" s="123" t="s">
        <v>271</v>
      </c>
      <c r="C35" s="65"/>
      <c r="D35" s="63" t="s">
        <v>24</v>
      </c>
      <c r="E35" s="63" t="s">
        <v>151</v>
      </c>
      <c r="F35" s="65" t="s">
        <v>12</v>
      </c>
      <c r="G35" s="110"/>
      <c r="H35" s="62">
        <v>1</v>
      </c>
      <c r="I35" s="66">
        <f t="shared" si="1"/>
        <v>0</v>
      </c>
      <c r="J35" s="68" t="s">
        <v>173</v>
      </c>
    </row>
    <row r="36" spans="1:11" s="27" customFormat="1" ht="25.5">
      <c r="A36" s="62">
        <v>27</v>
      </c>
      <c r="B36" s="123" t="s">
        <v>272</v>
      </c>
      <c r="C36" s="65"/>
      <c r="D36" s="63" t="s">
        <v>24</v>
      </c>
      <c r="E36" s="63" t="s">
        <v>158</v>
      </c>
      <c r="F36" s="65" t="s">
        <v>159</v>
      </c>
      <c r="G36" s="110"/>
      <c r="H36" s="122"/>
      <c r="I36" s="66">
        <f t="shared" si="1"/>
        <v>0</v>
      </c>
      <c r="J36" s="68" t="s">
        <v>173</v>
      </c>
      <c r="K36" s="10"/>
    </row>
    <row r="37" spans="1:10" s="27" customFormat="1" ht="25.5">
      <c r="A37" s="62">
        <v>28</v>
      </c>
      <c r="B37" s="123" t="s">
        <v>273</v>
      </c>
      <c r="C37" s="65"/>
      <c r="D37" s="63" t="s">
        <v>24</v>
      </c>
      <c r="E37" s="63" t="s">
        <v>160</v>
      </c>
      <c r="F37" s="65" t="s">
        <v>159</v>
      </c>
      <c r="G37" s="110"/>
      <c r="H37" s="122"/>
      <c r="I37" s="66">
        <f t="shared" si="1"/>
        <v>0</v>
      </c>
      <c r="J37" s="68" t="s">
        <v>173</v>
      </c>
    </row>
    <row r="38" spans="1:10" s="27" customFormat="1" ht="25.5">
      <c r="A38" s="69">
        <v>29</v>
      </c>
      <c r="B38" s="69" t="s">
        <v>274</v>
      </c>
      <c r="C38" s="71"/>
      <c r="D38" s="70" t="s">
        <v>24</v>
      </c>
      <c r="E38" s="70" t="s">
        <v>152</v>
      </c>
      <c r="F38" s="71" t="s">
        <v>12</v>
      </c>
      <c r="G38" s="112"/>
      <c r="H38" s="69">
        <v>1</v>
      </c>
      <c r="I38" s="72">
        <f t="shared" si="1"/>
        <v>0</v>
      </c>
      <c r="J38" s="53" t="s">
        <v>144</v>
      </c>
    </row>
    <row r="39" spans="1:10" s="27" customFormat="1" ht="51">
      <c r="A39" s="62">
        <v>30</v>
      </c>
      <c r="B39" s="123" t="s">
        <v>275</v>
      </c>
      <c r="C39" s="65"/>
      <c r="D39" s="63" t="s">
        <v>24</v>
      </c>
      <c r="E39" s="63" t="s">
        <v>161</v>
      </c>
      <c r="F39" s="65" t="s">
        <v>12</v>
      </c>
      <c r="G39" s="110"/>
      <c r="H39" s="62">
        <v>1</v>
      </c>
      <c r="I39" s="66">
        <f t="shared" si="1"/>
        <v>0</v>
      </c>
      <c r="J39" s="68" t="s">
        <v>173</v>
      </c>
    </row>
    <row r="40" spans="1:10" s="27" customFormat="1" ht="25.5">
      <c r="A40" s="62">
        <v>31</v>
      </c>
      <c r="B40" s="123" t="s">
        <v>276</v>
      </c>
      <c r="C40" s="65"/>
      <c r="D40" s="63" t="s">
        <v>24</v>
      </c>
      <c r="E40" s="63" t="s">
        <v>153</v>
      </c>
      <c r="F40" s="65" t="s">
        <v>14</v>
      </c>
      <c r="G40" s="110"/>
      <c r="H40" s="62">
        <v>1</v>
      </c>
      <c r="I40" s="66">
        <f>H40*G40</f>
        <v>0</v>
      </c>
      <c r="J40" s="68" t="s">
        <v>173</v>
      </c>
    </row>
    <row r="41" spans="1:11" s="1" customFormat="1" ht="15.75">
      <c r="A41" s="150" t="s">
        <v>147</v>
      </c>
      <c r="B41" s="151"/>
      <c r="C41" s="151"/>
      <c r="D41" s="151"/>
      <c r="E41" s="151"/>
      <c r="F41" s="151"/>
      <c r="G41" s="151"/>
      <c r="H41" s="152"/>
      <c r="I41" s="56">
        <f>I5+I11+I13+I14+I19+I34+I38</f>
        <v>0</v>
      </c>
      <c r="J41" s="57"/>
      <c r="K41" s="9"/>
    </row>
    <row r="42" spans="1:11" s="1" customFormat="1" ht="15.75">
      <c r="A42" s="153" t="s">
        <v>172</v>
      </c>
      <c r="B42" s="154"/>
      <c r="C42" s="154"/>
      <c r="D42" s="154"/>
      <c r="E42" s="154"/>
      <c r="F42" s="154"/>
      <c r="G42" s="154"/>
      <c r="H42" s="155"/>
      <c r="I42" s="60">
        <f>I4+I6+I7+I9+I10+I16+I17+I18+I20+I21+I23+I25+I26+I27+I29+I30+I31+I32+I33+I35+I36+I37+I39+I40</f>
        <v>0</v>
      </c>
      <c r="J42" s="61"/>
      <c r="K42" s="9"/>
    </row>
    <row r="43" ht="12.75">
      <c r="I43" s="8">
        <f>SUM(I41:I42)</f>
        <v>0</v>
      </c>
    </row>
  </sheetData>
  <sheetProtection password="D54E" sheet="1"/>
  <mergeCells count="2">
    <mergeCell ref="A41:H41"/>
    <mergeCell ref="A42:H42"/>
  </mergeCells>
  <printOptions/>
  <pageMargins left="0.7480314960629921" right="0.7480314960629921" top="0.984251968503937" bottom="0.984251968503937" header="0.5118110236220472" footer="0.5118110236220472"/>
  <pageSetup fitToHeight="9" fitToWidth="1" horizontalDpi="600" verticalDpi="600" orientation="portrait" paperSize="9" scale="4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smolik</dc:creator>
  <cp:keywords/>
  <dc:description/>
  <cp:lastModifiedBy>PodrapskyF</cp:lastModifiedBy>
  <cp:lastPrinted>2016-06-24T12:57:59Z</cp:lastPrinted>
  <dcterms:created xsi:type="dcterms:W3CDTF">2010-10-05T13:08:38Z</dcterms:created>
  <dcterms:modified xsi:type="dcterms:W3CDTF">2019-06-20T07:44:10Z</dcterms:modified>
  <cp:category/>
  <cp:version/>
  <cp:contentType/>
  <cp:contentStatus/>
</cp:coreProperties>
</file>