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iri_simon\Desktop\"/>
    </mc:Choice>
  </mc:AlternateContent>
  <bookViews>
    <workbookView xWindow="0" yWindow="0" windowWidth="28800" windowHeight="12300"/>
  </bookViews>
  <sheets>
    <sheet name="Rekapitulace" sheetId="1" r:id="rId1"/>
    <sheet name="SO 00" sheetId="2" r:id="rId2"/>
    <sheet name="SO 01" sheetId="3" r:id="rId3"/>
    <sheet name="SO 02" sheetId="4" r:id="rId4"/>
  </sheets>
  <calcPr calcId="162913"/>
  <webPublishing codePage="0"/>
</workbook>
</file>

<file path=xl/calcChain.xml><?xml version="1.0" encoding="utf-8"?>
<calcChain xmlns="http://schemas.openxmlformats.org/spreadsheetml/2006/main">
  <c r="M650" i="4" l="1"/>
  <c r="O650" i="4" s="1"/>
  <c r="I650" i="4"/>
  <c r="M649" i="4"/>
  <c r="L649" i="4"/>
  <c r="K649" i="4"/>
  <c r="J649" i="4"/>
  <c r="O645" i="4"/>
  <c r="M645" i="4"/>
  <c r="I645" i="4"/>
  <c r="M644" i="4"/>
  <c r="L644" i="4"/>
  <c r="K644" i="4"/>
  <c r="J644" i="4"/>
  <c r="M640" i="4"/>
  <c r="M639" i="4" s="1"/>
  <c r="I640" i="4"/>
  <c r="L639" i="4"/>
  <c r="K639" i="4"/>
  <c r="J639" i="4"/>
  <c r="M635" i="4"/>
  <c r="O635" i="4" s="1"/>
  <c r="I635" i="4"/>
  <c r="M631" i="4"/>
  <c r="O631" i="4" s="1"/>
  <c r="I631" i="4"/>
  <c r="O627" i="4"/>
  <c r="M627" i="4"/>
  <c r="I627" i="4"/>
  <c r="M623" i="4"/>
  <c r="O623" i="4" s="1"/>
  <c r="I623" i="4"/>
  <c r="M619" i="4"/>
  <c r="I619" i="4"/>
  <c r="L618" i="4"/>
  <c r="K618" i="4"/>
  <c r="J618" i="4"/>
  <c r="M614" i="4"/>
  <c r="O614" i="4" s="1"/>
  <c r="I614" i="4"/>
  <c r="O610" i="4"/>
  <c r="M610" i="4"/>
  <c r="I610" i="4"/>
  <c r="O606" i="4"/>
  <c r="M606" i="4"/>
  <c r="I606" i="4"/>
  <c r="M602" i="4"/>
  <c r="O602" i="4" s="1"/>
  <c r="I602" i="4"/>
  <c r="M598" i="4"/>
  <c r="O598" i="4" s="1"/>
  <c r="I598" i="4"/>
  <c r="O594" i="4"/>
  <c r="M594" i="4"/>
  <c r="I594" i="4"/>
  <c r="M590" i="4"/>
  <c r="O590" i="4" s="1"/>
  <c r="I590" i="4"/>
  <c r="M586" i="4"/>
  <c r="O586" i="4" s="1"/>
  <c r="I586" i="4"/>
  <c r="M582" i="4"/>
  <c r="O582" i="4" s="1"/>
  <c r="I582" i="4"/>
  <c r="O578" i="4"/>
  <c r="M578" i="4"/>
  <c r="I578" i="4"/>
  <c r="O574" i="4"/>
  <c r="M574" i="4"/>
  <c r="I574" i="4"/>
  <c r="M570" i="4"/>
  <c r="O570" i="4" s="1"/>
  <c r="I570" i="4"/>
  <c r="M566" i="4"/>
  <c r="O566" i="4" s="1"/>
  <c r="I566" i="4"/>
  <c r="O562" i="4"/>
  <c r="M562" i="4"/>
  <c r="I562" i="4"/>
  <c r="M558" i="4"/>
  <c r="M557" i="4" s="1"/>
  <c r="I558" i="4"/>
  <c r="L557" i="4"/>
  <c r="K557" i="4"/>
  <c r="J557" i="4"/>
  <c r="M553" i="4"/>
  <c r="O553" i="4" s="1"/>
  <c r="I553" i="4"/>
  <c r="M549" i="4"/>
  <c r="O549" i="4" s="1"/>
  <c r="I549" i="4"/>
  <c r="O545" i="4"/>
  <c r="M545" i="4"/>
  <c r="I545" i="4"/>
  <c r="M541" i="4"/>
  <c r="O541" i="4" s="1"/>
  <c r="I541" i="4"/>
  <c r="M537" i="4"/>
  <c r="O537" i="4" s="1"/>
  <c r="I537" i="4"/>
  <c r="M533" i="4"/>
  <c r="O533" i="4" s="1"/>
  <c r="I533" i="4"/>
  <c r="O529" i="4"/>
  <c r="M529" i="4"/>
  <c r="I529" i="4"/>
  <c r="O525" i="4"/>
  <c r="M525" i="4"/>
  <c r="I525" i="4"/>
  <c r="M521" i="4"/>
  <c r="O521" i="4" s="1"/>
  <c r="I521" i="4"/>
  <c r="M517" i="4"/>
  <c r="O517" i="4" s="1"/>
  <c r="I517" i="4"/>
  <c r="O513" i="4"/>
  <c r="M513" i="4"/>
  <c r="I513" i="4"/>
  <c r="M509" i="4"/>
  <c r="I509" i="4"/>
  <c r="L508" i="4"/>
  <c r="K508" i="4"/>
  <c r="J508" i="4"/>
  <c r="M504" i="4"/>
  <c r="O504" i="4" s="1"/>
  <c r="I504" i="4"/>
  <c r="M500" i="4"/>
  <c r="O500" i="4" s="1"/>
  <c r="I500" i="4"/>
  <c r="O496" i="4"/>
  <c r="M496" i="4"/>
  <c r="I496" i="4"/>
  <c r="O492" i="4"/>
  <c r="M492" i="4"/>
  <c r="M491" i="4" s="1"/>
  <c r="I492" i="4"/>
  <c r="L491" i="4"/>
  <c r="L449" i="4" s="1"/>
  <c r="K491" i="4"/>
  <c r="K449" i="4" s="1"/>
  <c r="J491" i="4"/>
  <c r="M487" i="4"/>
  <c r="O487" i="4" s="1"/>
  <c r="I487" i="4"/>
  <c r="M483" i="4"/>
  <c r="O483" i="4" s="1"/>
  <c r="I483" i="4"/>
  <c r="O479" i="4"/>
  <c r="M479" i="4"/>
  <c r="I479" i="4"/>
  <c r="M475" i="4"/>
  <c r="O475" i="4" s="1"/>
  <c r="I475" i="4"/>
  <c r="M471" i="4"/>
  <c r="O471" i="4" s="1"/>
  <c r="I471" i="4"/>
  <c r="M467" i="4"/>
  <c r="O467" i="4" s="1"/>
  <c r="I467" i="4"/>
  <c r="O463" i="4"/>
  <c r="M463" i="4"/>
  <c r="I463" i="4"/>
  <c r="M459" i="4"/>
  <c r="I459" i="4"/>
  <c r="M455" i="4"/>
  <c r="O455" i="4" s="1"/>
  <c r="I455" i="4"/>
  <c r="M451" i="4"/>
  <c r="O451" i="4" s="1"/>
  <c r="I451" i="4"/>
  <c r="L450" i="4"/>
  <c r="K450" i="4"/>
  <c r="J450" i="4"/>
  <c r="J449" i="4"/>
  <c r="O445" i="4"/>
  <c r="M445" i="4"/>
  <c r="I445" i="4"/>
  <c r="M441" i="4"/>
  <c r="O441" i="4" s="1"/>
  <c r="I441" i="4"/>
  <c r="M437" i="4"/>
  <c r="O437" i="4" s="1"/>
  <c r="I437" i="4"/>
  <c r="M433" i="4"/>
  <c r="O433" i="4" s="1"/>
  <c r="I433" i="4"/>
  <c r="O429" i="4"/>
  <c r="M429" i="4"/>
  <c r="I429" i="4"/>
  <c r="M425" i="4"/>
  <c r="I425" i="4"/>
  <c r="L424" i="4"/>
  <c r="K424" i="4"/>
  <c r="J424" i="4"/>
  <c r="M420" i="4"/>
  <c r="I420" i="4"/>
  <c r="L419" i="4"/>
  <c r="K419" i="4"/>
  <c r="J419" i="4"/>
  <c r="M415" i="4"/>
  <c r="O415" i="4" s="1"/>
  <c r="I415" i="4"/>
  <c r="O411" i="4"/>
  <c r="M411" i="4"/>
  <c r="I411" i="4"/>
  <c r="M407" i="4"/>
  <c r="O407" i="4" s="1"/>
  <c r="I407" i="4"/>
  <c r="M403" i="4"/>
  <c r="O403" i="4" s="1"/>
  <c r="I403" i="4"/>
  <c r="M399" i="4"/>
  <c r="O399" i="4" s="1"/>
  <c r="I399" i="4"/>
  <c r="O395" i="4"/>
  <c r="M395" i="4"/>
  <c r="I395" i="4"/>
  <c r="M391" i="4"/>
  <c r="O391" i="4" s="1"/>
  <c r="I391" i="4"/>
  <c r="M387" i="4"/>
  <c r="I387" i="4"/>
  <c r="L386" i="4"/>
  <c r="K386" i="4"/>
  <c r="J386" i="4"/>
  <c r="M382" i="4"/>
  <c r="O382" i="4" s="1"/>
  <c r="I382" i="4"/>
  <c r="O378" i="4"/>
  <c r="M378" i="4"/>
  <c r="I378" i="4"/>
  <c r="O374" i="4"/>
  <c r="M374" i="4"/>
  <c r="I374" i="4"/>
  <c r="M370" i="4"/>
  <c r="O370" i="4" s="1"/>
  <c r="I370" i="4"/>
  <c r="M366" i="4"/>
  <c r="O366" i="4" s="1"/>
  <c r="I366" i="4"/>
  <c r="O362" i="4"/>
  <c r="M362" i="4"/>
  <c r="I362" i="4"/>
  <c r="O358" i="4"/>
  <c r="M358" i="4"/>
  <c r="I358" i="4"/>
  <c r="M354" i="4"/>
  <c r="O354" i="4" s="1"/>
  <c r="I354" i="4"/>
  <c r="M350" i="4"/>
  <c r="O350" i="4" s="1"/>
  <c r="I350" i="4"/>
  <c r="O346" i="4"/>
  <c r="M346" i="4"/>
  <c r="I346" i="4"/>
  <c r="O342" i="4"/>
  <c r="M342" i="4"/>
  <c r="I342" i="4"/>
  <c r="M338" i="4"/>
  <c r="O338" i="4" s="1"/>
  <c r="I338" i="4"/>
  <c r="M334" i="4"/>
  <c r="O334" i="4" s="1"/>
  <c r="I334" i="4"/>
  <c r="O330" i="4"/>
  <c r="M330" i="4"/>
  <c r="I330" i="4"/>
  <c r="O326" i="4"/>
  <c r="M326" i="4"/>
  <c r="M325" i="4" s="1"/>
  <c r="I326" i="4"/>
  <c r="L325" i="4"/>
  <c r="K325" i="4"/>
  <c r="J325" i="4"/>
  <c r="M321" i="4"/>
  <c r="I321" i="4"/>
  <c r="L320" i="4"/>
  <c r="K320" i="4"/>
  <c r="J320" i="4"/>
  <c r="M316" i="4"/>
  <c r="O316" i="4" s="1"/>
  <c r="I316" i="4"/>
  <c r="O312" i="4"/>
  <c r="M312" i="4"/>
  <c r="I312" i="4"/>
  <c r="O308" i="4"/>
  <c r="M308" i="4"/>
  <c r="I308" i="4"/>
  <c r="M304" i="4"/>
  <c r="I304" i="4"/>
  <c r="L303" i="4"/>
  <c r="K303" i="4"/>
  <c r="J303" i="4"/>
  <c r="M299" i="4"/>
  <c r="O299" i="4" s="1"/>
  <c r="I299" i="4"/>
  <c r="O295" i="4"/>
  <c r="M295" i="4"/>
  <c r="I295" i="4"/>
  <c r="M291" i="4"/>
  <c r="O291" i="4" s="1"/>
  <c r="I291" i="4"/>
  <c r="M287" i="4"/>
  <c r="O287" i="4" s="1"/>
  <c r="I287" i="4"/>
  <c r="M283" i="4"/>
  <c r="O283" i="4" s="1"/>
  <c r="I283" i="4"/>
  <c r="O279" i="4"/>
  <c r="M279" i="4"/>
  <c r="I279" i="4"/>
  <c r="M275" i="4"/>
  <c r="O275" i="4" s="1"/>
  <c r="I275" i="4"/>
  <c r="M271" i="4"/>
  <c r="O271" i="4" s="1"/>
  <c r="I271" i="4"/>
  <c r="M267" i="4"/>
  <c r="O267" i="4" s="1"/>
  <c r="I267" i="4"/>
  <c r="O263" i="4"/>
  <c r="M263" i="4"/>
  <c r="I263" i="4"/>
  <c r="M259" i="4"/>
  <c r="O259" i="4" s="1"/>
  <c r="I259" i="4"/>
  <c r="M255" i="4"/>
  <c r="O255" i="4" s="1"/>
  <c r="I255" i="4"/>
  <c r="M251" i="4"/>
  <c r="O251" i="4" s="1"/>
  <c r="I251" i="4"/>
  <c r="O247" i="4"/>
  <c r="M247" i="4"/>
  <c r="I247" i="4"/>
  <c r="M243" i="4"/>
  <c r="O243" i="4" s="1"/>
  <c r="I243" i="4"/>
  <c r="M239" i="4"/>
  <c r="O239" i="4" s="1"/>
  <c r="I239" i="4"/>
  <c r="M235" i="4"/>
  <c r="O235" i="4" s="1"/>
  <c r="I235" i="4"/>
  <c r="O231" i="4"/>
  <c r="M231" i="4"/>
  <c r="I231" i="4"/>
  <c r="M227" i="4"/>
  <c r="I227" i="4"/>
  <c r="L226" i="4"/>
  <c r="K226" i="4"/>
  <c r="J226" i="4"/>
  <c r="M222" i="4"/>
  <c r="I222" i="4"/>
  <c r="L221" i="4"/>
  <c r="K221" i="4"/>
  <c r="J221" i="4"/>
  <c r="M217" i="4"/>
  <c r="O217" i="4" s="1"/>
  <c r="I217" i="4"/>
  <c r="O213" i="4"/>
  <c r="M213" i="4"/>
  <c r="I213" i="4"/>
  <c r="M209" i="4"/>
  <c r="I209" i="4"/>
  <c r="M205" i="4"/>
  <c r="O205" i="4" s="1"/>
  <c r="I205" i="4"/>
  <c r="M201" i="4"/>
  <c r="O201" i="4" s="1"/>
  <c r="I201" i="4"/>
  <c r="L200" i="4"/>
  <c r="K200" i="4"/>
  <c r="J200" i="4"/>
  <c r="O196" i="4"/>
  <c r="M196" i="4"/>
  <c r="I196" i="4"/>
  <c r="M192" i="4"/>
  <c r="M191" i="4" s="1"/>
  <c r="I192" i="4"/>
  <c r="L191" i="4"/>
  <c r="K191" i="4"/>
  <c r="J191" i="4"/>
  <c r="M187" i="4"/>
  <c r="O187" i="4" s="1"/>
  <c r="I187" i="4"/>
  <c r="M183" i="4"/>
  <c r="O183" i="4" s="1"/>
  <c r="I183" i="4"/>
  <c r="O179" i="4"/>
  <c r="M179" i="4"/>
  <c r="I179" i="4"/>
  <c r="O175" i="4"/>
  <c r="M175" i="4"/>
  <c r="I175" i="4"/>
  <c r="M171" i="4"/>
  <c r="O171" i="4" s="1"/>
  <c r="I171" i="4"/>
  <c r="M167" i="4"/>
  <c r="O167" i="4" s="1"/>
  <c r="I167" i="4"/>
  <c r="O163" i="4"/>
  <c r="M163" i="4"/>
  <c r="I163" i="4"/>
  <c r="O159" i="4"/>
  <c r="M159" i="4"/>
  <c r="I159" i="4"/>
  <c r="M155" i="4"/>
  <c r="O155" i="4" s="1"/>
  <c r="I155" i="4"/>
  <c r="M151" i="4"/>
  <c r="O151" i="4" s="1"/>
  <c r="I151" i="4"/>
  <c r="O147" i="4"/>
  <c r="M147" i="4"/>
  <c r="I147" i="4"/>
  <c r="O143" i="4"/>
  <c r="M143" i="4"/>
  <c r="I143" i="4"/>
  <c r="M139" i="4"/>
  <c r="I139" i="4"/>
  <c r="L138" i="4"/>
  <c r="K138" i="4"/>
  <c r="J138" i="4"/>
  <c r="M134" i="4"/>
  <c r="O134" i="4" s="1"/>
  <c r="I134" i="4"/>
  <c r="O130" i="4"/>
  <c r="M130" i="4"/>
  <c r="I130" i="4"/>
  <c r="M126" i="4"/>
  <c r="O126" i="4" s="1"/>
  <c r="I126" i="4"/>
  <c r="M122" i="4"/>
  <c r="O122" i="4" s="1"/>
  <c r="I122" i="4"/>
  <c r="M118" i="4"/>
  <c r="O118" i="4" s="1"/>
  <c r="I118" i="4"/>
  <c r="O114" i="4"/>
  <c r="M114" i="4"/>
  <c r="I114" i="4"/>
  <c r="M110" i="4"/>
  <c r="O110" i="4" s="1"/>
  <c r="I110" i="4"/>
  <c r="M106" i="4"/>
  <c r="O106" i="4" s="1"/>
  <c r="I106" i="4"/>
  <c r="M102" i="4"/>
  <c r="O102" i="4" s="1"/>
  <c r="I102" i="4"/>
  <c r="O98" i="4"/>
  <c r="M98" i="4"/>
  <c r="I98" i="4"/>
  <c r="M94" i="4"/>
  <c r="O94" i="4" s="1"/>
  <c r="I94" i="4"/>
  <c r="M90" i="4"/>
  <c r="O90" i="4" s="1"/>
  <c r="I90" i="4"/>
  <c r="M86" i="4"/>
  <c r="O86" i="4" s="1"/>
  <c r="I86" i="4"/>
  <c r="O82" i="4"/>
  <c r="M82" i="4"/>
  <c r="I82" i="4"/>
  <c r="M78" i="4"/>
  <c r="O78" i="4" s="1"/>
  <c r="I78" i="4"/>
  <c r="M74" i="4"/>
  <c r="O74" i="4" s="1"/>
  <c r="I74" i="4"/>
  <c r="M70" i="4"/>
  <c r="O70" i="4" s="1"/>
  <c r="I70" i="4"/>
  <c r="O66" i="4"/>
  <c r="M66" i="4"/>
  <c r="I66" i="4"/>
  <c r="M62" i="4"/>
  <c r="O62" i="4" s="1"/>
  <c r="I62" i="4"/>
  <c r="M58" i="4"/>
  <c r="O58" i="4" s="1"/>
  <c r="I58" i="4"/>
  <c r="M54" i="4"/>
  <c r="O54" i="4" s="1"/>
  <c r="I54" i="4"/>
  <c r="O50" i="4"/>
  <c r="M50" i="4"/>
  <c r="I50" i="4"/>
  <c r="M46" i="4"/>
  <c r="O46" i="4" s="1"/>
  <c r="I46" i="4"/>
  <c r="M42" i="4"/>
  <c r="O42" i="4" s="1"/>
  <c r="I42" i="4"/>
  <c r="M38" i="4"/>
  <c r="O38" i="4" s="1"/>
  <c r="I38" i="4"/>
  <c r="O34" i="4"/>
  <c r="M34" i="4"/>
  <c r="I34" i="4"/>
  <c r="M30" i="4"/>
  <c r="O30" i="4" s="1"/>
  <c r="I30" i="4"/>
  <c r="M26" i="4"/>
  <c r="O26" i="4" s="1"/>
  <c r="I26" i="4"/>
  <c r="M22" i="4"/>
  <c r="O22" i="4" s="1"/>
  <c r="I22" i="4"/>
  <c r="M18" i="4"/>
  <c r="O18" i="4" s="1"/>
  <c r="I18" i="4"/>
  <c r="M14" i="4"/>
  <c r="O14" i="4" s="1"/>
  <c r="I14" i="4"/>
  <c r="M10" i="4"/>
  <c r="I10" i="4"/>
  <c r="L9" i="4"/>
  <c r="K9" i="4"/>
  <c r="J9" i="4"/>
  <c r="J8" i="4" s="1"/>
  <c r="M5834" i="3"/>
  <c r="I5834" i="3"/>
  <c r="L5833" i="3"/>
  <c r="K5833" i="3"/>
  <c r="K5667" i="3" s="1"/>
  <c r="J5833" i="3"/>
  <c r="M5829" i="3"/>
  <c r="O5829" i="3" s="1"/>
  <c r="I5829" i="3"/>
  <c r="O5825" i="3"/>
  <c r="M5825" i="3"/>
  <c r="I5825" i="3"/>
  <c r="M5821" i="3"/>
  <c r="O5821" i="3" s="1"/>
  <c r="I5821" i="3"/>
  <c r="M5817" i="3"/>
  <c r="O5817" i="3" s="1"/>
  <c r="I5817" i="3"/>
  <c r="M5813" i="3"/>
  <c r="O5813" i="3" s="1"/>
  <c r="I5813" i="3"/>
  <c r="O5809" i="3"/>
  <c r="M5809" i="3"/>
  <c r="I5809" i="3"/>
  <c r="M5805" i="3"/>
  <c r="O5805" i="3" s="1"/>
  <c r="I5805" i="3"/>
  <c r="M5801" i="3"/>
  <c r="O5801" i="3" s="1"/>
  <c r="I5801" i="3"/>
  <c r="M5797" i="3"/>
  <c r="O5797" i="3" s="1"/>
  <c r="I5797" i="3"/>
  <c r="O5793" i="3"/>
  <c r="M5793" i="3"/>
  <c r="I5793" i="3"/>
  <c r="M5789" i="3"/>
  <c r="O5789" i="3" s="1"/>
  <c r="I5789" i="3"/>
  <c r="M5785" i="3"/>
  <c r="O5785" i="3" s="1"/>
  <c r="I5785" i="3"/>
  <c r="M5781" i="3"/>
  <c r="O5781" i="3" s="1"/>
  <c r="I5781" i="3"/>
  <c r="O5777" i="3"/>
  <c r="M5777" i="3"/>
  <c r="I5777" i="3"/>
  <c r="M5773" i="3"/>
  <c r="O5773" i="3" s="1"/>
  <c r="I5773" i="3"/>
  <c r="M5769" i="3"/>
  <c r="O5769" i="3" s="1"/>
  <c r="I5769" i="3"/>
  <c r="M5765" i="3"/>
  <c r="O5765" i="3" s="1"/>
  <c r="I5765" i="3"/>
  <c r="O5761" i="3"/>
  <c r="M5761" i="3"/>
  <c r="I5761" i="3"/>
  <c r="M5757" i="3"/>
  <c r="O5757" i="3" s="1"/>
  <c r="I5757" i="3"/>
  <c r="M5753" i="3"/>
  <c r="O5753" i="3" s="1"/>
  <c r="I5753" i="3"/>
  <c r="M5749" i="3"/>
  <c r="O5749" i="3" s="1"/>
  <c r="I5749" i="3"/>
  <c r="O5745" i="3"/>
  <c r="M5745" i="3"/>
  <c r="I5745" i="3"/>
  <c r="M5741" i="3"/>
  <c r="O5741" i="3" s="1"/>
  <c r="I5741" i="3"/>
  <c r="M5737" i="3"/>
  <c r="O5737" i="3" s="1"/>
  <c r="I5737" i="3"/>
  <c r="M5733" i="3"/>
  <c r="O5733" i="3" s="1"/>
  <c r="I5733" i="3"/>
  <c r="O5729" i="3"/>
  <c r="M5729" i="3"/>
  <c r="I5729" i="3"/>
  <c r="M5725" i="3"/>
  <c r="O5725" i="3" s="1"/>
  <c r="I5725" i="3"/>
  <c r="M5721" i="3"/>
  <c r="O5721" i="3" s="1"/>
  <c r="I5721" i="3"/>
  <c r="M5717" i="3"/>
  <c r="O5717" i="3" s="1"/>
  <c r="I5717" i="3"/>
  <c r="O5713" i="3"/>
  <c r="M5713" i="3"/>
  <c r="I5713" i="3"/>
  <c r="M5709" i="3"/>
  <c r="O5709" i="3" s="1"/>
  <c r="I5709" i="3"/>
  <c r="M5705" i="3"/>
  <c r="O5705" i="3" s="1"/>
  <c r="I5705" i="3"/>
  <c r="M5701" i="3"/>
  <c r="O5701" i="3" s="1"/>
  <c r="I5701" i="3"/>
  <c r="O5697" i="3"/>
  <c r="M5697" i="3"/>
  <c r="I5697" i="3"/>
  <c r="M5693" i="3"/>
  <c r="O5693" i="3" s="1"/>
  <c r="I5693" i="3"/>
  <c r="M5689" i="3"/>
  <c r="O5689" i="3" s="1"/>
  <c r="I5689" i="3"/>
  <c r="M5685" i="3"/>
  <c r="O5685" i="3" s="1"/>
  <c r="I5685" i="3"/>
  <c r="O5681" i="3"/>
  <c r="M5681" i="3"/>
  <c r="I5681" i="3"/>
  <c r="M5677" i="3"/>
  <c r="I5677" i="3"/>
  <c r="M5673" i="3"/>
  <c r="O5673" i="3" s="1"/>
  <c r="I5673" i="3"/>
  <c r="M5669" i="3"/>
  <c r="O5669" i="3" s="1"/>
  <c r="I5669" i="3"/>
  <c r="L5668" i="3"/>
  <c r="K5668" i="3"/>
  <c r="J5668" i="3"/>
  <c r="L5667" i="3"/>
  <c r="J5667" i="3"/>
  <c r="O5663" i="3"/>
  <c r="M5663" i="3"/>
  <c r="I5663" i="3"/>
  <c r="M5662" i="3"/>
  <c r="L5662" i="3"/>
  <c r="K5662" i="3"/>
  <c r="J5662" i="3"/>
  <c r="O5658" i="3"/>
  <c r="M5658" i="3"/>
  <c r="M5657" i="3" s="1"/>
  <c r="I5658" i="3"/>
  <c r="L5657" i="3"/>
  <c r="L5539" i="3" s="1"/>
  <c r="K5657" i="3"/>
  <c r="K5539" i="3" s="1"/>
  <c r="J5657" i="3"/>
  <c r="M5653" i="3"/>
  <c r="O5653" i="3" s="1"/>
  <c r="I5653" i="3"/>
  <c r="M5649" i="3"/>
  <c r="O5649" i="3" s="1"/>
  <c r="I5649" i="3"/>
  <c r="O5645" i="3"/>
  <c r="M5645" i="3"/>
  <c r="I5645" i="3"/>
  <c r="M5641" i="3"/>
  <c r="O5641" i="3" s="1"/>
  <c r="I5641" i="3"/>
  <c r="M5637" i="3"/>
  <c r="O5637" i="3" s="1"/>
  <c r="I5637" i="3"/>
  <c r="M5633" i="3"/>
  <c r="O5633" i="3" s="1"/>
  <c r="I5633" i="3"/>
  <c r="O5629" i="3"/>
  <c r="M5629" i="3"/>
  <c r="I5629" i="3"/>
  <c r="M5625" i="3"/>
  <c r="O5625" i="3" s="1"/>
  <c r="I5625" i="3"/>
  <c r="M5621" i="3"/>
  <c r="O5621" i="3" s="1"/>
  <c r="I5621" i="3"/>
  <c r="M5617" i="3"/>
  <c r="O5617" i="3" s="1"/>
  <c r="I5617" i="3"/>
  <c r="O5613" i="3"/>
  <c r="M5613" i="3"/>
  <c r="I5613" i="3"/>
  <c r="M5609" i="3"/>
  <c r="O5609" i="3" s="1"/>
  <c r="I5609" i="3"/>
  <c r="M5605" i="3"/>
  <c r="O5605" i="3" s="1"/>
  <c r="I5605" i="3"/>
  <c r="M5601" i="3"/>
  <c r="O5601" i="3" s="1"/>
  <c r="I5601" i="3"/>
  <c r="O5597" i="3"/>
  <c r="M5597" i="3"/>
  <c r="I5597" i="3"/>
  <c r="M5593" i="3"/>
  <c r="O5593" i="3" s="1"/>
  <c r="I5593" i="3"/>
  <c r="M5589" i="3"/>
  <c r="O5589" i="3" s="1"/>
  <c r="I5589" i="3"/>
  <c r="M5585" i="3"/>
  <c r="O5585" i="3" s="1"/>
  <c r="I5585" i="3"/>
  <c r="O5581" i="3"/>
  <c r="M5581" i="3"/>
  <c r="I5581" i="3"/>
  <c r="M5577" i="3"/>
  <c r="O5577" i="3" s="1"/>
  <c r="I5577" i="3"/>
  <c r="M5573" i="3"/>
  <c r="O5573" i="3" s="1"/>
  <c r="I5573" i="3"/>
  <c r="M5569" i="3"/>
  <c r="O5569" i="3" s="1"/>
  <c r="I5569" i="3"/>
  <c r="O5565" i="3"/>
  <c r="M5565" i="3"/>
  <c r="I5565" i="3"/>
  <c r="M5561" i="3"/>
  <c r="O5561" i="3" s="1"/>
  <c r="I5561" i="3"/>
  <c r="M5557" i="3"/>
  <c r="O5557" i="3" s="1"/>
  <c r="I5557" i="3"/>
  <c r="M5553" i="3"/>
  <c r="O5553" i="3" s="1"/>
  <c r="I5553" i="3"/>
  <c r="O5549" i="3"/>
  <c r="M5549" i="3"/>
  <c r="I5549" i="3"/>
  <c r="M5545" i="3"/>
  <c r="O5545" i="3" s="1"/>
  <c r="I5545" i="3"/>
  <c r="M5541" i="3"/>
  <c r="I5541" i="3"/>
  <c r="L5540" i="3"/>
  <c r="K5540" i="3"/>
  <c r="J5540" i="3"/>
  <c r="J5539" i="3" s="1"/>
  <c r="M5535" i="3"/>
  <c r="O5535" i="3" s="1"/>
  <c r="I5535" i="3"/>
  <c r="M5534" i="3"/>
  <c r="L5534" i="3"/>
  <c r="K5534" i="3"/>
  <c r="J5534" i="3"/>
  <c r="O5530" i="3"/>
  <c r="M5530" i="3"/>
  <c r="I5530" i="3"/>
  <c r="O5526" i="3"/>
  <c r="M5526" i="3"/>
  <c r="M5517" i="3" s="1"/>
  <c r="I5526" i="3"/>
  <c r="M5522" i="3"/>
  <c r="O5522" i="3" s="1"/>
  <c r="I5522" i="3"/>
  <c r="M5518" i="3"/>
  <c r="O5518" i="3" s="1"/>
  <c r="I5518" i="3"/>
  <c r="L5517" i="3"/>
  <c r="K5517" i="3"/>
  <c r="J5517" i="3"/>
  <c r="O5513" i="3"/>
  <c r="M5513" i="3"/>
  <c r="I5513" i="3"/>
  <c r="O5509" i="3"/>
  <c r="M5509" i="3"/>
  <c r="I5509" i="3"/>
  <c r="M5505" i="3"/>
  <c r="O5505" i="3" s="1"/>
  <c r="I5505" i="3"/>
  <c r="M5501" i="3"/>
  <c r="O5501" i="3" s="1"/>
  <c r="I5501" i="3"/>
  <c r="M5500" i="3"/>
  <c r="L5500" i="3"/>
  <c r="K5500" i="3"/>
  <c r="J5500" i="3"/>
  <c r="J5171" i="3" s="1"/>
  <c r="O5496" i="3"/>
  <c r="M5496" i="3"/>
  <c r="I5496" i="3"/>
  <c r="O5492" i="3"/>
  <c r="M5492" i="3"/>
  <c r="I5492" i="3"/>
  <c r="M5488" i="3"/>
  <c r="O5488" i="3" s="1"/>
  <c r="I5488" i="3"/>
  <c r="M5484" i="3"/>
  <c r="O5484" i="3" s="1"/>
  <c r="I5484" i="3"/>
  <c r="O5480" i="3"/>
  <c r="M5480" i="3"/>
  <c r="I5480" i="3"/>
  <c r="O5476" i="3"/>
  <c r="M5476" i="3"/>
  <c r="I5476" i="3"/>
  <c r="M5472" i="3"/>
  <c r="O5472" i="3" s="1"/>
  <c r="I5472" i="3"/>
  <c r="M5468" i="3"/>
  <c r="O5468" i="3" s="1"/>
  <c r="I5468" i="3"/>
  <c r="O5464" i="3"/>
  <c r="M5464" i="3"/>
  <c r="I5464" i="3"/>
  <c r="O5460" i="3"/>
  <c r="M5460" i="3"/>
  <c r="I5460" i="3"/>
  <c r="M5456" i="3"/>
  <c r="O5456" i="3" s="1"/>
  <c r="I5456" i="3"/>
  <c r="M5452" i="3"/>
  <c r="O5452" i="3" s="1"/>
  <c r="I5452" i="3"/>
  <c r="O5448" i="3"/>
  <c r="M5448" i="3"/>
  <c r="I5448" i="3"/>
  <c r="O5444" i="3"/>
  <c r="M5444" i="3"/>
  <c r="I5444" i="3"/>
  <c r="M5440" i="3"/>
  <c r="O5440" i="3" s="1"/>
  <c r="I5440" i="3"/>
  <c r="M5436" i="3"/>
  <c r="O5436" i="3" s="1"/>
  <c r="I5436" i="3"/>
  <c r="O5432" i="3"/>
  <c r="M5432" i="3"/>
  <c r="I5432" i="3"/>
  <c r="M5431" i="3"/>
  <c r="L5431" i="3"/>
  <c r="K5431" i="3"/>
  <c r="J5431" i="3"/>
  <c r="O5427" i="3"/>
  <c r="M5427" i="3"/>
  <c r="I5427" i="3"/>
  <c r="M5423" i="3"/>
  <c r="O5423" i="3" s="1"/>
  <c r="I5423" i="3"/>
  <c r="M5419" i="3"/>
  <c r="O5419" i="3" s="1"/>
  <c r="I5419" i="3"/>
  <c r="O5415" i="3"/>
  <c r="M5415" i="3"/>
  <c r="I5415" i="3"/>
  <c r="O5411" i="3"/>
  <c r="M5411" i="3"/>
  <c r="I5411" i="3"/>
  <c r="M5407" i="3"/>
  <c r="O5407" i="3" s="1"/>
  <c r="I5407" i="3"/>
  <c r="M5403" i="3"/>
  <c r="O5403" i="3" s="1"/>
  <c r="I5403" i="3"/>
  <c r="O5399" i="3"/>
  <c r="M5399" i="3"/>
  <c r="I5399" i="3"/>
  <c r="O5395" i="3"/>
  <c r="M5395" i="3"/>
  <c r="M5386" i="3" s="1"/>
  <c r="I5395" i="3"/>
  <c r="M5391" i="3"/>
  <c r="O5391" i="3" s="1"/>
  <c r="I5391" i="3"/>
  <c r="M5387" i="3"/>
  <c r="O5387" i="3" s="1"/>
  <c r="I5387" i="3"/>
  <c r="L5386" i="3"/>
  <c r="K5386" i="3"/>
  <c r="J5386" i="3"/>
  <c r="O5382" i="3"/>
  <c r="M5382" i="3"/>
  <c r="I5382" i="3"/>
  <c r="O5378" i="3"/>
  <c r="M5378" i="3"/>
  <c r="I5378" i="3"/>
  <c r="M5374" i="3"/>
  <c r="O5374" i="3" s="1"/>
  <c r="I5374" i="3"/>
  <c r="M5370" i="3"/>
  <c r="O5370" i="3" s="1"/>
  <c r="I5370" i="3"/>
  <c r="O5366" i="3"/>
  <c r="M5366" i="3"/>
  <c r="I5366" i="3"/>
  <c r="O5362" i="3"/>
  <c r="M5362" i="3"/>
  <c r="I5362" i="3"/>
  <c r="M5358" i="3"/>
  <c r="O5358" i="3" s="1"/>
  <c r="I5358" i="3"/>
  <c r="M5354" i="3"/>
  <c r="O5354" i="3" s="1"/>
  <c r="I5354" i="3"/>
  <c r="O5350" i="3"/>
  <c r="M5350" i="3"/>
  <c r="I5350" i="3"/>
  <c r="O5346" i="3"/>
  <c r="M5346" i="3"/>
  <c r="I5346" i="3"/>
  <c r="M5342" i="3"/>
  <c r="O5342" i="3" s="1"/>
  <c r="I5342" i="3"/>
  <c r="M5338" i="3"/>
  <c r="O5338" i="3" s="1"/>
  <c r="I5338" i="3"/>
  <c r="O5334" i="3"/>
  <c r="M5334" i="3"/>
  <c r="I5334" i="3"/>
  <c r="M5333" i="3"/>
  <c r="L5333" i="3"/>
  <c r="K5333" i="3"/>
  <c r="J5333" i="3"/>
  <c r="O5329" i="3"/>
  <c r="M5329" i="3"/>
  <c r="I5329" i="3"/>
  <c r="M5325" i="3"/>
  <c r="O5325" i="3" s="1"/>
  <c r="I5325" i="3"/>
  <c r="M5321" i="3"/>
  <c r="O5321" i="3" s="1"/>
  <c r="I5321" i="3"/>
  <c r="O5317" i="3"/>
  <c r="M5317" i="3"/>
  <c r="I5317" i="3"/>
  <c r="M5313" i="3"/>
  <c r="O5313" i="3" s="1"/>
  <c r="I5313" i="3"/>
  <c r="O5309" i="3"/>
  <c r="M5309" i="3"/>
  <c r="I5309" i="3"/>
  <c r="M5305" i="3"/>
  <c r="O5305" i="3" s="1"/>
  <c r="I5305" i="3"/>
  <c r="O5301" i="3"/>
  <c r="M5301" i="3"/>
  <c r="I5301" i="3"/>
  <c r="M5297" i="3"/>
  <c r="O5297" i="3" s="1"/>
  <c r="I5297" i="3"/>
  <c r="O5293" i="3"/>
  <c r="M5293" i="3"/>
  <c r="I5293" i="3"/>
  <c r="M5289" i="3"/>
  <c r="O5289" i="3" s="1"/>
  <c r="I5289" i="3"/>
  <c r="O5285" i="3"/>
  <c r="M5285" i="3"/>
  <c r="I5285" i="3"/>
  <c r="M5281" i="3"/>
  <c r="O5281" i="3" s="1"/>
  <c r="I5281" i="3"/>
  <c r="O5277" i="3"/>
  <c r="M5277" i="3"/>
  <c r="I5277" i="3"/>
  <c r="M5273" i="3"/>
  <c r="O5273" i="3" s="1"/>
  <c r="I5273" i="3"/>
  <c r="O5269" i="3"/>
  <c r="M5269" i="3"/>
  <c r="I5269" i="3"/>
  <c r="M5265" i="3"/>
  <c r="O5265" i="3" s="1"/>
  <c r="I5265" i="3"/>
  <c r="O5261" i="3"/>
  <c r="M5261" i="3"/>
  <c r="I5261" i="3"/>
  <c r="M5257" i="3"/>
  <c r="O5257" i="3" s="1"/>
  <c r="I5257" i="3"/>
  <c r="O5253" i="3"/>
  <c r="M5253" i="3"/>
  <c r="I5253" i="3"/>
  <c r="M5249" i="3"/>
  <c r="O5249" i="3" s="1"/>
  <c r="I5249" i="3"/>
  <c r="O5245" i="3"/>
  <c r="M5245" i="3"/>
  <c r="I5245" i="3"/>
  <c r="M5241" i="3"/>
  <c r="O5241" i="3" s="1"/>
  <c r="I5241" i="3"/>
  <c r="O5237" i="3"/>
  <c r="M5237" i="3"/>
  <c r="I5237" i="3"/>
  <c r="M5233" i="3"/>
  <c r="O5233" i="3" s="1"/>
  <c r="I5233" i="3"/>
  <c r="O5229" i="3"/>
  <c r="M5229" i="3"/>
  <c r="I5229" i="3"/>
  <c r="M5225" i="3"/>
  <c r="O5225" i="3" s="1"/>
  <c r="I5225" i="3"/>
  <c r="O5221" i="3"/>
  <c r="M5221" i="3"/>
  <c r="I5221" i="3"/>
  <c r="M5217" i="3"/>
  <c r="O5217" i="3" s="1"/>
  <c r="I5217" i="3"/>
  <c r="O5213" i="3"/>
  <c r="M5213" i="3"/>
  <c r="I5213" i="3"/>
  <c r="M5209" i="3"/>
  <c r="O5209" i="3" s="1"/>
  <c r="I5209" i="3"/>
  <c r="O5205" i="3"/>
  <c r="M5205" i="3"/>
  <c r="I5205" i="3"/>
  <c r="M5201" i="3"/>
  <c r="O5201" i="3" s="1"/>
  <c r="I5201" i="3"/>
  <c r="O5197" i="3"/>
  <c r="M5197" i="3"/>
  <c r="I5197" i="3"/>
  <c r="M5193" i="3"/>
  <c r="O5193" i="3" s="1"/>
  <c r="I5193" i="3"/>
  <c r="O5189" i="3"/>
  <c r="M5189" i="3"/>
  <c r="I5189" i="3"/>
  <c r="M5185" i="3"/>
  <c r="O5185" i="3" s="1"/>
  <c r="I5185" i="3"/>
  <c r="O5181" i="3"/>
  <c r="M5181" i="3"/>
  <c r="I5181" i="3"/>
  <c r="M5177" i="3"/>
  <c r="O5177" i="3" s="1"/>
  <c r="I5177" i="3"/>
  <c r="O5173" i="3"/>
  <c r="M5173" i="3"/>
  <c r="I5173" i="3"/>
  <c r="L5172" i="3"/>
  <c r="K5172" i="3"/>
  <c r="J5172" i="3"/>
  <c r="L5171" i="3"/>
  <c r="K5171" i="3"/>
  <c r="M5167" i="3"/>
  <c r="I5167" i="3"/>
  <c r="L5166" i="3"/>
  <c r="K5166" i="3"/>
  <c r="J5166" i="3"/>
  <c r="O5162" i="3"/>
  <c r="M5162" i="3"/>
  <c r="I5162" i="3"/>
  <c r="M5161" i="3"/>
  <c r="L5161" i="3"/>
  <c r="K5161" i="3"/>
  <c r="J5161" i="3"/>
  <c r="M5157" i="3"/>
  <c r="O5157" i="3" s="1"/>
  <c r="I5157" i="3"/>
  <c r="O5153" i="3"/>
  <c r="M5153" i="3"/>
  <c r="I5153" i="3"/>
  <c r="M5149" i="3"/>
  <c r="O5149" i="3" s="1"/>
  <c r="I5149" i="3"/>
  <c r="O5145" i="3"/>
  <c r="M5145" i="3"/>
  <c r="I5145" i="3"/>
  <c r="M5141" i="3"/>
  <c r="O5141" i="3" s="1"/>
  <c r="I5141" i="3"/>
  <c r="O5137" i="3"/>
  <c r="M5137" i="3"/>
  <c r="I5137" i="3"/>
  <c r="M5133" i="3"/>
  <c r="O5133" i="3" s="1"/>
  <c r="I5133" i="3"/>
  <c r="O5129" i="3"/>
  <c r="M5129" i="3"/>
  <c r="I5129" i="3"/>
  <c r="M5125" i="3"/>
  <c r="O5125" i="3" s="1"/>
  <c r="I5125" i="3"/>
  <c r="O5121" i="3"/>
  <c r="M5121" i="3"/>
  <c r="I5121" i="3"/>
  <c r="M5117" i="3"/>
  <c r="O5117" i="3" s="1"/>
  <c r="I5117" i="3"/>
  <c r="O5113" i="3"/>
  <c r="M5113" i="3"/>
  <c r="I5113" i="3"/>
  <c r="M5109" i="3"/>
  <c r="O5109" i="3" s="1"/>
  <c r="I5109" i="3"/>
  <c r="O5105" i="3"/>
  <c r="M5105" i="3"/>
  <c r="I5105" i="3"/>
  <c r="M5101" i="3"/>
  <c r="O5101" i="3" s="1"/>
  <c r="I5101" i="3"/>
  <c r="O5097" i="3"/>
  <c r="M5097" i="3"/>
  <c r="I5097" i="3"/>
  <c r="M5093" i="3"/>
  <c r="O5093" i="3" s="1"/>
  <c r="I5093" i="3"/>
  <c r="O5089" i="3"/>
  <c r="M5089" i="3"/>
  <c r="I5089" i="3"/>
  <c r="M5085" i="3"/>
  <c r="O5085" i="3" s="1"/>
  <c r="I5085" i="3"/>
  <c r="O5081" i="3"/>
  <c r="M5081" i="3"/>
  <c r="I5081" i="3"/>
  <c r="M5077" i="3"/>
  <c r="O5077" i="3" s="1"/>
  <c r="I5077" i="3"/>
  <c r="O5073" i="3"/>
  <c r="M5073" i="3"/>
  <c r="I5073" i="3"/>
  <c r="M5069" i="3"/>
  <c r="O5069" i="3" s="1"/>
  <c r="I5069" i="3"/>
  <c r="O5065" i="3"/>
  <c r="M5065" i="3"/>
  <c r="I5065" i="3"/>
  <c r="M5061" i="3"/>
  <c r="O5061" i="3" s="1"/>
  <c r="I5061" i="3"/>
  <c r="O5057" i="3"/>
  <c r="M5057" i="3"/>
  <c r="I5057" i="3"/>
  <c r="M5053" i="3"/>
  <c r="O5053" i="3" s="1"/>
  <c r="I5053" i="3"/>
  <c r="O5049" i="3"/>
  <c r="M5049" i="3"/>
  <c r="I5049" i="3"/>
  <c r="M5045" i="3"/>
  <c r="O5045" i="3" s="1"/>
  <c r="I5045" i="3"/>
  <c r="O5041" i="3"/>
  <c r="M5041" i="3"/>
  <c r="I5041" i="3"/>
  <c r="M5037" i="3"/>
  <c r="O5037" i="3" s="1"/>
  <c r="I5037" i="3"/>
  <c r="O5033" i="3"/>
  <c r="M5033" i="3"/>
  <c r="I5033" i="3"/>
  <c r="M5029" i="3"/>
  <c r="O5029" i="3" s="1"/>
  <c r="I5029" i="3"/>
  <c r="M5028" i="3"/>
  <c r="L5028" i="3"/>
  <c r="K5028" i="3"/>
  <c r="J5028" i="3"/>
  <c r="O5024" i="3"/>
  <c r="M5024" i="3"/>
  <c r="I5024" i="3"/>
  <c r="M5020" i="3"/>
  <c r="O5020" i="3" s="1"/>
  <c r="I5020" i="3"/>
  <c r="O5016" i="3"/>
  <c r="M5016" i="3"/>
  <c r="I5016" i="3"/>
  <c r="M5012" i="3"/>
  <c r="O5012" i="3" s="1"/>
  <c r="I5012" i="3"/>
  <c r="O5008" i="3"/>
  <c r="M5008" i="3"/>
  <c r="I5008" i="3"/>
  <c r="M5004" i="3"/>
  <c r="O5004" i="3" s="1"/>
  <c r="I5004" i="3"/>
  <c r="O5000" i="3"/>
  <c r="M5000" i="3"/>
  <c r="I5000" i="3"/>
  <c r="M4996" i="3"/>
  <c r="O4996" i="3" s="1"/>
  <c r="I4996" i="3"/>
  <c r="O4992" i="3"/>
  <c r="M4992" i="3"/>
  <c r="I4992" i="3"/>
  <c r="M4988" i="3"/>
  <c r="O4988" i="3" s="1"/>
  <c r="I4988" i="3"/>
  <c r="O4984" i="3"/>
  <c r="M4984" i="3"/>
  <c r="I4984" i="3"/>
  <c r="M4980" i="3"/>
  <c r="O4980" i="3" s="1"/>
  <c r="I4980" i="3"/>
  <c r="O4976" i="3"/>
  <c r="M4976" i="3"/>
  <c r="I4976" i="3"/>
  <c r="M4972" i="3"/>
  <c r="O4972" i="3" s="1"/>
  <c r="I4972" i="3"/>
  <c r="O4968" i="3"/>
  <c r="M4968" i="3"/>
  <c r="I4968" i="3"/>
  <c r="M4964" i="3"/>
  <c r="O4964" i="3" s="1"/>
  <c r="I4964" i="3"/>
  <c r="O4960" i="3"/>
  <c r="M4960" i="3"/>
  <c r="I4960" i="3"/>
  <c r="L4959" i="3"/>
  <c r="K4959" i="3"/>
  <c r="J4959" i="3"/>
  <c r="M4955" i="3"/>
  <c r="O4955" i="3" s="1"/>
  <c r="I4955" i="3"/>
  <c r="O4951" i="3"/>
  <c r="M4951" i="3"/>
  <c r="I4951" i="3"/>
  <c r="M4947" i="3"/>
  <c r="O4947" i="3" s="1"/>
  <c r="I4947" i="3"/>
  <c r="O4943" i="3"/>
  <c r="M4943" i="3"/>
  <c r="I4943" i="3"/>
  <c r="M4939" i="3"/>
  <c r="I4939" i="3"/>
  <c r="O4935" i="3"/>
  <c r="M4935" i="3"/>
  <c r="I4935" i="3"/>
  <c r="M4931" i="3"/>
  <c r="O4931" i="3" s="1"/>
  <c r="I4931" i="3"/>
  <c r="L4930" i="3"/>
  <c r="K4930" i="3"/>
  <c r="J4930" i="3"/>
  <c r="O4926" i="3"/>
  <c r="M4926" i="3"/>
  <c r="I4926" i="3"/>
  <c r="M4922" i="3"/>
  <c r="O4922" i="3" s="1"/>
  <c r="I4922" i="3"/>
  <c r="O4918" i="3"/>
  <c r="M4918" i="3"/>
  <c r="I4918" i="3"/>
  <c r="M4914" i="3"/>
  <c r="O4914" i="3" s="1"/>
  <c r="I4914" i="3"/>
  <c r="L4913" i="3"/>
  <c r="K4913" i="3"/>
  <c r="J4913" i="3"/>
  <c r="O4909" i="3"/>
  <c r="M4909" i="3"/>
  <c r="I4909" i="3"/>
  <c r="M4905" i="3"/>
  <c r="O4905" i="3" s="1"/>
  <c r="I4905" i="3"/>
  <c r="O4901" i="3"/>
  <c r="M4901" i="3"/>
  <c r="I4901" i="3"/>
  <c r="M4897" i="3"/>
  <c r="O4897" i="3" s="1"/>
  <c r="I4897" i="3"/>
  <c r="O4893" i="3"/>
  <c r="M4893" i="3"/>
  <c r="M4892" i="3" s="1"/>
  <c r="I4893" i="3"/>
  <c r="L4892" i="3"/>
  <c r="K4892" i="3"/>
  <c r="J4892" i="3"/>
  <c r="M4888" i="3"/>
  <c r="I4888" i="3"/>
  <c r="O4884" i="3"/>
  <c r="M4884" i="3"/>
  <c r="I4884" i="3"/>
  <c r="L4883" i="3"/>
  <c r="K4883" i="3"/>
  <c r="J4883" i="3"/>
  <c r="M4879" i="3"/>
  <c r="O4879" i="3" s="1"/>
  <c r="I4879" i="3"/>
  <c r="O4875" i="3"/>
  <c r="M4875" i="3"/>
  <c r="I4875" i="3"/>
  <c r="M4871" i="3"/>
  <c r="O4871" i="3" s="1"/>
  <c r="I4871" i="3"/>
  <c r="O4867" i="3"/>
  <c r="M4867" i="3"/>
  <c r="I4867" i="3"/>
  <c r="M4863" i="3"/>
  <c r="O4863" i="3" s="1"/>
  <c r="I4863" i="3"/>
  <c r="O4859" i="3"/>
  <c r="M4859" i="3"/>
  <c r="I4859" i="3"/>
  <c r="M4855" i="3"/>
  <c r="O4855" i="3" s="1"/>
  <c r="I4855" i="3"/>
  <c r="O4851" i="3"/>
  <c r="M4851" i="3"/>
  <c r="I4851" i="3"/>
  <c r="M4847" i="3"/>
  <c r="O4847" i="3" s="1"/>
  <c r="I4847" i="3"/>
  <c r="O4843" i="3"/>
  <c r="M4843" i="3"/>
  <c r="I4843" i="3"/>
  <c r="M4839" i="3"/>
  <c r="O4839" i="3" s="1"/>
  <c r="I4839" i="3"/>
  <c r="O4835" i="3"/>
  <c r="M4835" i="3"/>
  <c r="I4835" i="3"/>
  <c r="M4831" i="3"/>
  <c r="O4831" i="3" s="1"/>
  <c r="I4831" i="3"/>
  <c r="O4827" i="3"/>
  <c r="M4827" i="3"/>
  <c r="I4827" i="3"/>
  <c r="M4823" i="3"/>
  <c r="O4823" i="3" s="1"/>
  <c r="I4823" i="3"/>
  <c r="O4819" i="3"/>
  <c r="M4819" i="3"/>
  <c r="I4819" i="3"/>
  <c r="M4815" i="3"/>
  <c r="O4815" i="3" s="1"/>
  <c r="I4815" i="3"/>
  <c r="O4811" i="3"/>
  <c r="M4811" i="3"/>
  <c r="I4811" i="3"/>
  <c r="M4807" i="3"/>
  <c r="O4807" i="3" s="1"/>
  <c r="I4807" i="3"/>
  <c r="O4803" i="3"/>
  <c r="M4803" i="3"/>
  <c r="I4803" i="3"/>
  <c r="M4799" i="3"/>
  <c r="O4799" i="3" s="1"/>
  <c r="I4799" i="3"/>
  <c r="O4795" i="3"/>
  <c r="M4795" i="3"/>
  <c r="I4795" i="3"/>
  <c r="M4791" i="3"/>
  <c r="O4791" i="3" s="1"/>
  <c r="I4791" i="3"/>
  <c r="O4787" i="3"/>
  <c r="M4787" i="3"/>
  <c r="I4787" i="3"/>
  <c r="M4783" i="3"/>
  <c r="O4783" i="3" s="1"/>
  <c r="I4783" i="3"/>
  <c r="O4779" i="3"/>
  <c r="M4779" i="3"/>
  <c r="I4779" i="3"/>
  <c r="M4775" i="3"/>
  <c r="O4775" i="3" s="1"/>
  <c r="I4775" i="3"/>
  <c r="O4771" i="3"/>
  <c r="M4771" i="3"/>
  <c r="I4771" i="3"/>
  <c r="M4767" i="3"/>
  <c r="O4767" i="3" s="1"/>
  <c r="I4767" i="3"/>
  <c r="O4763" i="3"/>
  <c r="M4763" i="3"/>
  <c r="I4763" i="3"/>
  <c r="M4759" i="3"/>
  <c r="O4759" i="3" s="1"/>
  <c r="I4759" i="3"/>
  <c r="O4755" i="3"/>
  <c r="M4755" i="3"/>
  <c r="I4755" i="3"/>
  <c r="M4751" i="3"/>
  <c r="O4751" i="3" s="1"/>
  <c r="I4751" i="3"/>
  <c r="O4747" i="3"/>
  <c r="M4747" i="3"/>
  <c r="I4747" i="3"/>
  <c r="M4743" i="3"/>
  <c r="O4743" i="3" s="1"/>
  <c r="I4743" i="3"/>
  <c r="O4739" i="3"/>
  <c r="M4739" i="3"/>
  <c r="I4739" i="3"/>
  <c r="M4735" i="3"/>
  <c r="O4735" i="3" s="1"/>
  <c r="I4735" i="3"/>
  <c r="O4731" i="3"/>
  <c r="M4731" i="3"/>
  <c r="I4731" i="3"/>
  <c r="M4727" i="3"/>
  <c r="O4727" i="3" s="1"/>
  <c r="I4727" i="3"/>
  <c r="O4723" i="3"/>
  <c r="M4723" i="3"/>
  <c r="I4723" i="3"/>
  <c r="M4719" i="3"/>
  <c r="O4719" i="3" s="1"/>
  <c r="I4719" i="3"/>
  <c r="O4715" i="3"/>
  <c r="M4715" i="3"/>
  <c r="I4715" i="3"/>
  <c r="M4711" i="3"/>
  <c r="O4711" i="3" s="1"/>
  <c r="I4711" i="3"/>
  <c r="O4707" i="3"/>
  <c r="M4707" i="3"/>
  <c r="I4707" i="3"/>
  <c r="M4703" i="3"/>
  <c r="O4703" i="3" s="1"/>
  <c r="I4703" i="3"/>
  <c r="O4699" i="3"/>
  <c r="M4699" i="3"/>
  <c r="I4699" i="3"/>
  <c r="M4695" i="3"/>
  <c r="O4695" i="3" s="1"/>
  <c r="I4695" i="3"/>
  <c r="O4691" i="3"/>
  <c r="M4691" i="3"/>
  <c r="I4691" i="3"/>
  <c r="M4687" i="3"/>
  <c r="O4687" i="3" s="1"/>
  <c r="I4687" i="3"/>
  <c r="O4683" i="3"/>
  <c r="M4683" i="3"/>
  <c r="I4683" i="3"/>
  <c r="M4679" i="3"/>
  <c r="O4679" i="3" s="1"/>
  <c r="I4679" i="3"/>
  <c r="O4675" i="3"/>
  <c r="M4675" i="3"/>
  <c r="I4675" i="3"/>
  <c r="M4671" i="3"/>
  <c r="O4671" i="3" s="1"/>
  <c r="I4671" i="3"/>
  <c r="O4667" i="3"/>
  <c r="M4667" i="3"/>
  <c r="I4667" i="3"/>
  <c r="M4663" i="3"/>
  <c r="O4663" i="3" s="1"/>
  <c r="I4663" i="3"/>
  <c r="O4659" i="3"/>
  <c r="M4659" i="3"/>
  <c r="I4659" i="3"/>
  <c r="M4655" i="3"/>
  <c r="O4655" i="3" s="1"/>
  <c r="I4655" i="3"/>
  <c r="O4651" i="3"/>
  <c r="M4651" i="3"/>
  <c r="I4651" i="3"/>
  <c r="M4647" i="3"/>
  <c r="O4647" i="3" s="1"/>
  <c r="I4647" i="3"/>
  <c r="O4643" i="3"/>
  <c r="M4643" i="3"/>
  <c r="I4643" i="3"/>
  <c r="M4639" i="3"/>
  <c r="O4639" i="3" s="1"/>
  <c r="I4639" i="3"/>
  <c r="O4635" i="3"/>
  <c r="M4635" i="3"/>
  <c r="I4635" i="3"/>
  <c r="M4631" i="3"/>
  <c r="O4631" i="3" s="1"/>
  <c r="I4631" i="3"/>
  <c r="O4627" i="3"/>
  <c r="M4627" i="3"/>
  <c r="I4627" i="3"/>
  <c r="M4623" i="3"/>
  <c r="O4623" i="3" s="1"/>
  <c r="I4623" i="3"/>
  <c r="O4619" i="3"/>
  <c r="M4619" i="3"/>
  <c r="I4619" i="3"/>
  <c r="M4615" i="3"/>
  <c r="O4615" i="3" s="1"/>
  <c r="I4615" i="3"/>
  <c r="O4611" i="3"/>
  <c r="M4611" i="3"/>
  <c r="I4611" i="3"/>
  <c r="M4607" i="3"/>
  <c r="O4607" i="3" s="1"/>
  <c r="I4607" i="3"/>
  <c r="O4603" i="3"/>
  <c r="M4603" i="3"/>
  <c r="I4603" i="3"/>
  <c r="M4599" i="3"/>
  <c r="O4599" i="3" s="1"/>
  <c r="I4599" i="3"/>
  <c r="O4595" i="3"/>
  <c r="M4595" i="3"/>
  <c r="I4595" i="3"/>
  <c r="M4591" i="3"/>
  <c r="O4591" i="3" s="1"/>
  <c r="I4591" i="3"/>
  <c r="O4587" i="3"/>
  <c r="M4587" i="3"/>
  <c r="I4587" i="3"/>
  <c r="M4583" i="3"/>
  <c r="O4583" i="3" s="1"/>
  <c r="I4583" i="3"/>
  <c r="O4579" i="3"/>
  <c r="M4579" i="3"/>
  <c r="I4579" i="3"/>
  <c r="M4575" i="3"/>
  <c r="O4575" i="3" s="1"/>
  <c r="I4575" i="3"/>
  <c r="O4571" i="3"/>
  <c r="M4571" i="3"/>
  <c r="I4571" i="3"/>
  <c r="M4567" i="3"/>
  <c r="O4567" i="3" s="1"/>
  <c r="I4567" i="3"/>
  <c r="O4563" i="3"/>
  <c r="M4563" i="3"/>
  <c r="I4563" i="3"/>
  <c r="M4559" i="3"/>
  <c r="O4559" i="3" s="1"/>
  <c r="I4559" i="3"/>
  <c r="O4555" i="3"/>
  <c r="M4555" i="3"/>
  <c r="I4555" i="3"/>
  <c r="M4551" i="3"/>
  <c r="O4551" i="3" s="1"/>
  <c r="I4551" i="3"/>
  <c r="O4547" i="3"/>
  <c r="M4547" i="3"/>
  <c r="I4547" i="3"/>
  <c r="M4543" i="3"/>
  <c r="O4543" i="3" s="1"/>
  <c r="I4543" i="3"/>
  <c r="O4539" i="3"/>
  <c r="M4539" i="3"/>
  <c r="I4539" i="3"/>
  <c r="M4535" i="3"/>
  <c r="O4535" i="3" s="1"/>
  <c r="I4535" i="3"/>
  <c r="O4531" i="3"/>
  <c r="M4531" i="3"/>
  <c r="I4531" i="3"/>
  <c r="M4527" i="3"/>
  <c r="O4527" i="3" s="1"/>
  <c r="I4527" i="3"/>
  <c r="O4523" i="3"/>
  <c r="M4523" i="3"/>
  <c r="I4523" i="3"/>
  <c r="M4519" i="3"/>
  <c r="O4519" i="3" s="1"/>
  <c r="I4519" i="3"/>
  <c r="O4515" i="3"/>
  <c r="M4515" i="3"/>
  <c r="I4515" i="3"/>
  <c r="M4511" i="3"/>
  <c r="O4511" i="3" s="1"/>
  <c r="I4511" i="3"/>
  <c r="O4507" i="3"/>
  <c r="M4507" i="3"/>
  <c r="I4507" i="3"/>
  <c r="M4503" i="3"/>
  <c r="O4503" i="3" s="1"/>
  <c r="I4503" i="3"/>
  <c r="O4499" i="3"/>
  <c r="M4499" i="3"/>
  <c r="I4499" i="3"/>
  <c r="M4495" i="3"/>
  <c r="O4495" i="3" s="1"/>
  <c r="I4495" i="3"/>
  <c r="O4491" i="3"/>
  <c r="M4491" i="3"/>
  <c r="I4491" i="3"/>
  <c r="M4487" i="3"/>
  <c r="O4487" i="3" s="1"/>
  <c r="I4487" i="3"/>
  <c r="O4483" i="3"/>
  <c r="M4483" i="3"/>
  <c r="I4483" i="3"/>
  <c r="M4479" i="3"/>
  <c r="O4479" i="3" s="1"/>
  <c r="I4479" i="3"/>
  <c r="O4475" i="3"/>
  <c r="M4475" i="3"/>
  <c r="I4475" i="3"/>
  <c r="M4471" i="3"/>
  <c r="O4471" i="3" s="1"/>
  <c r="I4471" i="3"/>
  <c r="O4467" i="3"/>
  <c r="M4467" i="3"/>
  <c r="I4467" i="3"/>
  <c r="M4463" i="3"/>
  <c r="O4463" i="3" s="1"/>
  <c r="I4463" i="3"/>
  <c r="O4459" i="3"/>
  <c r="M4459" i="3"/>
  <c r="I4459" i="3"/>
  <c r="M4455" i="3"/>
  <c r="O4455" i="3" s="1"/>
  <c r="I4455" i="3"/>
  <c r="O4451" i="3"/>
  <c r="M4451" i="3"/>
  <c r="I4451" i="3"/>
  <c r="M4447" i="3"/>
  <c r="O4447" i="3" s="1"/>
  <c r="I4447" i="3"/>
  <c r="O4443" i="3"/>
  <c r="M4443" i="3"/>
  <c r="I4443" i="3"/>
  <c r="M4439" i="3"/>
  <c r="O4439" i="3" s="1"/>
  <c r="I4439" i="3"/>
  <c r="M4435" i="3"/>
  <c r="O4435" i="3" s="1"/>
  <c r="I4435" i="3"/>
  <c r="M4431" i="3"/>
  <c r="O4431" i="3" s="1"/>
  <c r="I4431" i="3"/>
  <c r="O4427" i="3"/>
  <c r="M4427" i="3"/>
  <c r="I4427" i="3"/>
  <c r="M4423" i="3"/>
  <c r="O4423" i="3" s="1"/>
  <c r="I4423" i="3"/>
  <c r="M4419" i="3"/>
  <c r="O4419" i="3" s="1"/>
  <c r="I4419" i="3"/>
  <c r="M4415" i="3"/>
  <c r="O4415" i="3" s="1"/>
  <c r="I4415" i="3"/>
  <c r="O4411" i="3"/>
  <c r="M4411" i="3"/>
  <c r="I4411" i="3"/>
  <c r="M4407" i="3"/>
  <c r="O4407" i="3" s="1"/>
  <c r="I4407" i="3"/>
  <c r="M4403" i="3"/>
  <c r="O4403" i="3" s="1"/>
  <c r="I4403" i="3"/>
  <c r="M4399" i="3"/>
  <c r="O4399" i="3" s="1"/>
  <c r="I4399" i="3"/>
  <c r="O4395" i="3"/>
  <c r="M4395" i="3"/>
  <c r="I4395" i="3"/>
  <c r="M4391" i="3"/>
  <c r="O4391" i="3" s="1"/>
  <c r="I4391" i="3"/>
  <c r="M4387" i="3"/>
  <c r="O4387" i="3" s="1"/>
  <c r="I4387" i="3"/>
  <c r="M4383" i="3"/>
  <c r="O4383" i="3" s="1"/>
  <c r="I4383" i="3"/>
  <c r="O4379" i="3"/>
  <c r="M4379" i="3"/>
  <c r="I4379" i="3"/>
  <c r="M4375" i="3"/>
  <c r="O4375" i="3" s="1"/>
  <c r="I4375" i="3"/>
  <c r="M4371" i="3"/>
  <c r="O4371" i="3" s="1"/>
  <c r="I4371" i="3"/>
  <c r="M4367" i="3"/>
  <c r="O4367" i="3" s="1"/>
  <c r="I4367" i="3"/>
  <c r="O4363" i="3"/>
  <c r="M4363" i="3"/>
  <c r="I4363" i="3"/>
  <c r="M4359" i="3"/>
  <c r="O4359" i="3" s="1"/>
  <c r="I4359" i="3"/>
  <c r="M4355" i="3"/>
  <c r="O4355" i="3" s="1"/>
  <c r="I4355" i="3"/>
  <c r="M4351" i="3"/>
  <c r="O4351" i="3" s="1"/>
  <c r="I4351" i="3"/>
  <c r="O4347" i="3"/>
  <c r="M4347" i="3"/>
  <c r="I4347" i="3"/>
  <c r="M4343" i="3"/>
  <c r="O4343" i="3" s="1"/>
  <c r="I4343" i="3"/>
  <c r="M4339" i="3"/>
  <c r="I4339" i="3"/>
  <c r="L4338" i="3"/>
  <c r="L4332" i="3" s="1"/>
  <c r="K4338" i="3"/>
  <c r="J4338" i="3"/>
  <c r="J4332" i="3" s="1"/>
  <c r="M4334" i="3"/>
  <c r="O4334" i="3" s="1"/>
  <c r="I4334" i="3"/>
  <c r="M4333" i="3"/>
  <c r="L4333" i="3"/>
  <c r="K4333" i="3"/>
  <c r="J4333" i="3"/>
  <c r="K4332" i="3"/>
  <c r="O4328" i="3"/>
  <c r="M4328" i="3"/>
  <c r="I4328" i="3"/>
  <c r="M4324" i="3"/>
  <c r="I4324" i="3"/>
  <c r="L4323" i="3"/>
  <c r="K4323" i="3"/>
  <c r="J4323" i="3"/>
  <c r="O4319" i="3"/>
  <c r="M4319" i="3"/>
  <c r="I4319" i="3"/>
  <c r="M4315" i="3"/>
  <c r="O4315" i="3" s="1"/>
  <c r="I4315" i="3"/>
  <c r="O4311" i="3"/>
  <c r="M4311" i="3"/>
  <c r="I4311" i="3"/>
  <c r="M4307" i="3"/>
  <c r="O4307" i="3" s="1"/>
  <c r="I4307" i="3"/>
  <c r="O4303" i="3"/>
  <c r="M4303" i="3"/>
  <c r="I4303" i="3"/>
  <c r="M4299" i="3"/>
  <c r="O4299" i="3" s="1"/>
  <c r="I4299" i="3"/>
  <c r="O4295" i="3"/>
  <c r="M4295" i="3"/>
  <c r="I4295" i="3"/>
  <c r="M4291" i="3"/>
  <c r="I4291" i="3"/>
  <c r="L4290" i="3"/>
  <c r="K4290" i="3"/>
  <c r="J4290" i="3"/>
  <c r="O4286" i="3"/>
  <c r="M4286" i="3"/>
  <c r="I4286" i="3"/>
  <c r="M4282" i="3"/>
  <c r="O4282" i="3" s="1"/>
  <c r="I4282" i="3"/>
  <c r="O4278" i="3"/>
  <c r="M4278" i="3"/>
  <c r="I4278" i="3"/>
  <c r="L4277" i="3"/>
  <c r="K4277" i="3"/>
  <c r="J4277" i="3"/>
  <c r="M4273" i="3"/>
  <c r="O4273" i="3" s="1"/>
  <c r="I4273" i="3"/>
  <c r="O4269" i="3"/>
  <c r="M4269" i="3"/>
  <c r="M4268" i="3" s="1"/>
  <c r="I4269" i="3"/>
  <c r="L4268" i="3"/>
  <c r="K4268" i="3"/>
  <c r="J4268" i="3"/>
  <c r="M4264" i="3"/>
  <c r="O4264" i="3" s="1"/>
  <c r="I4264" i="3"/>
  <c r="O4260" i="3"/>
  <c r="M4260" i="3"/>
  <c r="I4260" i="3"/>
  <c r="M4256" i="3"/>
  <c r="O4256" i="3" s="1"/>
  <c r="I4256" i="3"/>
  <c r="O4252" i="3"/>
  <c r="M4252" i="3"/>
  <c r="I4252" i="3"/>
  <c r="M4248" i="3"/>
  <c r="O4248" i="3" s="1"/>
  <c r="I4248" i="3"/>
  <c r="L4247" i="3"/>
  <c r="K4247" i="3"/>
  <c r="J4247" i="3"/>
  <c r="O4243" i="3"/>
  <c r="M4243" i="3"/>
  <c r="I4243" i="3"/>
  <c r="M4239" i="3"/>
  <c r="O4239" i="3" s="1"/>
  <c r="I4239" i="3"/>
  <c r="O4235" i="3"/>
  <c r="M4235" i="3"/>
  <c r="I4235" i="3"/>
  <c r="M4231" i="3"/>
  <c r="O4231" i="3" s="1"/>
  <c r="I4231" i="3"/>
  <c r="O4227" i="3"/>
  <c r="M4227" i="3"/>
  <c r="I4227" i="3"/>
  <c r="M4223" i="3"/>
  <c r="O4223" i="3" s="1"/>
  <c r="I4223" i="3"/>
  <c r="O4219" i="3"/>
  <c r="M4219" i="3"/>
  <c r="I4219" i="3"/>
  <c r="L4218" i="3"/>
  <c r="K4218" i="3"/>
  <c r="J4218" i="3"/>
  <c r="M4214" i="3"/>
  <c r="O4214" i="3" s="1"/>
  <c r="I4214" i="3"/>
  <c r="O4210" i="3"/>
  <c r="M4210" i="3"/>
  <c r="I4210" i="3"/>
  <c r="M4206" i="3"/>
  <c r="O4206" i="3" s="1"/>
  <c r="I4206" i="3"/>
  <c r="O4202" i="3"/>
  <c r="M4202" i="3"/>
  <c r="I4202" i="3"/>
  <c r="M4198" i="3"/>
  <c r="O4198" i="3" s="1"/>
  <c r="I4198" i="3"/>
  <c r="O4194" i="3"/>
  <c r="M4194" i="3"/>
  <c r="I4194" i="3"/>
  <c r="M4190" i="3"/>
  <c r="O4190" i="3" s="1"/>
  <c r="I4190" i="3"/>
  <c r="O4186" i="3"/>
  <c r="M4186" i="3"/>
  <c r="I4186" i="3"/>
  <c r="M4182" i="3"/>
  <c r="O4182" i="3" s="1"/>
  <c r="I4182" i="3"/>
  <c r="O4178" i="3"/>
  <c r="M4178" i="3"/>
  <c r="I4178" i="3"/>
  <c r="M4174" i="3"/>
  <c r="O4174" i="3" s="1"/>
  <c r="I4174" i="3"/>
  <c r="O4170" i="3"/>
  <c r="M4170" i="3"/>
  <c r="I4170" i="3"/>
  <c r="M4166" i="3"/>
  <c r="O4166" i="3" s="1"/>
  <c r="I4166" i="3"/>
  <c r="O4162" i="3"/>
  <c r="M4162" i="3"/>
  <c r="I4162" i="3"/>
  <c r="M4158" i="3"/>
  <c r="I4158" i="3"/>
  <c r="L4157" i="3"/>
  <c r="K4157" i="3"/>
  <c r="J4157" i="3"/>
  <c r="O4153" i="3"/>
  <c r="M4153" i="3"/>
  <c r="I4153" i="3"/>
  <c r="M4149" i="3"/>
  <c r="O4149" i="3" s="1"/>
  <c r="I4149" i="3"/>
  <c r="O4145" i="3"/>
  <c r="M4145" i="3"/>
  <c r="I4145" i="3"/>
  <c r="M4141" i="3"/>
  <c r="O4141" i="3" s="1"/>
  <c r="I4141" i="3"/>
  <c r="O4137" i="3"/>
  <c r="M4137" i="3"/>
  <c r="I4137" i="3"/>
  <c r="M4133" i="3"/>
  <c r="O4133" i="3" s="1"/>
  <c r="I4133" i="3"/>
  <c r="O4129" i="3"/>
  <c r="M4129" i="3"/>
  <c r="I4129" i="3"/>
  <c r="M4125" i="3"/>
  <c r="O4125" i="3" s="1"/>
  <c r="I4125" i="3"/>
  <c r="O4121" i="3"/>
  <c r="M4121" i="3"/>
  <c r="I4121" i="3"/>
  <c r="M4117" i="3"/>
  <c r="O4117" i="3" s="1"/>
  <c r="I4117" i="3"/>
  <c r="O4113" i="3"/>
  <c r="M4113" i="3"/>
  <c r="I4113" i="3"/>
  <c r="L4112" i="3"/>
  <c r="K4112" i="3"/>
  <c r="J4112" i="3"/>
  <c r="M4108" i="3"/>
  <c r="O4108" i="3" s="1"/>
  <c r="I4108" i="3"/>
  <c r="O4104" i="3"/>
  <c r="M4104" i="3"/>
  <c r="I4104" i="3"/>
  <c r="M4100" i="3"/>
  <c r="O4100" i="3" s="1"/>
  <c r="I4100" i="3"/>
  <c r="O4096" i="3"/>
  <c r="M4096" i="3"/>
  <c r="I4096" i="3"/>
  <c r="M4092" i="3"/>
  <c r="I4092" i="3"/>
  <c r="L4091" i="3"/>
  <c r="K4091" i="3"/>
  <c r="J4091" i="3"/>
  <c r="O4087" i="3"/>
  <c r="M4087" i="3"/>
  <c r="I4087" i="3"/>
  <c r="M4083" i="3"/>
  <c r="O4083" i="3" s="1"/>
  <c r="I4083" i="3"/>
  <c r="O4079" i="3"/>
  <c r="M4079" i="3"/>
  <c r="I4079" i="3"/>
  <c r="M4075" i="3"/>
  <c r="O4075" i="3" s="1"/>
  <c r="I4075" i="3"/>
  <c r="O4071" i="3"/>
  <c r="M4071" i="3"/>
  <c r="I4071" i="3"/>
  <c r="M4067" i="3"/>
  <c r="O4067" i="3" s="1"/>
  <c r="I4067" i="3"/>
  <c r="O4063" i="3"/>
  <c r="M4063" i="3"/>
  <c r="I4063" i="3"/>
  <c r="M4059" i="3"/>
  <c r="O4059" i="3" s="1"/>
  <c r="I4059" i="3"/>
  <c r="O4055" i="3"/>
  <c r="M4055" i="3"/>
  <c r="I4055" i="3"/>
  <c r="M4051" i="3"/>
  <c r="O4051" i="3" s="1"/>
  <c r="I4051" i="3"/>
  <c r="O4047" i="3"/>
  <c r="M4047" i="3"/>
  <c r="I4047" i="3"/>
  <c r="M4043" i="3"/>
  <c r="O4043" i="3" s="1"/>
  <c r="I4043" i="3"/>
  <c r="O4039" i="3"/>
  <c r="M4039" i="3"/>
  <c r="I4039" i="3"/>
  <c r="M4035" i="3"/>
  <c r="O4035" i="3" s="1"/>
  <c r="I4035" i="3"/>
  <c r="O4031" i="3"/>
  <c r="M4031" i="3"/>
  <c r="I4031" i="3"/>
  <c r="M4027" i="3"/>
  <c r="O4027" i="3" s="1"/>
  <c r="I4027" i="3"/>
  <c r="O4023" i="3"/>
  <c r="M4023" i="3"/>
  <c r="I4023" i="3"/>
  <c r="M4019" i="3"/>
  <c r="O4019" i="3" s="1"/>
  <c r="I4019" i="3"/>
  <c r="O4015" i="3"/>
  <c r="M4015" i="3"/>
  <c r="I4015" i="3"/>
  <c r="M4011" i="3"/>
  <c r="O4011" i="3" s="1"/>
  <c r="I4011" i="3"/>
  <c r="O4007" i="3"/>
  <c r="M4007" i="3"/>
  <c r="I4007" i="3"/>
  <c r="M4003" i="3"/>
  <c r="O4003" i="3" s="1"/>
  <c r="I4003" i="3"/>
  <c r="O3999" i="3"/>
  <c r="M3999" i="3"/>
  <c r="I3999" i="3"/>
  <c r="M3995" i="3"/>
  <c r="O3995" i="3" s="1"/>
  <c r="I3995" i="3"/>
  <c r="O3991" i="3"/>
  <c r="M3991" i="3"/>
  <c r="I3991" i="3"/>
  <c r="M3987" i="3"/>
  <c r="O3987" i="3" s="1"/>
  <c r="I3987" i="3"/>
  <c r="O3983" i="3"/>
  <c r="M3983" i="3"/>
  <c r="I3983" i="3"/>
  <c r="M3979" i="3"/>
  <c r="O3979" i="3" s="1"/>
  <c r="I3979" i="3"/>
  <c r="O3975" i="3"/>
  <c r="M3975" i="3"/>
  <c r="I3975" i="3"/>
  <c r="M3971" i="3"/>
  <c r="O3971" i="3" s="1"/>
  <c r="I3971" i="3"/>
  <c r="O3967" i="3"/>
  <c r="M3967" i="3"/>
  <c r="I3967" i="3"/>
  <c r="L3966" i="3"/>
  <c r="L3965" i="3" s="1"/>
  <c r="K3966" i="3"/>
  <c r="J3966" i="3"/>
  <c r="M3961" i="3"/>
  <c r="O3961" i="3" s="1"/>
  <c r="I3961" i="3"/>
  <c r="O3957" i="3"/>
  <c r="M3957" i="3"/>
  <c r="I3957" i="3"/>
  <c r="M3953" i="3"/>
  <c r="O3953" i="3" s="1"/>
  <c r="I3953" i="3"/>
  <c r="L3952" i="3"/>
  <c r="K3952" i="3"/>
  <c r="J3952" i="3"/>
  <c r="O3948" i="3"/>
  <c r="M3948" i="3"/>
  <c r="I3948" i="3"/>
  <c r="M3947" i="3"/>
  <c r="L3947" i="3"/>
  <c r="L3640" i="3" s="1"/>
  <c r="K3947" i="3"/>
  <c r="J3947" i="3"/>
  <c r="M3943" i="3"/>
  <c r="I3943" i="3"/>
  <c r="L3942" i="3"/>
  <c r="K3942" i="3"/>
  <c r="J3942" i="3"/>
  <c r="O3938" i="3"/>
  <c r="M3938" i="3"/>
  <c r="I3938" i="3"/>
  <c r="M3934" i="3"/>
  <c r="O3934" i="3" s="1"/>
  <c r="I3934" i="3"/>
  <c r="O3930" i="3"/>
  <c r="M3930" i="3"/>
  <c r="I3930" i="3"/>
  <c r="M3926" i="3"/>
  <c r="O3926" i="3" s="1"/>
  <c r="I3926" i="3"/>
  <c r="O3922" i="3"/>
  <c r="M3922" i="3"/>
  <c r="M3921" i="3" s="1"/>
  <c r="I3922" i="3"/>
  <c r="L3921" i="3"/>
  <c r="K3921" i="3"/>
  <c r="J3921" i="3"/>
  <c r="M3917" i="3"/>
  <c r="O3917" i="3" s="1"/>
  <c r="I3917" i="3"/>
  <c r="O3913" i="3"/>
  <c r="M3913" i="3"/>
  <c r="I3913" i="3"/>
  <c r="M3909" i="3"/>
  <c r="O3909" i="3" s="1"/>
  <c r="I3909" i="3"/>
  <c r="O3905" i="3"/>
  <c r="M3905" i="3"/>
  <c r="I3905" i="3"/>
  <c r="M3901" i="3"/>
  <c r="O3901" i="3" s="1"/>
  <c r="I3901" i="3"/>
  <c r="O3897" i="3"/>
  <c r="M3897" i="3"/>
  <c r="I3897" i="3"/>
  <c r="M3893" i="3"/>
  <c r="O3893" i="3" s="1"/>
  <c r="I3893" i="3"/>
  <c r="O3889" i="3"/>
  <c r="M3889" i="3"/>
  <c r="I3889" i="3"/>
  <c r="M3885" i="3"/>
  <c r="O3885" i="3" s="1"/>
  <c r="I3885" i="3"/>
  <c r="O3881" i="3"/>
  <c r="M3881" i="3"/>
  <c r="I3881" i="3"/>
  <c r="M3877" i="3"/>
  <c r="O3877" i="3" s="1"/>
  <c r="I3877" i="3"/>
  <c r="O3873" i="3"/>
  <c r="M3873" i="3"/>
  <c r="I3873" i="3"/>
  <c r="M3869" i="3"/>
  <c r="O3869" i="3" s="1"/>
  <c r="I3869" i="3"/>
  <c r="O3865" i="3"/>
  <c r="M3865" i="3"/>
  <c r="I3865" i="3"/>
  <c r="M3861" i="3"/>
  <c r="O3861" i="3" s="1"/>
  <c r="I3861" i="3"/>
  <c r="O3857" i="3"/>
  <c r="M3857" i="3"/>
  <c r="I3857" i="3"/>
  <c r="M3853" i="3"/>
  <c r="O3853" i="3" s="1"/>
  <c r="I3853" i="3"/>
  <c r="O3849" i="3"/>
  <c r="M3849" i="3"/>
  <c r="I3849" i="3"/>
  <c r="M3845" i="3"/>
  <c r="O3845" i="3" s="1"/>
  <c r="I3845" i="3"/>
  <c r="O3841" i="3"/>
  <c r="M3841" i="3"/>
  <c r="I3841" i="3"/>
  <c r="L3840" i="3"/>
  <c r="K3840" i="3"/>
  <c r="J3840" i="3"/>
  <c r="M3836" i="3"/>
  <c r="O3836" i="3" s="1"/>
  <c r="I3836" i="3"/>
  <c r="O3832" i="3"/>
  <c r="M3832" i="3"/>
  <c r="I3832" i="3"/>
  <c r="M3828" i="3"/>
  <c r="O3828" i="3" s="1"/>
  <c r="I3828" i="3"/>
  <c r="O3824" i="3"/>
  <c r="M3824" i="3"/>
  <c r="I3824" i="3"/>
  <c r="M3820" i="3"/>
  <c r="O3820" i="3" s="1"/>
  <c r="I3820" i="3"/>
  <c r="O3816" i="3"/>
  <c r="M3816" i="3"/>
  <c r="I3816" i="3"/>
  <c r="M3812" i="3"/>
  <c r="O3812" i="3" s="1"/>
  <c r="I3812" i="3"/>
  <c r="O3808" i="3"/>
  <c r="M3808" i="3"/>
  <c r="I3808" i="3"/>
  <c r="M3804" i="3"/>
  <c r="O3804" i="3" s="1"/>
  <c r="I3804" i="3"/>
  <c r="O3800" i="3"/>
  <c r="M3800" i="3"/>
  <c r="I3800" i="3"/>
  <c r="M3796" i="3"/>
  <c r="O3796" i="3" s="1"/>
  <c r="I3796" i="3"/>
  <c r="O3792" i="3"/>
  <c r="M3792" i="3"/>
  <c r="I3792" i="3"/>
  <c r="M3788" i="3"/>
  <c r="O3788" i="3" s="1"/>
  <c r="I3788" i="3"/>
  <c r="O3784" i="3"/>
  <c r="M3784" i="3"/>
  <c r="I3784" i="3"/>
  <c r="M3780" i="3"/>
  <c r="O3780" i="3" s="1"/>
  <c r="I3780" i="3"/>
  <c r="O3776" i="3"/>
  <c r="M3776" i="3"/>
  <c r="I3776" i="3"/>
  <c r="M3772" i="3"/>
  <c r="O3772" i="3" s="1"/>
  <c r="I3772" i="3"/>
  <c r="O3768" i="3"/>
  <c r="M3768" i="3"/>
  <c r="I3768" i="3"/>
  <c r="M3764" i="3"/>
  <c r="O3764" i="3" s="1"/>
  <c r="I3764" i="3"/>
  <c r="O3760" i="3"/>
  <c r="M3760" i="3"/>
  <c r="I3760" i="3"/>
  <c r="M3756" i="3"/>
  <c r="O3756" i="3" s="1"/>
  <c r="I3756" i="3"/>
  <c r="O3752" i="3"/>
  <c r="M3752" i="3"/>
  <c r="I3752" i="3"/>
  <c r="M3748" i="3"/>
  <c r="I3748" i="3"/>
  <c r="L3747" i="3"/>
  <c r="K3747" i="3"/>
  <c r="K3640" i="3" s="1"/>
  <c r="J3747" i="3"/>
  <c r="O3743" i="3"/>
  <c r="M3743" i="3"/>
  <c r="I3743" i="3"/>
  <c r="M3739" i="3"/>
  <c r="O3739" i="3" s="1"/>
  <c r="I3739" i="3"/>
  <c r="O3735" i="3"/>
  <c r="M3735" i="3"/>
  <c r="I3735" i="3"/>
  <c r="M3731" i="3"/>
  <c r="O3731" i="3" s="1"/>
  <c r="I3731" i="3"/>
  <c r="O3727" i="3"/>
  <c r="M3727" i="3"/>
  <c r="I3727" i="3"/>
  <c r="M3723" i="3"/>
  <c r="O3723" i="3" s="1"/>
  <c r="I3723" i="3"/>
  <c r="O3719" i="3"/>
  <c r="M3719" i="3"/>
  <c r="I3719" i="3"/>
  <c r="M3715" i="3"/>
  <c r="O3715" i="3" s="1"/>
  <c r="I3715" i="3"/>
  <c r="O3711" i="3"/>
  <c r="M3711" i="3"/>
  <c r="I3711" i="3"/>
  <c r="M3707" i="3"/>
  <c r="O3707" i="3" s="1"/>
  <c r="I3707" i="3"/>
  <c r="O3703" i="3"/>
  <c r="M3703" i="3"/>
  <c r="I3703" i="3"/>
  <c r="M3699" i="3"/>
  <c r="O3699" i="3" s="1"/>
  <c r="I3699" i="3"/>
  <c r="O3695" i="3"/>
  <c r="M3695" i="3"/>
  <c r="I3695" i="3"/>
  <c r="M3691" i="3"/>
  <c r="O3691" i="3" s="1"/>
  <c r="I3691" i="3"/>
  <c r="O3687" i="3"/>
  <c r="M3687" i="3"/>
  <c r="I3687" i="3"/>
  <c r="M3683" i="3"/>
  <c r="I3683" i="3"/>
  <c r="O3679" i="3"/>
  <c r="M3679" i="3"/>
  <c r="I3679" i="3"/>
  <c r="M3675" i="3"/>
  <c r="O3675" i="3" s="1"/>
  <c r="I3675" i="3"/>
  <c r="L3674" i="3"/>
  <c r="K3674" i="3"/>
  <c r="J3674" i="3"/>
  <c r="O3670" i="3"/>
  <c r="M3670" i="3"/>
  <c r="I3670" i="3"/>
  <c r="M3666" i="3"/>
  <c r="O3666" i="3" s="1"/>
  <c r="I3666" i="3"/>
  <c r="O3662" i="3"/>
  <c r="M3662" i="3"/>
  <c r="I3662" i="3"/>
  <c r="M3658" i="3"/>
  <c r="O3658" i="3" s="1"/>
  <c r="I3658" i="3"/>
  <c r="O3654" i="3"/>
  <c r="M3654" i="3"/>
  <c r="I3654" i="3"/>
  <c r="M3650" i="3"/>
  <c r="I3650" i="3"/>
  <c r="O3646" i="3"/>
  <c r="M3646" i="3"/>
  <c r="I3646" i="3"/>
  <c r="M3642" i="3"/>
  <c r="O3642" i="3" s="1"/>
  <c r="I3642" i="3"/>
  <c r="L3641" i="3"/>
  <c r="K3641" i="3"/>
  <c r="J3641" i="3"/>
  <c r="O3636" i="3"/>
  <c r="M3636" i="3"/>
  <c r="I3636" i="3"/>
  <c r="M3635" i="3"/>
  <c r="L3635" i="3"/>
  <c r="K3635" i="3"/>
  <c r="J3635" i="3"/>
  <c r="M3631" i="3"/>
  <c r="O3631" i="3" s="1"/>
  <c r="I3631" i="3"/>
  <c r="O3627" i="3"/>
  <c r="M3627" i="3"/>
  <c r="M3626" i="3" s="1"/>
  <c r="I3627" i="3"/>
  <c r="L3626" i="3"/>
  <c r="K3626" i="3"/>
  <c r="J3626" i="3"/>
  <c r="M3622" i="3"/>
  <c r="O3622" i="3" s="1"/>
  <c r="I3622" i="3"/>
  <c r="M3621" i="3"/>
  <c r="L3621" i="3"/>
  <c r="K3621" i="3"/>
  <c r="J3621" i="3"/>
  <c r="O3617" i="3"/>
  <c r="M3617" i="3"/>
  <c r="I3617" i="3"/>
  <c r="M3613" i="3"/>
  <c r="O3613" i="3" s="1"/>
  <c r="I3613" i="3"/>
  <c r="O3609" i="3"/>
  <c r="M3609" i="3"/>
  <c r="I3609" i="3"/>
  <c r="M3605" i="3"/>
  <c r="O3605" i="3" s="1"/>
  <c r="I3605" i="3"/>
  <c r="O3601" i="3"/>
  <c r="M3601" i="3"/>
  <c r="I3601" i="3"/>
  <c r="M3597" i="3"/>
  <c r="O3597" i="3" s="1"/>
  <c r="I3597" i="3"/>
  <c r="O3593" i="3"/>
  <c r="M3593" i="3"/>
  <c r="I3593" i="3"/>
  <c r="M3589" i="3"/>
  <c r="O3589" i="3" s="1"/>
  <c r="I3589" i="3"/>
  <c r="L3588" i="3"/>
  <c r="K3588" i="3"/>
  <c r="J3588" i="3"/>
  <c r="O3584" i="3"/>
  <c r="M3584" i="3"/>
  <c r="I3584" i="3"/>
  <c r="M3583" i="3"/>
  <c r="L3583" i="3"/>
  <c r="K3583" i="3"/>
  <c r="J3583" i="3"/>
  <c r="M3579" i="3"/>
  <c r="O3579" i="3" s="1"/>
  <c r="I3579" i="3"/>
  <c r="O3575" i="3"/>
  <c r="M3575" i="3"/>
  <c r="I3575" i="3"/>
  <c r="M3571" i="3"/>
  <c r="O3571" i="3" s="1"/>
  <c r="I3571" i="3"/>
  <c r="O3567" i="3"/>
  <c r="M3567" i="3"/>
  <c r="I3567" i="3"/>
  <c r="M3563" i="3"/>
  <c r="O3563" i="3" s="1"/>
  <c r="I3563" i="3"/>
  <c r="O3559" i="3"/>
  <c r="M3559" i="3"/>
  <c r="I3559" i="3"/>
  <c r="M3555" i="3"/>
  <c r="O3555" i="3" s="1"/>
  <c r="I3555" i="3"/>
  <c r="L3554" i="3"/>
  <c r="K3554" i="3"/>
  <c r="J3554" i="3"/>
  <c r="O3550" i="3"/>
  <c r="M3550" i="3"/>
  <c r="I3550" i="3"/>
  <c r="M3546" i="3"/>
  <c r="O3546" i="3" s="1"/>
  <c r="I3546" i="3"/>
  <c r="O3542" i="3"/>
  <c r="M3542" i="3"/>
  <c r="I3542" i="3"/>
  <c r="M3538" i="3"/>
  <c r="O3538" i="3" s="1"/>
  <c r="I3538" i="3"/>
  <c r="O3534" i="3"/>
  <c r="M3534" i="3"/>
  <c r="I3534" i="3"/>
  <c r="M3530" i="3"/>
  <c r="O3530" i="3" s="1"/>
  <c r="I3530" i="3"/>
  <c r="O3526" i="3"/>
  <c r="M3526" i="3"/>
  <c r="I3526" i="3"/>
  <c r="M3522" i="3"/>
  <c r="O3522" i="3" s="1"/>
  <c r="I3522" i="3"/>
  <c r="O3518" i="3"/>
  <c r="M3518" i="3"/>
  <c r="I3518" i="3"/>
  <c r="M3514" i="3"/>
  <c r="O3514" i="3" s="1"/>
  <c r="I3514" i="3"/>
  <c r="O3510" i="3"/>
  <c r="M3510" i="3"/>
  <c r="I3510" i="3"/>
  <c r="M3506" i="3"/>
  <c r="O3506" i="3" s="1"/>
  <c r="I3506" i="3"/>
  <c r="O3502" i="3"/>
  <c r="M3502" i="3"/>
  <c r="I3502" i="3"/>
  <c r="M3498" i="3"/>
  <c r="O3498" i="3" s="1"/>
  <c r="I3498" i="3"/>
  <c r="O3494" i="3"/>
  <c r="M3494" i="3"/>
  <c r="I3494" i="3"/>
  <c r="M3490" i="3"/>
  <c r="O3490" i="3" s="1"/>
  <c r="I3490" i="3"/>
  <c r="O3486" i="3"/>
  <c r="M3486" i="3"/>
  <c r="I3486" i="3"/>
  <c r="M3482" i="3"/>
  <c r="O3482" i="3" s="1"/>
  <c r="I3482" i="3"/>
  <c r="O3478" i="3"/>
  <c r="M3478" i="3"/>
  <c r="I3478" i="3"/>
  <c r="M3474" i="3"/>
  <c r="O3474" i="3" s="1"/>
  <c r="I3474" i="3"/>
  <c r="O3470" i="3"/>
  <c r="M3470" i="3"/>
  <c r="I3470" i="3"/>
  <c r="M3466" i="3"/>
  <c r="O3466" i="3" s="1"/>
  <c r="I3466" i="3"/>
  <c r="O3462" i="3"/>
  <c r="M3462" i="3"/>
  <c r="I3462" i="3"/>
  <c r="M3458" i="3"/>
  <c r="O3458" i="3" s="1"/>
  <c r="I3458" i="3"/>
  <c r="O3454" i="3"/>
  <c r="M3454" i="3"/>
  <c r="I3454" i="3"/>
  <c r="M3450" i="3"/>
  <c r="O3450" i="3" s="1"/>
  <c r="I3450" i="3"/>
  <c r="O3446" i="3"/>
  <c r="M3446" i="3"/>
  <c r="I3446" i="3"/>
  <c r="M3442" i="3"/>
  <c r="O3442" i="3" s="1"/>
  <c r="I3442" i="3"/>
  <c r="O3438" i="3"/>
  <c r="M3438" i="3"/>
  <c r="M3437" i="3" s="1"/>
  <c r="I3438" i="3"/>
  <c r="L3437" i="3"/>
  <c r="K3437" i="3"/>
  <c r="J3437" i="3"/>
  <c r="M3433" i="3"/>
  <c r="O3433" i="3" s="1"/>
  <c r="I3433" i="3"/>
  <c r="O3429" i="3"/>
  <c r="M3429" i="3"/>
  <c r="I3429" i="3"/>
  <c r="M3425" i="3"/>
  <c r="O3425" i="3" s="1"/>
  <c r="I3425" i="3"/>
  <c r="O3421" i="3"/>
  <c r="M3421" i="3"/>
  <c r="I3421" i="3"/>
  <c r="M3417" i="3"/>
  <c r="O3417" i="3" s="1"/>
  <c r="I3417" i="3"/>
  <c r="O3413" i="3"/>
  <c r="M3413" i="3"/>
  <c r="I3413" i="3"/>
  <c r="M3409" i="3"/>
  <c r="O3409" i="3" s="1"/>
  <c r="I3409" i="3"/>
  <c r="O3405" i="3"/>
  <c r="M3405" i="3"/>
  <c r="I3405" i="3"/>
  <c r="M3401" i="3"/>
  <c r="O3401" i="3" s="1"/>
  <c r="I3401" i="3"/>
  <c r="O3397" i="3"/>
  <c r="M3397" i="3"/>
  <c r="I3397" i="3"/>
  <c r="M3393" i="3"/>
  <c r="O3393" i="3" s="1"/>
  <c r="I3393" i="3"/>
  <c r="O3389" i="3"/>
  <c r="M3389" i="3"/>
  <c r="I3389" i="3"/>
  <c r="M3385" i="3"/>
  <c r="O3385" i="3" s="1"/>
  <c r="I3385" i="3"/>
  <c r="O3381" i="3"/>
  <c r="M3381" i="3"/>
  <c r="I3381" i="3"/>
  <c r="M3377" i="3"/>
  <c r="O3377" i="3" s="1"/>
  <c r="I3377" i="3"/>
  <c r="O3373" i="3"/>
  <c r="M3373" i="3"/>
  <c r="I3373" i="3"/>
  <c r="M3369" i="3"/>
  <c r="O3369" i="3" s="1"/>
  <c r="I3369" i="3"/>
  <c r="O3365" i="3"/>
  <c r="M3365" i="3"/>
  <c r="I3365" i="3"/>
  <c r="M3361" i="3"/>
  <c r="O3361" i="3" s="1"/>
  <c r="I3361" i="3"/>
  <c r="O3357" i="3"/>
  <c r="M3357" i="3"/>
  <c r="I3357" i="3"/>
  <c r="M3353" i="3"/>
  <c r="O3353" i="3" s="1"/>
  <c r="I3353" i="3"/>
  <c r="O3349" i="3"/>
  <c r="M3349" i="3"/>
  <c r="M3348" i="3" s="1"/>
  <c r="I3349" i="3"/>
  <c r="L3348" i="3"/>
  <c r="K3348" i="3"/>
  <c r="J3348" i="3"/>
  <c r="M3344" i="3"/>
  <c r="O3344" i="3" s="1"/>
  <c r="I3344" i="3"/>
  <c r="O3340" i="3"/>
  <c r="M3340" i="3"/>
  <c r="M3339" i="3" s="1"/>
  <c r="I3340" i="3"/>
  <c r="L3339" i="3"/>
  <c r="K3339" i="3"/>
  <c r="J3339" i="3"/>
  <c r="M3335" i="3"/>
  <c r="O3335" i="3" s="1"/>
  <c r="I3335" i="3"/>
  <c r="O3331" i="3"/>
  <c r="M3331" i="3"/>
  <c r="I3331" i="3"/>
  <c r="M3327" i="3"/>
  <c r="O3327" i="3" s="1"/>
  <c r="I3327" i="3"/>
  <c r="M3326" i="3"/>
  <c r="L3326" i="3"/>
  <c r="K3326" i="3"/>
  <c r="J3326" i="3"/>
  <c r="O3322" i="3"/>
  <c r="M3322" i="3"/>
  <c r="I3322" i="3"/>
  <c r="M3318" i="3"/>
  <c r="O3318" i="3" s="1"/>
  <c r="I3318" i="3"/>
  <c r="O3314" i="3"/>
  <c r="M3314" i="3"/>
  <c r="I3314" i="3"/>
  <c r="M3310" i="3"/>
  <c r="O3310" i="3" s="1"/>
  <c r="I3310" i="3"/>
  <c r="O3306" i="3"/>
  <c r="M3306" i="3"/>
  <c r="I3306" i="3"/>
  <c r="M3302" i="3"/>
  <c r="I3302" i="3"/>
  <c r="L3301" i="3"/>
  <c r="K3301" i="3"/>
  <c r="J3301" i="3"/>
  <c r="O3297" i="3"/>
  <c r="M3297" i="3"/>
  <c r="I3297" i="3"/>
  <c r="M3293" i="3"/>
  <c r="O3293" i="3" s="1"/>
  <c r="I3293" i="3"/>
  <c r="O3289" i="3"/>
  <c r="M3289" i="3"/>
  <c r="I3289" i="3"/>
  <c r="M3285" i="3"/>
  <c r="I3285" i="3"/>
  <c r="L3284" i="3"/>
  <c r="K3284" i="3"/>
  <c r="J3284" i="3"/>
  <c r="O3280" i="3"/>
  <c r="M3280" i="3"/>
  <c r="I3280" i="3"/>
  <c r="M3276" i="3"/>
  <c r="O3276" i="3" s="1"/>
  <c r="I3276" i="3"/>
  <c r="O3272" i="3"/>
  <c r="M3272" i="3"/>
  <c r="I3272" i="3"/>
  <c r="M3268" i="3"/>
  <c r="O3268" i="3" s="1"/>
  <c r="I3268" i="3"/>
  <c r="O3264" i="3"/>
  <c r="M3264" i="3"/>
  <c r="I3264" i="3"/>
  <c r="M3260" i="3"/>
  <c r="O3260" i="3" s="1"/>
  <c r="I3260" i="3"/>
  <c r="O3256" i="3"/>
  <c r="M3256" i="3"/>
  <c r="I3256" i="3"/>
  <c r="M3252" i="3"/>
  <c r="O3252" i="3" s="1"/>
  <c r="I3252" i="3"/>
  <c r="O3248" i="3"/>
  <c r="M3248" i="3"/>
  <c r="I3248" i="3"/>
  <c r="M3244" i="3"/>
  <c r="O3244" i="3" s="1"/>
  <c r="I3244" i="3"/>
  <c r="O3240" i="3"/>
  <c r="M3240" i="3"/>
  <c r="I3240" i="3"/>
  <c r="M3236" i="3"/>
  <c r="O3236" i="3" s="1"/>
  <c r="I3236" i="3"/>
  <c r="O3232" i="3"/>
  <c r="M3232" i="3"/>
  <c r="I3232" i="3"/>
  <c r="M3228" i="3"/>
  <c r="O3228" i="3" s="1"/>
  <c r="I3228" i="3"/>
  <c r="O3224" i="3"/>
  <c r="M3224" i="3"/>
  <c r="I3224" i="3"/>
  <c r="M3220" i="3"/>
  <c r="O3220" i="3" s="1"/>
  <c r="I3220" i="3"/>
  <c r="O3216" i="3"/>
  <c r="M3216" i="3"/>
  <c r="I3216" i="3"/>
  <c r="M3212" i="3"/>
  <c r="O3212" i="3" s="1"/>
  <c r="I3212" i="3"/>
  <c r="O3208" i="3"/>
  <c r="M3208" i="3"/>
  <c r="I3208" i="3"/>
  <c r="M3204" i="3"/>
  <c r="O3204" i="3" s="1"/>
  <c r="I3204" i="3"/>
  <c r="O3200" i="3"/>
  <c r="M3200" i="3"/>
  <c r="I3200" i="3"/>
  <c r="M3196" i="3"/>
  <c r="O3196" i="3" s="1"/>
  <c r="I3196" i="3"/>
  <c r="O3192" i="3"/>
  <c r="M3192" i="3"/>
  <c r="I3192" i="3"/>
  <c r="M3188" i="3"/>
  <c r="O3188" i="3" s="1"/>
  <c r="I3188" i="3"/>
  <c r="O3184" i="3"/>
  <c r="M3184" i="3"/>
  <c r="I3184" i="3"/>
  <c r="M3180" i="3"/>
  <c r="O3180" i="3" s="1"/>
  <c r="I3180" i="3"/>
  <c r="O3176" i="3"/>
  <c r="M3176" i="3"/>
  <c r="I3176" i="3"/>
  <c r="M3172" i="3"/>
  <c r="O3172" i="3" s="1"/>
  <c r="I3172" i="3"/>
  <c r="O3168" i="3"/>
  <c r="M3168" i="3"/>
  <c r="I3168" i="3"/>
  <c r="M3164" i="3"/>
  <c r="O3164" i="3" s="1"/>
  <c r="I3164" i="3"/>
  <c r="O3160" i="3"/>
  <c r="M3160" i="3"/>
  <c r="I3160" i="3"/>
  <c r="M3156" i="3"/>
  <c r="O3156" i="3" s="1"/>
  <c r="I3156" i="3"/>
  <c r="O3152" i="3"/>
  <c r="M3152" i="3"/>
  <c r="I3152" i="3"/>
  <c r="M3148" i="3"/>
  <c r="O3148" i="3" s="1"/>
  <c r="I3148" i="3"/>
  <c r="O3144" i="3"/>
  <c r="M3144" i="3"/>
  <c r="I3144" i="3"/>
  <c r="M3140" i="3"/>
  <c r="O3140" i="3" s="1"/>
  <c r="I3140" i="3"/>
  <c r="O3136" i="3"/>
  <c r="M3136" i="3"/>
  <c r="I3136" i="3"/>
  <c r="M3132" i="3"/>
  <c r="O3132" i="3" s="1"/>
  <c r="I3132" i="3"/>
  <c r="O3128" i="3"/>
  <c r="M3128" i="3"/>
  <c r="I3128" i="3"/>
  <c r="M3124" i="3"/>
  <c r="O3124" i="3" s="1"/>
  <c r="I3124" i="3"/>
  <c r="O3120" i="3"/>
  <c r="M3120" i="3"/>
  <c r="I3120" i="3"/>
  <c r="M3116" i="3"/>
  <c r="O3116" i="3" s="1"/>
  <c r="I3116" i="3"/>
  <c r="O3112" i="3"/>
  <c r="M3112" i="3"/>
  <c r="I3112" i="3"/>
  <c r="M3108" i="3"/>
  <c r="O3108" i="3" s="1"/>
  <c r="I3108" i="3"/>
  <c r="O3104" i="3"/>
  <c r="M3104" i="3"/>
  <c r="I3104" i="3"/>
  <c r="M3100" i="3"/>
  <c r="O3100" i="3" s="1"/>
  <c r="I3100" i="3"/>
  <c r="O3096" i="3"/>
  <c r="M3096" i="3"/>
  <c r="I3096" i="3"/>
  <c r="M3092" i="3"/>
  <c r="O3092" i="3" s="1"/>
  <c r="I3092" i="3"/>
  <c r="O3088" i="3"/>
  <c r="M3088" i="3"/>
  <c r="I3088" i="3"/>
  <c r="M3084" i="3"/>
  <c r="O3084" i="3" s="1"/>
  <c r="I3084" i="3"/>
  <c r="O3080" i="3"/>
  <c r="M3080" i="3"/>
  <c r="I3080" i="3"/>
  <c r="M3076" i="3"/>
  <c r="O3076" i="3" s="1"/>
  <c r="I3076" i="3"/>
  <c r="O3072" i="3"/>
  <c r="M3072" i="3"/>
  <c r="I3072" i="3"/>
  <c r="M3068" i="3"/>
  <c r="O3068" i="3" s="1"/>
  <c r="I3068" i="3"/>
  <c r="O3064" i="3"/>
  <c r="M3064" i="3"/>
  <c r="I3064" i="3"/>
  <c r="M3060" i="3"/>
  <c r="O3060" i="3" s="1"/>
  <c r="I3060" i="3"/>
  <c r="O3056" i="3"/>
  <c r="M3056" i="3"/>
  <c r="I3056" i="3"/>
  <c r="M3052" i="3"/>
  <c r="O3052" i="3" s="1"/>
  <c r="I3052" i="3"/>
  <c r="O3048" i="3"/>
  <c r="M3048" i="3"/>
  <c r="I3048" i="3"/>
  <c r="M3044" i="3"/>
  <c r="O3044" i="3" s="1"/>
  <c r="I3044" i="3"/>
  <c r="O3040" i="3"/>
  <c r="M3040" i="3"/>
  <c r="I3040" i="3"/>
  <c r="M3036" i="3"/>
  <c r="O3036" i="3" s="1"/>
  <c r="I3036" i="3"/>
  <c r="O3032" i="3"/>
  <c r="M3032" i="3"/>
  <c r="I3032" i="3"/>
  <c r="M3028" i="3"/>
  <c r="O3028" i="3" s="1"/>
  <c r="I3028" i="3"/>
  <c r="O3024" i="3"/>
  <c r="M3024" i="3"/>
  <c r="I3024" i="3"/>
  <c r="M3020" i="3"/>
  <c r="O3020" i="3" s="1"/>
  <c r="I3020" i="3"/>
  <c r="O3016" i="3"/>
  <c r="M3016" i="3"/>
  <c r="I3016" i="3"/>
  <c r="M3012" i="3"/>
  <c r="O3012" i="3" s="1"/>
  <c r="I3012" i="3"/>
  <c r="O3008" i="3"/>
  <c r="M3008" i="3"/>
  <c r="I3008" i="3"/>
  <c r="M3004" i="3"/>
  <c r="O3004" i="3" s="1"/>
  <c r="I3004" i="3"/>
  <c r="O3000" i="3"/>
  <c r="M3000" i="3"/>
  <c r="I3000" i="3"/>
  <c r="M2996" i="3"/>
  <c r="O2996" i="3" s="1"/>
  <c r="I2996" i="3"/>
  <c r="O2992" i="3"/>
  <c r="M2992" i="3"/>
  <c r="I2992" i="3"/>
  <c r="M2988" i="3"/>
  <c r="O2988" i="3" s="1"/>
  <c r="I2988" i="3"/>
  <c r="O2984" i="3"/>
  <c r="M2984" i="3"/>
  <c r="I2984" i="3"/>
  <c r="M2980" i="3"/>
  <c r="O2980" i="3" s="1"/>
  <c r="I2980" i="3"/>
  <c r="O2976" i="3"/>
  <c r="M2976" i="3"/>
  <c r="I2976" i="3"/>
  <c r="M2972" i="3"/>
  <c r="O2972" i="3" s="1"/>
  <c r="I2972" i="3"/>
  <c r="M2971" i="3"/>
  <c r="L2971" i="3"/>
  <c r="K2971" i="3"/>
  <c r="J2971" i="3"/>
  <c r="O2967" i="3"/>
  <c r="M2967" i="3"/>
  <c r="I2967" i="3"/>
  <c r="M2963" i="3"/>
  <c r="O2963" i="3" s="1"/>
  <c r="I2963" i="3"/>
  <c r="O2959" i="3"/>
  <c r="M2959" i="3"/>
  <c r="I2959" i="3"/>
  <c r="M2955" i="3"/>
  <c r="O2955" i="3" s="1"/>
  <c r="I2955" i="3"/>
  <c r="O2951" i="3"/>
  <c r="M2951" i="3"/>
  <c r="I2951" i="3"/>
  <c r="M2947" i="3"/>
  <c r="O2947" i="3" s="1"/>
  <c r="I2947" i="3"/>
  <c r="O2943" i="3"/>
  <c r="M2943" i="3"/>
  <c r="I2943" i="3"/>
  <c r="M2939" i="3"/>
  <c r="O2939" i="3" s="1"/>
  <c r="I2939" i="3"/>
  <c r="O2935" i="3"/>
  <c r="M2935" i="3"/>
  <c r="I2935" i="3"/>
  <c r="M2931" i="3"/>
  <c r="O2931" i="3" s="1"/>
  <c r="I2931" i="3"/>
  <c r="O2927" i="3"/>
  <c r="M2927" i="3"/>
  <c r="I2927" i="3"/>
  <c r="M2923" i="3"/>
  <c r="O2923" i="3" s="1"/>
  <c r="I2923" i="3"/>
  <c r="O2919" i="3"/>
  <c r="M2919" i="3"/>
  <c r="I2919" i="3"/>
  <c r="M2915" i="3"/>
  <c r="O2915" i="3" s="1"/>
  <c r="I2915" i="3"/>
  <c r="O2911" i="3"/>
  <c r="M2911" i="3"/>
  <c r="I2911" i="3"/>
  <c r="M2907" i="3"/>
  <c r="O2907" i="3" s="1"/>
  <c r="I2907" i="3"/>
  <c r="O2903" i="3"/>
  <c r="M2903" i="3"/>
  <c r="I2903" i="3"/>
  <c r="M2899" i="3"/>
  <c r="O2899" i="3" s="1"/>
  <c r="I2899" i="3"/>
  <c r="O2895" i="3"/>
  <c r="M2895" i="3"/>
  <c r="I2895" i="3"/>
  <c r="M2891" i="3"/>
  <c r="O2891" i="3" s="1"/>
  <c r="I2891" i="3"/>
  <c r="O2887" i="3"/>
  <c r="M2887" i="3"/>
  <c r="I2887" i="3"/>
  <c r="M2883" i="3"/>
  <c r="O2883" i="3" s="1"/>
  <c r="I2883" i="3"/>
  <c r="O2879" i="3"/>
  <c r="M2879" i="3"/>
  <c r="I2879" i="3"/>
  <c r="M2875" i="3"/>
  <c r="O2875" i="3" s="1"/>
  <c r="I2875" i="3"/>
  <c r="O2871" i="3"/>
  <c r="M2871" i="3"/>
  <c r="I2871" i="3"/>
  <c r="M2867" i="3"/>
  <c r="O2867" i="3" s="1"/>
  <c r="I2867" i="3"/>
  <c r="O2863" i="3"/>
  <c r="M2863" i="3"/>
  <c r="I2863" i="3"/>
  <c r="M2859" i="3"/>
  <c r="O2859" i="3" s="1"/>
  <c r="I2859" i="3"/>
  <c r="O2855" i="3"/>
  <c r="M2855" i="3"/>
  <c r="I2855" i="3"/>
  <c r="M2851" i="3"/>
  <c r="O2851" i="3" s="1"/>
  <c r="I2851" i="3"/>
  <c r="O2847" i="3"/>
  <c r="M2847" i="3"/>
  <c r="I2847" i="3"/>
  <c r="M2843" i="3"/>
  <c r="O2843" i="3" s="1"/>
  <c r="I2843" i="3"/>
  <c r="O2839" i="3"/>
  <c r="M2839" i="3"/>
  <c r="I2839" i="3"/>
  <c r="M2835" i="3"/>
  <c r="O2835" i="3" s="1"/>
  <c r="I2835" i="3"/>
  <c r="O2831" i="3"/>
  <c r="M2831" i="3"/>
  <c r="I2831" i="3"/>
  <c r="M2827" i="3"/>
  <c r="O2827" i="3" s="1"/>
  <c r="I2827" i="3"/>
  <c r="O2823" i="3"/>
  <c r="M2823" i="3"/>
  <c r="I2823" i="3"/>
  <c r="M2819" i="3"/>
  <c r="O2819" i="3" s="1"/>
  <c r="I2819" i="3"/>
  <c r="O2815" i="3"/>
  <c r="M2815" i="3"/>
  <c r="I2815" i="3"/>
  <c r="M2811" i="3"/>
  <c r="O2811" i="3" s="1"/>
  <c r="I2811" i="3"/>
  <c r="O2807" i="3"/>
  <c r="M2807" i="3"/>
  <c r="I2807" i="3"/>
  <c r="M2803" i="3"/>
  <c r="O2803" i="3" s="1"/>
  <c r="I2803" i="3"/>
  <c r="O2799" i="3"/>
  <c r="M2799" i="3"/>
  <c r="I2799" i="3"/>
  <c r="M2795" i="3"/>
  <c r="O2795" i="3" s="1"/>
  <c r="I2795" i="3"/>
  <c r="O2791" i="3"/>
  <c r="M2791" i="3"/>
  <c r="I2791" i="3"/>
  <c r="M2787" i="3"/>
  <c r="O2787" i="3" s="1"/>
  <c r="I2787" i="3"/>
  <c r="O2783" i="3"/>
  <c r="M2783" i="3"/>
  <c r="I2783" i="3"/>
  <c r="M2779" i="3"/>
  <c r="O2779" i="3" s="1"/>
  <c r="I2779" i="3"/>
  <c r="O2775" i="3"/>
  <c r="M2775" i="3"/>
  <c r="I2775" i="3"/>
  <c r="M2771" i="3"/>
  <c r="O2771" i="3" s="1"/>
  <c r="I2771" i="3"/>
  <c r="O2767" i="3"/>
  <c r="M2767" i="3"/>
  <c r="I2767" i="3"/>
  <c r="M2763" i="3"/>
  <c r="O2763" i="3" s="1"/>
  <c r="I2763" i="3"/>
  <c r="O2759" i="3"/>
  <c r="M2759" i="3"/>
  <c r="I2759" i="3"/>
  <c r="M2755" i="3"/>
  <c r="O2755" i="3" s="1"/>
  <c r="I2755" i="3"/>
  <c r="O2751" i="3"/>
  <c r="M2751" i="3"/>
  <c r="I2751" i="3"/>
  <c r="M2747" i="3"/>
  <c r="O2747" i="3" s="1"/>
  <c r="I2747" i="3"/>
  <c r="O2743" i="3"/>
  <c r="M2743" i="3"/>
  <c r="I2743" i="3"/>
  <c r="M2739" i="3"/>
  <c r="O2739" i="3" s="1"/>
  <c r="I2739" i="3"/>
  <c r="O2735" i="3"/>
  <c r="M2735" i="3"/>
  <c r="I2735" i="3"/>
  <c r="M2731" i="3"/>
  <c r="O2731" i="3" s="1"/>
  <c r="I2731" i="3"/>
  <c r="O2727" i="3"/>
  <c r="M2727" i="3"/>
  <c r="I2727" i="3"/>
  <c r="M2723" i="3"/>
  <c r="I2723" i="3"/>
  <c r="L2722" i="3"/>
  <c r="K2722" i="3"/>
  <c r="J2722" i="3"/>
  <c r="M2718" i="3"/>
  <c r="O2718" i="3" s="1"/>
  <c r="I2718" i="3"/>
  <c r="M2714" i="3"/>
  <c r="O2714" i="3" s="1"/>
  <c r="I2714" i="3"/>
  <c r="O2710" i="3"/>
  <c r="M2710" i="3"/>
  <c r="I2710" i="3"/>
  <c r="M2706" i="3"/>
  <c r="O2706" i="3" s="1"/>
  <c r="I2706" i="3"/>
  <c r="M2702" i="3"/>
  <c r="O2702" i="3" s="1"/>
  <c r="I2702" i="3"/>
  <c r="M2698" i="3"/>
  <c r="O2698" i="3" s="1"/>
  <c r="I2698" i="3"/>
  <c r="O2694" i="3"/>
  <c r="M2694" i="3"/>
  <c r="I2694" i="3"/>
  <c r="M2690" i="3"/>
  <c r="O2690" i="3" s="1"/>
  <c r="I2690" i="3"/>
  <c r="M2686" i="3"/>
  <c r="O2686" i="3" s="1"/>
  <c r="I2686" i="3"/>
  <c r="M2682" i="3"/>
  <c r="O2682" i="3" s="1"/>
  <c r="I2682" i="3"/>
  <c r="O2678" i="3"/>
  <c r="M2678" i="3"/>
  <c r="I2678" i="3"/>
  <c r="M2674" i="3"/>
  <c r="O2674" i="3" s="1"/>
  <c r="I2674" i="3"/>
  <c r="M2670" i="3"/>
  <c r="O2670" i="3" s="1"/>
  <c r="I2670" i="3"/>
  <c r="M2666" i="3"/>
  <c r="O2666" i="3" s="1"/>
  <c r="I2666" i="3"/>
  <c r="O2662" i="3"/>
  <c r="M2662" i="3"/>
  <c r="I2662" i="3"/>
  <c r="M2658" i="3"/>
  <c r="O2658" i="3" s="1"/>
  <c r="I2658" i="3"/>
  <c r="M2654" i="3"/>
  <c r="O2654" i="3" s="1"/>
  <c r="I2654" i="3"/>
  <c r="M2650" i="3"/>
  <c r="O2650" i="3" s="1"/>
  <c r="I2650" i="3"/>
  <c r="O2646" i="3"/>
  <c r="M2646" i="3"/>
  <c r="I2646" i="3"/>
  <c r="M2642" i="3"/>
  <c r="O2642" i="3" s="1"/>
  <c r="I2642" i="3"/>
  <c r="M2638" i="3"/>
  <c r="O2638" i="3" s="1"/>
  <c r="I2638" i="3"/>
  <c r="M2634" i="3"/>
  <c r="O2634" i="3" s="1"/>
  <c r="I2634" i="3"/>
  <c r="O2630" i="3"/>
  <c r="M2630" i="3"/>
  <c r="I2630" i="3"/>
  <c r="M2626" i="3"/>
  <c r="O2626" i="3" s="1"/>
  <c r="I2626" i="3"/>
  <c r="M2622" i="3"/>
  <c r="O2622" i="3" s="1"/>
  <c r="I2622" i="3"/>
  <c r="M2618" i="3"/>
  <c r="O2618" i="3" s="1"/>
  <c r="I2618" i="3"/>
  <c r="O2614" i="3"/>
  <c r="M2614" i="3"/>
  <c r="I2614" i="3"/>
  <c r="M2610" i="3"/>
  <c r="I2610" i="3"/>
  <c r="M2606" i="3"/>
  <c r="O2606" i="3" s="1"/>
  <c r="I2606" i="3"/>
  <c r="M2602" i="3"/>
  <c r="O2602" i="3" s="1"/>
  <c r="I2602" i="3"/>
  <c r="O2598" i="3"/>
  <c r="M2598" i="3"/>
  <c r="I2598" i="3"/>
  <c r="L2597" i="3"/>
  <c r="L2445" i="3" s="1"/>
  <c r="K2597" i="3"/>
  <c r="J2597" i="3"/>
  <c r="M2593" i="3"/>
  <c r="O2593" i="3" s="1"/>
  <c r="I2593" i="3"/>
  <c r="M2589" i="3"/>
  <c r="O2589" i="3" s="1"/>
  <c r="I2589" i="3"/>
  <c r="M2585" i="3"/>
  <c r="O2585" i="3" s="1"/>
  <c r="I2585" i="3"/>
  <c r="M2584" i="3"/>
  <c r="L2584" i="3"/>
  <c r="K2584" i="3"/>
  <c r="J2584" i="3"/>
  <c r="O2580" i="3"/>
  <c r="M2580" i="3"/>
  <c r="I2580" i="3"/>
  <c r="M2576" i="3"/>
  <c r="I2576" i="3"/>
  <c r="M2572" i="3"/>
  <c r="O2572" i="3" s="1"/>
  <c r="I2572" i="3"/>
  <c r="M2568" i="3"/>
  <c r="O2568" i="3" s="1"/>
  <c r="I2568" i="3"/>
  <c r="O2564" i="3"/>
  <c r="M2564" i="3"/>
  <c r="I2564" i="3"/>
  <c r="L2563" i="3"/>
  <c r="K2563" i="3"/>
  <c r="J2563" i="3"/>
  <c r="M2559" i="3"/>
  <c r="O2559" i="3" s="1"/>
  <c r="I2559" i="3"/>
  <c r="M2555" i="3"/>
  <c r="I2555" i="3"/>
  <c r="L2554" i="3"/>
  <c r="K2554" i="3"/>
  <c r="J2554" i="3"/>
  <c r="M2550" i="3"/>
  <c r="O2550" i="3" s="1"/>
  <c r="I2550" i="3"/>
  <c r="O2546" i="3"/>
  <c r="M2546" i="3"/>
  <c r="I2546" i="3"/>
  <c r="M2542" i="3"/>
  <c r="O2542" i="3" s="1"/>
  <c r="I2542" i="3"/>
  <c r="M2538" i="3"/>
  <c r="I2538" i="3"/>
  <c r="L2537" i="3"/>
  <c r="K2537" i="3"/>
  <c r="J2537" i="3"/>
  <c r="M2533" i="3"/>
  <c r="O2533" i="3" s="1"/>
  <c r="I2533" i="3"/>
  <c r="O2529" i="3"/>
  <c r="M2529" i="3"/>
  <c r="I2529" i="3"/>
  <c r="M2525" i="3"/>
  <c r="I2525" i="3"/>
  <c r="L2524" i="3"/>
  <c r="K2524" i="3"/>
  <c r="J2524" i="3"/>
  <c r="M2520" i="3"/>
  <c r="M2519" i="3" s="1"/>
  <c r="I2520" i="3"/>
  <c r="L2519" i="3"/>
  <c r="K2519" i="3"/>
  <c r="J2519" i="3"/>
  <c r="J2445" i="3" s="1"/>
  <c r="M2515" i="3"/>
  <c r="O2515" i="3" s="1"/>
  <c r="I2515" i="3"/>
  <c r="O2511" i="3"/>
  <c r="M2511" i="3"/>
  <c r="I2511" i="3"/>
  <c r="M2507" i="3"/>
  <c r="O2507" i="3" s="1"/>
  <c r="I2507" i="3"/>
  <c r="M2503" i="3"/>
  <c r="O2503" i="3" s="1"/>
  <c r="I2503" i="3"/>
  <c r="M2499" i="3"/>
  <c r="O2499" i="3" s="1"/>
  <c r="I2499" i="3"/>
  <c r="O2495" i="3"/>
  <c r="M2495" i="3"/>
  <c r="I2495" i="3"/>
  <c r="M2491" i="3"/>
  <c r="O2491" i="3" s="1"/>
  <c r="I2491" i="3"/>
  <c r="M2487" i="3"/>
  <c r="O2487" i="3" s="1"/>
  <c r="I2487" i="3"/>
  <c r="M2483" i="3"/>
  <c r="O2483" i="3" s="1"/>
  <c r="I2483" i="3"/>
  <c r="O2479" i="3"/>
  <c r="M2479" i="3"/>
  <c r="I2479" i="3"/>
  <c r="M2475" i="3"/>
  <c r="O2475" i="3" s="1"/>
  <c r="I2475" i="3"/>
  <c r="M2471" i="3"/>
  <c r="O2471" i="3" s="1"/>
  <c r="I2471" i="3"/>
  <c r="M2467" i="3"/>
  <c r="O2467" i="3" s="1"/>
  <c r="I2467" i="3"/>
  <c r="O2463" i="3"/>
  <c r="M2463" i="3"/>
  <c r="I2463" i="3"/>
  <c r="M2459" i="3"/>
  <c r="I2459" i="3"/>
  <c r="M2455" i="3"/>
  <c r="O2455" i="3" s="1"/>
  <c r="I2455" i="3"/>
  <c r="M2451" i="3"/>
  <c r="O2451" i="3" s="1"/>
  <c r="I2451" i="3"/>
  <c r="O2447" i="3"/>
  <c r="M2447" i="3"/>
  <c r="I2447" i="3"/>
  <c r="L2446" i="3"/>
  <c r="K2446" i="3"/>
  <c r="J2446" i="3"/>
  <c r="M2441" i="3"/>
  <c r="O2441" i="3" s="1"/>
  <c r="I2441" i="3"/>
  <c r="M2437" i="3"/>
  <c r="O2437" i="3" s="1"/>
  <c r="I2437" i="3"/>
  <c r="M2433" i="3"/>
  <c r="O2433" i="3" s="1"/>
  <c r="I2433" i="3"/>
  <c r="M2432" i="3"/>
  <c r="L2432" i="3"/>
  <c r="K2432" i="3"/>
  <c r="J2432" i="3"/>
  <c r="O2428" i="3"/>
  <c r="M2428" i="3"/>
  <c r="I2428" i="3"/>
  <c r="M2424" i="3"/>
  <c r="O2424" i="3" s="1"/>
  <c r="I2424" i="3"/>
  <c r="M2420" i="3"/>
  <c r="O2420" i="3" s="1"/>
  <c r="I2420" i="3"/>
  <c r="M2416" i="3"/>
  <c r="O2416" i="3" s="1"/>
  <c r="I2416" i="3"/>
  <c r="O2412" i="3"/>
  <c r="M2412" i="3"/>
  <c r="I2412" i="3"/>
  <c r="M2408" i="3"/>
  <c r="O2408" i="3" s="1"/>
  <c r="I2408" i="3"/>
  <c r="M2404" i="3"/>
  <c r="O2404" i="3" s="1"/>
  <c r="I2404" i="3"/>
  <c r="M2400" i="3"/>
  <c r="O2400" i="3" s="1"/>
  <c r="I2400" i="3"/>
  <c r="O2396" i="3"/>
  <c r="M2396" i="3"/>
  <c r="I2396" i="3"/>
  <c r="M2392" i="3"/>
  <c r="O2392" i="3" s="1"/>
  <c r="I2392" i="3"/>
  <c r="M2388" i="3"/>
  <c r="M2387" i="3" s="1"/>
  <c r="I2388" i="3"/>
  <c r="L2387" i="3"/>
  <c r="K2387" i="3"/>
  <c r="J2387" i="3"/>
  <c r="M2383" i="3"/>
  <c r="O2383" i="3" s="1"/>
  <c r="I2383" i="3"/>
  <c r="O2379" i="3"/>
  <c r="M2379" i="3"/>
  <c r="I2379" i="3"/>
  <c r="M2375" i="3"/>
  <c r="O2375" i="3" s="1"/>
  <c r="I2375" i="3"/>
  <c r="M2371" i="3"/>
  <c r="O2371" i="3" s="1"/>
  <c r="I2371" i="3"/>
  <c r="M2367" i="3"/>
  <c r="O2367" i="3" s="1"/>
  <c r="I2367" i="3"/>
  <c r="O2363" i="3"/>
  <c r="M2363" i="3"/>
  <c r="I2363" i="3"/>
  <c r="M2359" i="3"/>
  <c r="O2359" i="3" s="1"/>
  <c r="I2359" i="3"/>
  <c r="M2355" i="3"/>
  <c r="O2355" i="3" s="1"/>
  <c r="I2355" i="3"/>
  <c r="M2351" i="3"/>
  <c r="O2351" i="3" s="1"/>
  <c r="I2351" i="3"/>
  <c r="O2347" i="3"/>
  <c r="M2347" i="3"/>
  <c r="I2347" i="3"/>
  <c r="M2343" i="3"/>
  <c r="O2343" i="3" s="1"/>
  <c r="I2343" i="3"/>
  <c r="M2339" i="3"/>
  <c r="O2339" i="3" s="1"/>
  <c r="I2339" i="3"/>
  <c r="M2335" i="3"/>
  <c r="O2335" i="3" s="1"/>
  <c r="I2335" i="3"/>
  <c r="O2331" i="3"/>
  <c r="M2331" i="3"/>
  <c r="I2331" i="3"/>
  <c r="M2327" i="3"/>
  <c r="O2327" i="3" s="1"/>
  <c r="I2327" i="3"/>
  <c r="M2323" i="3"/>
  <c r="O2323" i="3" s="1"/>
  <c r="I2323" i="3"/>
  <c r="M2319" i="3"/>
  <c r="O2319" i="3" s="1"/>
  <c r="I2319" i="3"/>
  <c r="O2315" i="3"/>
  <c r="M2315" i="3"/>
  <c r="I2315" i="3"/>
  <c r="M2311" i="3"/>
  <c r="O2311" i="3" s="1"/>
  <c r="I2311" i="3"/>
  <c r="M2307" i="3"/>
  <c r="O2307" i="3" s="1"/>
  <c r="I2307" i="3"/>
  <c r="M2303" i="3"/>
  <c r="O2303" i="3" s="1"/>
  <c r="I2303" i="3"/>
  <c r="O2299" i="3"/>
  <c r="M2299" i="3"/>
  <c r="I2299" i="3"/>
  <c r="M2295" i="3"/>
  <c r="O2295" i="3" s="1"/>
  <c r="I2295" i="3"/>
  <c r="M2291" i="3"/>
  <c r="O2291" i="3" s="1"/>
  <c r="I2291" i="3"/>
  <c r="M2287" i="3"/>
  <c r="O2287" i="3" s="1"/>
  <c r="I2287" i="3"/>
  <c r="O2283" i="3"/>
  <c r="M2283" i="3"/>
  <c r="I2283" i="3"/>
  <c r="M2279" i="3"/>
  <c r="O2279" i="3" s="1"/>
  <c r="I2279" i="3"/>
  <c r="M2275" i="3"/>
  <c r="O2275" i="3" s="1"/>
  <c r="I2275" i="3"/>
  <c r="M2271" i="3"/>
  <c r="O2271" i="3" s="1"/>
  <c r="I2271" i="3"/>
  <c r="O2267" i="3"/>
  <c r="M2267" i="3"/>
  <c r="I2267" i="3"/>
  <c r="M2263" i="3"/>
  <c r="I2263" i="3"/>
  <c r="L2262" i="3"/>
  <c r="K2262" i="3"/>
  <c r="K2156" i="3" s="1"/>
  <c r="J2262" i="3"/>
  <c r="M2258" i="3"/>
  <c r="O2258" i="3" s="1"/>
  <c r="I2258" i="3"/>
  <c r="M2254" i="3"/>
  <c r="O2254" i="3" s="1"/>
  <c r="I2254" i="3"/>
  <c r="M2253" i="3"/>
  <c r="L2253" i="3"/>
  <c r="K2253" i="3"/>
  <c r="J2253" i="3"/>
  <c r="O2249" i="3"/>
  <c r="M2249" i="3"/>
  <c r="I2249" i="3"/>
  <c r="M2245" i="3"/>
  <c r="O2245" i="3" s="1"/>
  <c r="I2245" i="3"/>
  <c r="M2241" i="3"/>
  <c r="O2241" i="3" s="1"/>
  <c r="I2241" i="3"/>
  <c r="M2237" i="3"/>
  <c r="O2237" i="3" s="1"/>
  <c r="I2237" i="3"/>
  <c r="L2236" i="3"/>
  <c r="K2236" i="3"/>
  <c r="J2236" i="3"/>
  <c r="O2232" i="3"/>
  <c r="M2232" i="3"/>
  <c r="I2232" i="3"/>
  <c r="M2228" i="3"/>
  <c r="O2228" i="3" s="1"/>
  <c r="I2228" i="3"/>
  <c r="M2224" i="3"/>
  <c r="M2223" i="3" s="1"/>
  <c r="I2224" i="3"/>
  <c r="L2223" i="3"/>
  <c r="K2223" i="3"/>
  <c r="J2223" i="3"/>
  <c r="M2219" i="3"/>
  <c r="O2219" i="3" s="1"/>
  <c r="I2219" i="3"/>
  <c r="O2215" i="3"/>
  <c r="M2215" i="3"/>
  <c r="I2215" i="3"/>
  <c r="M2214" i="3"/>
  <c r="L2214" i="3"/>
  <c r="L2156" i="3" s="1"/>
  <c r="K2214" i="3"/>
  <c r="J2214" i="3"/>
  <c r="M2210" i="3"/>
  <c r="O2210" i="3" s="1"/>
  <c r="I2210" i="3"/>
  <c r="M2206" i="3"/>
  <c r="O2206" i="3" s="1"/>
  <c r="I2206" i="3"/>
  <c r="M2202" i="3"/>
  <c r="O2202" i="3" s="1"/>
  <c r="I2202" i="3"/>
  <c r="M2201" i="3"/>
  <c r="L2201" i="3"/>
  <c r="K2201" i="3"/>
  <c r="J2201" i="3"/>
  <c r="O2197" i="3"/>
  <c r="M2197" i="3"/>
  <c r="I2197" i="3"/>
  <c r="M2193" i="3"/>
  <c r="O2193" i="3" s="1"/>
  <c r="I2193" i="3"/>
  <c r="M2189" i="3"/>
  <c r="M2188" i="3" s="1"/>
  <c r="I2189" i="3"/>
  <c r="L2188" i="3"/>
  <c r="K2188" i="3"/>
  <c r="J2188" i="3"/>
  <c r="M2184" i="3"/>
  <c r="O2184" i="3" s="1"/>
  <c r="I2184" i="3"/>
  <c r="M2183" i="3"/>
  <c r="L2183" i="3"/>
  <c r="K2183" i="3"/>
  <c r="J2183" i="3"/>
  <c r="O2179" i="3"/>
  <c r="M2179" i="3"/>
  <c r="I2179" i="3"/>
  <c r="M2175" i="3"/>
  <c r="O2175" i="3" s="1"/>
  <c r="I2175" i="3"/>
  <c r="M2171" i="3"/>
  <c r="M2170" i="3" s="1"/>
  <c r="I2171" i="3"/>
  <c r="L2170" i="3"/>
  <c r="K2170" i="3"/>
  <c r="J2170" i="3"/>
  <c r="M2166" i="3"/>
  <c r="O2166" i="3" s="1"/>
  <c r="I2166" i="3"/>
  <c r="O2162" i="3"/>
  <c r="M2162" i="3"/>
  <c r="I2162" i="3"/>
  <c r="M2158" i="3"/>
  <c r="I2158" i="3"/>
  <c r="L2157" i="3"/>
  <c r="K2157" i="3"/>
  <c r="J2157" i="3"/>
  <c r="M2152" i="3"/>
  <c r="O2152" i="3" s="1"/>
  <c r="I2152" i="3"/>
  <c r="M2148" i="3"/>
  <c r="O2148" i="3" s="1"/>
  <c r="I2148" i="3"/>
  <c r="O2144" i="3"/>
  <c r="M2144" i="3"/>
  <c r="I2144" i="3"/>
  <c r="M2140" i="3"/>
  <c r="I2140" i="3"/>
  <c r="L2139" i="3"/>
  <c r="K2139" i="3"/>
  <c r="J2139" i="3"/>
  <c r="M2135" i="3"/>
  <c r="O2135" i="3" s="1"/>
  <c r="I2135" i="3"/>
  <c r="M2131" i="3"/>
  <c r="O2131" i="3" s="1"/>
  <c r="I2131" i="3"/>
  <c r="M2130" i="3"/>
  <c r="L2130" i="3"/>
  <c r="K2130" i="3"/>
  <c r="J2130" i="3"/>
  <c r="O2126" i="3"/>
  <c r="M2126" i="3"/>
  <c r="I2126" i="3"/>
  <c r="M2122" i="3"/>
  <c r="O2122" i="3" s="1"/>
  <c r="I2122" i="3"/>
  <c r="M2118" i="3"/>
  <c r="O2118" i="3" s="1"/>
  <c r="I2118" i="3"/>
  <c r="M2114" i="3"/>
  <c r="O2114" i="3" s="1"/>
  <c r="I2114" i="3"/>
  <c r="O2110" i="3"/>
  <c r="M2110" i="3"/>
  <c r="I2110" i="3"/>
  <c r="O2106" i="3"/>
  <c r="M2106" i="3"/>
  <c r="I2106" i="3"/>
  <c r="M2102" i="3"/>
  <c r="I2102" i="3"/>
  <c r="L2101" i="3"/>
  <c r="K2101" i="3"/>
  <c r="J2101" i="3"/>
  <c r="J1881" i="3" s="1"/>
  <c r="M2097" i="3"/>
  <c r="O2097" i="3" s="1"/>
  <c r="I2097" i="3"/>
  <c r="O2093" i="3"/>
  <c r="M2093" i="3"/>
  <c r="I2093" i="3"/>
  <c r="O2089" i="3"/>
  <c r="M2089" i="3"/>
  <c r="I2089" i="3"/>
  <c r="M2085" i="3"/>
  <c r="O2085" i="3" s="1"/>
  <c r="I2085" i="3"/>
  <c r="M2081" i="3"/>
  <c r="O2081" i="3" s="1"/>
  <c r="I2081" i="3"/>
  <c r="O2077" i="3"/>
  <c r="M2077" i="3"/>
  <c r="I2077" i="3"/>
  <c r="O2073" i="3"/>
  <c r="M2073" i="3"/>
  <c r="I2073" i="3"/>
  <c r="M2069" i="3"/>
  <c r="O2069" i="3" s="1"/>
  <c r="I2069" i="3"/>
  <c r="M2065" i="3"/>
  <c r="O2065" i="3" s="1"/>
  <c r="I2065" i="3"/>
  <c r="O2061" i="3"/>
  <c r="M2061" i="3"/>
  <c r="I2061" i="3"/>
  <c r="O2057" i="3"/>
  <c r="M2057" i="3"/>
  <c r="I2057" i="3"/>
  <c r="L2056" i="3"/>
  <c r="K2056" i="3"/>
  <c r="J2056" i="3"/>
  <c r="M2052" i="3"/>
  <c r="O2052" i="3" s="1"/>
  <c r="I2052" i="3"/>
  <c r="M2048" i="3"/>
  <c r="O2048" i="3" s="1"/>
  <c r="I2048" i="3"/>
  <c r="O2044" i="3"/>
  <c r="M2044" i="3"/>
  <c r="I2044" i="3"/>
  <c r="M2040" i="3"/>
  <c r="O2040" i="3" s="1"/>
  <c r="I2040" i="3"/>
  <c r="O2036" i="3"/>
  <c r="M2036" i="3"/>
  <c r="I2036" i="3"/>
  <c r="O2032" i="3"/>
  <c r="M2032" i="3"/>
  <c r="I2032" i="3"/>
  <c r="O2028" i="3"/>
  <c r="M2028" i="3"/>
  <c r="I2028" i="3"/>
  <c r="M2024" i="3"/>
  <c r="I2024" i="3"/>
  <c r="L2023" i="3"/>
  <c r="K2023" i="3"/>
  <c r="K1881" i="3" s="1"/>
  <c r="J2023" i="3"/>
  <c r="O2019" i="3"/>
  <c r="M2019" i="3"/>
  <c r="I2019" i="3"/>
  <c r="O2015" i="3"/>
  <c r="M2015" i="3"/>
  <c r="I2015" i="3"/>
  <c r="O2011" i="3"/>
  <c r="M2011" i="3"/>
  <c r="I2011" i="3"/>
  <c r="M2007" i="3"/>
  <c r="O2007" i="3" s="1"/>
  <c r="I2007" i="3"/>
  <c r="O2003" i="3"/>
  <c r="M2003" i="3"/>
  <c r="I2003" i="3"/>
  <c r="O1999" i="3"/>
  <c r="M1999" i="3"/>
  <c r="I1999" i="3"/>
  <c r="O1995" i="3"/>
  <c r="M1995" i="3"/>
  <c r="I1995" i="3"/>
  <c r="M1991" i="3"/>
  <c r="O1991" i="3" s="1"/>
  <c r="I1991" i="3"/>
  <c r="O1987" i="3"/>
  <c r="M1987" i="3"/>
  <c r="I1987" i="3"/>
  <c r="O1983" i="3"/>
  <c r="M1983" i="3"/>
  <c r="I1983" i="3"/>
  <c r="O1979" i="3"/>
  <c r="M1979" i="3"/>
  <c r="I1979" i="3"/>
  <c r="M1975" i="3"/>
  <c r="O1975" i="3" s="1"/>
  <c r="I1975" i="3"/>
  <c r="O1971" i="3"/>
  <c r="M1971" i="3"/>
  <c r="I1971" i="3"/>
  <c r="O1967" i="3"/>
  <c r="M1967" i="3"/>
  <c r="I1967" i="3"/>
  <c r="O1963" i="3"/>
  <c r="M1963" i="3"/>
  <c r="I1963" i="3"/>
  <c r="M1959" i="3"/>
  <c r="O1959" i="3" s="1"/>
  <c r="I1959" i="3"/>
  <c r="O1955" i="3"/>
  <c r="M1955" i="3"/>
  <c r="I1955" i="3"/>
  <c r="O1951" i="3"/>
  <c r="M1951" i="3"/>
  <c r="I1951" i="3"/>
  <c r="O1947" i="3"/>
  <c r="M1947" i="3"/>
  <c r="I1947" i="3"/>
  <c r="M1943" i="3"/>
  <c r="O1943" i="3" s="1"/>
  <c r="I1943" i="3"/>
  <c r="O1939" i="3"/>
  <c r="M1939" i="3"/>
  <c r="I1939" i="3"/>
  <c r="O1935" i="3"/>
  <c r="M1935" i="3"/>
  <c r="I1935" i="3"/>
  <c r="O1931" i="3"/>
  <c r="M1931" i="3"/>
  <c r="I1931" i="3"/>
  <c r="M1927" i="3"/>
  <c r="O1927" i="3" s="1"/>
  <c r="I1927" i="3"/>
  <c r="O1923" i="3"/>
  <c r="M1923" i="3"/>
  <c r="I1923" i="3"/>
  <c r="O1919" i="3"/>
  <c r="M1919" i="3"/>
  <c r="I1919" i="3"/>
  <c r="O1915" i="3"/>
  <c r="M1915" i="3"/>
  <c r="I1915" i="3"/>
  <c r="M1911" i="3"/>
  <c r="O1911" i="3" s="1"/>
  <c r="I1911" i="3"/>
  <c r="O1907" i="3"/>
  <c r="M1907" i="3"/>
  <c r="I1907" i="3"/>
  <c r="O1903" i="3"/>
  <c r="M1903" i="3"/>
  <c r="I1903" i="3"/>
  <c r="O1899" i="3"/>
  <c r="M1899" i="3"/>
  <c r="I1899" i="3"/>
  <c r="M1895" i="3"/>
  <c r="O1895" i="3" s="1"/>
  <c r="I1895" i="3"/>
  <c r="O1891" i="3"/>
  <c r="M1891" i="3"/>
  <c r="I1891" i="3"/>
  <c r="O1887" i="3"/>
  <c r="M1887" i="3"/>
  <c r="I1887" i="3"/>
  <c r="O1883" i="3"/>
  <c r="M1883" i="3"/>
  <c r="I1883" i="3"/>
  <c r="L1882" i="3"/>
  <c r="K1882" i="3"/>
  <c r="J1882" i="3"/>
  <c r="L1881" i="3"/>
  <c r="M1877" i="3"/>
  <c r="O1877" i="3" s="1"/>
  <c r="I1877" i="3"/>
  <c r="O1873" i="3"/>
  <c r="M1873" i="3"/>
  <c r="I1873" i="3"/>
  <c r="O1869" i="3"/>
  <c r="M1869" i="3"/>
  <c r="I1869" i="3"/>
  <c r="O1865" i="3"/>
  <c r="M1865" i="3"/>
  <c r="I1865" i="3"/>
  <c r="M1861" i="3"/>
  <c r="I1861" i="3"/>
  <c r="L1860" i="3"/>
  <c r="K1860" i="3"/>
  <c r="J1860" i="3"/>
  <c r="O1856" i="3"/>
  <c r="M1856" i="3"/>
  <c r="I1856" i="3"/>
  <c r="M1855" i="3"/>
  <c r="L1855" i="3"/>
  <c r="K1855" i="3"/>
  <c r="J1855" i="3"/>
  <c r="O1851" i="3"/>
  <c r="M1851" i="3"/>
  <c r="I1851" i="3"/>
  <c r="O1847" i="3"/>
  <c r="M1847" i="3"/>
  <c r="I1847" i="3"/>
  <c r="M1843" i="3"/>
  <c r="I1843" i="3"/>
  <c r="L1842" i="3"/>
  <c r="K1842" i="3"/>
  <c r="J1842" i="3"/>
  <c r="O1838" i="3"/>
  <c r="M1838" i="3"/>
  <c r="I1838" i="3"/>
  <c r="M1837" i="3"/>
  <c r="L1837" i="3"/>
  <c r="K1837" i="3"/>
  <c r="J1837" i="3"/>
  <c r="O1833" i="3"/>
  <c r="M1833" i="3"/>
  <c r="I1833" i="3"/>
  <c r="O1829" i="3"/>
  <c r="M1829" i="3"/>
  <c r="I1829" i="3"/>
  <c r="M1825" i="3"/>
  <c r="O1825" i="3" s="1"/>
  <c r="I1825" i="3"/>
  <c r="O1821" i="3"/>
  <c r="M1821" i="3"/>
  <c r="I1821" i="3"/>
  <c r="O1817" i="3"/>
  <c r="M1817" i="3"/>
  <c r="I1817" i="3"/>
  <c r="O1813" i="3"/>
  <c r="M1813" i="3"/>
  <c r="I1813" i="3"/>
  <c r="M1809" i="3"/>
  <c r="O1809" i="3" s="1"/>
  <c r="I1809" i="3"/>
  <c r="O1805" i="3"/>
  <c r="M1805" i="3"/>
  <c r="I1805" i="3"/>
  <c r="O1801" i="3"/>
  <c r="M1801" i="3"/>
  <c r="I1801" i="3"/>
  <c r="O1797" i="3"/>
  <c r="M1797" i="3"/>
  <c r="I1797" i="3"/>
  <c r="M1793" i="3"/>
  <c r="O1793" i="3" s="1"/>
  <c r="I1793" i="3"/>
  <c r="O1789" i="3"/>
  <c r="M1789" i="3"/>
  <c r="I1789" i="3"/>
  <c r="O1785" i="3"/>
  <c r="M1785" i="3"/>
  <c r="I1785" i="3"/>
  <c r="O1781" i="3"/>
  <c r="M1781" i="3"/>
  <c r="I1781" i="3"/>
  <c r="M1777" i="3"/>
  <c r="I1777" i="3"/>
  <c r="O1773" i="3"/>
  <c r="M1773" i="3"/>
  <c r="I1773" i="3"/>
  <c r="L1772" i="3"/>
  <c r="K1772" i="3"/>
  <c r="J1772" i="3"/>
  <c r="O1768" i="3"/>
  <c r="M1768" i="3"/>
  <c r="I1768" i="3"/>
  <c r="O1764" i="3"/>
  <c r="M1764" i="3"/>
  <c r="I1764" i="3"/>
  <c r="M1760" i="3"/>
  <c r="O1760" i="3" s="1"/>
  <c r="I1760" i="3"/>
  <c r="O1756" i="3"/>
  <c r="M1756" i="3"/>
  <c r="I1756" i="3"/>
  <c r="O1752" i="3"/>
  <c r="M1752" i="3"/>
  <c r="I1752" i="3"/>
  <c r="M1751" i="3"/>
  <c r="L1751" i="3"/>
  <c r="K1751" i="3"/>
  <c r="J1751" i="3"/>
  <c r="O1747" i="3"/>
  <c r="M1747" i="3"/>
  <c r="I1747" i="3"/>
  <c r="M1743" i="3"/>
  <c r="O1743" i="3" s="1"/>
  <c r="I1743" i="3"/>
  <c r="O1739" i="3"/>
  <c r="M1739" i="3"/>
  <c r="I1739" i="3"/>
  <c r="O1735" i="3"/>
  <c r="M1735" i="3"/>
  <c r="I1735" i="3"/>
  <c r="O1731" i="3"/>
  <c r="M1731" i="3"/>
  <c r="I1731" i="3"/>
  <c r="M1727" i="3"/>
  <c r="I1727" i="3"/>
  <c r="L1726" i="3"/>
  <c r="K1726" i="3"/>
  <c r="J1726" i="3"/>
  <c r="O1722" i="3"/>
  <c r="M1722" i="3"/>
  <c r="I1722" i="3"/>
  <c r="O1718" i="3"/>
  <c r="M1718" i="3"/>
  <c r="I1718" i="3"/>
  <c r="O1714" i="3"/>
  <c r="M1714" i="3"/>
  <c r="I1714" i="3"/>
  <c r="M1710" i="3"/>
  <c r="I1710" i="3"/>
  <c r="O1706" i="3"/>
  <c r="M1706" i="3"/>
  <c r="I1706" i="3"/>
  <c r="L1705" i="3"/>
  <c r="K1705" i="3"/>
  <c r="J1705" i="3"/>
  <c r="O1701" i="3"/>
  <c r="M1701" i="3"/>
  <c r="I1701" i="3"/>
  <c r="O1697" i="3"/>
  <c r="M1697" i="3"/>
  <c r="I1697" i="3"/>
  <c r="M1693" i="3"/>
  <c r="O1693" i="3" s="1"/>
  <c r="I1693" i="3"/>
  <c r="O1689" i="3"/>
  <c r="M1689" i="3"/>
  <c r="I1689" i="3"/>
  <c r="O1685" i="3"/>
  <c r="M1685" i="3"/>
  <c r="I1685" i="3"/>
  <c r="O1681" i="3"/>
  <c r="M1681" i="3"/>
  <c r="I1681" i="3"/>
  <c r="M1677" i="3"/>
  <c r="I1677" i="3"/>
  <c r="L1676" i="3"/>
  <c r="K1676" i="3"/>
  <c r="J1676" i="3"/>
  <c r="O1672" i="3"/>
  <c r="M1672" i="3"/>
  <c r="I1672" i="3"/>
  <c r="O1668" i="3"/>
  <c r="M1668" i="3"/>
  <c r="I1668" i="3"/>
  <c r="O1664" i="3"/>
  <c r="M1664" i="3"/>
  <c r="I1664" i="3"/>
  <c r="M1660" i="3"/>
  <c r="O1660" i="3" s="1"/>
  <c r="I1660" i="3"/>
  <c r="O1656" i="3"/>
  <c r="M1656" i="3"/>
  <c r="I1656" i="3"/>
  <c r="O1652" i="3"/>
  <c r="M1652" i="3"/>
  <c r="I1652" i="3"/>
  <c r="O1648" i="3"/>
  <c r="M1648" i="3"/>
  <c r="I1648" i="3"/>
  <c r="M1644" i="3"/>
  <c r="O1644" i="3" s="1"/>
  <c r="I1644" i="3"/>
  <c r="O1640" i="3"/>
  <c r="M1640" i="3"/>
  <c r="I1640" i="3"/>
  <c r="O1636" i="3"/>
  <c r="M1636" i="3"/>
  <c r="I1636" i="3"/>
  <c r="O1632" i="3"/>
  <c r="M1632" i="3"/>
  <c r="I1632" i="3"/>
  <c r="M1628" i="3"/>
  <c r="O1628" i="3" s="1"/>
  <c r="I1628" i="3"/>
  <c r="O1624" i="3"/>
  <c r="M1624" i="3"/>
  <c r="I1624" i="3"/>
  <c r="O1620" i="3"/>
  <c r="M1620" i="3"/>
  <c r="I1620" i="3"/>
  <c r="O1616" i="3"/>
  <c r="M1616" i="3"/>
  <c r="I1616" i="3"/>
  <c r="L1615" i="3"/>
  <c r="L1486" i="3" s="1"/>
  <c r="K1615" i="3"/>
  <c r="K1486" i="3" s="1"/>
  <c r="J1615" i="3"/>
  <c r="M1611" i="3"/>
  <c r="O1611" i="3" s="1"/>
  <c r="I1611" i="3"/>
  <c r="O1607" i="3"/>
  <c r="M1607" i="3"/>
  <c r="I1607" i="3"/>
  <c r="O1603" i="3"/>
  <c r="M1603" i="3"/>
  <c r="I1603" i="3"/>
  <c r="O1599" i="3"/>
  <c r="M1599" i="3"/>
  <c r="I1599" i="3"/>
  <c r="M1595" i="3"/>
  <c r="O1595" i="3" s="1"/>
  <c r="I1595" i="3"/>
  <c r="O1591" i="3"/>
  <c r="M1591" i="3"/>
  <c r="I1591" i="3"/>
  <c r="O1587" i="3"/>
  <c r="M1587" i="3"/>
  <c r="I1587" i="3"/>
  <c r="O1583" i="3"/>
  <c r="M1583" i="3"/>
  <c r="I1583" i="3"/>
  <c r="M1579" i="3"/>
  <c r="O1579" i="3" s="1"/>
  <c r="I1579" i="3"/>
  <c r="O1575" i="3"/>
  <c r="M1575" i="3"/>
  <c r="I1575" i="3"/>
  <c r="O1571" i="3"/>
  <c r="M1571" i="3"/>
  <c r="I1571" i="3"/>
  <c r="O1567" i="3"/>
  <c r="M1567" i="3"/>
  <c r="I1567" i="3"/>
  <c r="M1563" i="3"/>
  <c r="O1563" i="3" s="1"/>
  <c r="I1563" i="3"/>
  <c r="O1559" i="3"/>
  <c r="M1559" i="3"/>
  <c r="I1559" i="3"/>
  <c r="O1555" i="3"/>
  <c r="M1555" i="3"/>
  <c r="I1555" i="3"/>
  <c r="O1551" i="3"/>
  <c r="M1551" i="3"/>
  <c r="I1551" i="3"/>
  <c r="M1547" i="3"/>
  <c r="O1547" i="3" s="1"/>
  <c r="I1547" i="3"/>
  <c r="O1543" i="3"/>
  <c r="M1543" i="3"/>
  <c r="I1543" i="3"/>
  <c r="O1539" i="3"/>
  <c r="M1539" i="3"/>
  <c r="I1539" i="3"/>
  <c r="O1535" i="3"/>
  <c r="M1535" i="3"/>
  <c r="I1535" i="3"/>
  <c r="M1531" i="3"/>
  <c r="I1531" i="3"/>
  <c r="O1527" i="3"/>
  <c r="M1527" i="3"/>
  <c r="I1527" i="3"/>
  <c r="L1526" i="3"/>
  <c r="K1526" i="3"/>
  <c r="J1526" i="3"/>
  <c r="J1486" i="3" s="1"/>
  <c r="O1522" i="3"/>
  <c r="M1522" i="3"/>
  <c r="I1522" i="3"/>
  <c r="M1521" i="3"/>
  <c r="L1521" i="3"/>
  <c r="K1521" i="3"/>
  <c r="J1521" i="3"/>
  <c r="O1517" i="3"/>
  <c r="M1517" i="3"/>
  <c r="I1517" i="3"/>
  <c r="M1513" i="3"/>
  <c r="O1513" i="3" s="1"/>
  <c r="I1513" i="3"/>
  <c r="O1509" i="3"/>
  <c r="M1509" i="3"/>
  <c r="I1509" i="3"/>
  <c r="O1505" i="3"/>
  <c r="M1505" i="3"/>
  <c r="I1505" i="3"/>
  <c r="M1504" i="3"/>
  <c r="L1504" i="3"/>
  <c r="K1504" i="3"/>
  <c r="J1504" i="3"/>
  <c r="O1500" i="3"/>
  <c r="M1500" i="3"/>
  <c r="I1500" i="3"/>
  <c r="M1496" i="3"/>
  <c r="O1496" i="3" s="1"/>
  <c r="I1496" i="3"/>
  <c r="O1492" i="3"/>
  <c r="M1492" i="3"/>
  <c r="I1492" i="3"/>
  <c r="O1488" i="3"/>
  <c r="M1488" i="3"/>
  <c r="I1488" i="3"/>
  <c r="M1487" i="3"/>
  <c r="L1487" i="3"/>
  <c r="K1487" i="3"/>
  <c r="J1487" i="3"/>
  <c r="O1482" i="3"/>
  <c r="M1482" i="3"/>
  <c r="I1482" i="3"/>
  <c r="M1478" i="3"/>
  <c r="I1478" i="3"/>
  <c r="L1477" i="3"/>
  <c r="K1477" i="3"/>
  <c r="J1477" i="3"/>
  <c r="O1473" i="3"/>
  <c r="M1473" i="3"/>
  <c r="I1473" i="3"/>
  <c r="O1469" i="3"/>
  <c r="M1469" i="3"/>
  <c r="I1469" i="3"/>
  <c r="O1465" i="3"/>
  <c r="M1465" i="3"/>
  <c r="I1465" i="3"/>
  <c r="M1461" i="3"/>
  <c r="O1461" i="3" s="1"/>
  <c r="I1461" i="3"/>
  <c r="O1457" i="3"/>
  <c r="M1457" i="3"/>
  <c r="I1457" i="3"/>
  <c r="O1453" i="3"/>
  <c r="M1453" i="3"/>
  <c r="I1453" i="3"/>
  <c r="O1449" i="3"/>
  <c r="M1449" i="3"/>
  <c r="I1449" i="3"/>
  <c r="M1445" i="3"/>
  <c r="O1445" i="3" s="1"/>
  <c r="I1445" i="3"/>
  <c r="O1441" i="3"/>
  <c r="M1441" i="3"/>
  <c r="I1441" i="3"/>
  <c r="O1437" i="3"/>
  <c r="M1437" i="3"/>
  <c r="I1437" i="3"/>
  <c r="O1433" i="3"/>
  <c r="M1433" i="3"/>
  <c r="I1433" i="3"/>
  <c r="M1429" i="3"/>
  <c r="I1429" i="3"/>
  <c r="L1428" i="3"/>
  <c r="K1428" i="3"/>
  <c r="J1428" i="3"/>
  <c r="O1424" i="3"/>
  <c r="M1424" i="3"/>
  <c r="I1424" i="3"/>
  <c r="M1423" i="3"/>
  <c r="L1423" i="3"/>
  <c r="K1423" i="3"/>
  <c r="J1423" i="3"/>
  <c r="O1419" i="3"/>
  <c r="M1419" i="3"/>
  <c r="I1419" i="3"/>
  <c r="O1415" i="3"/>
  <c r="M1415" i="3"/>
  <c r="I1415" i="3"/>
  <c r="M1411" i="3"/>
  <c r="O1411" i="3" s="1"/>
  <c r="I1411" i="3"/>
  <c r="O1407" i="3"/>
  <c r="M1407" i="3"/>
  <c r="I1407" i="3"/>
  <c r="O1403" i="3"/>
  <c r="M1403" i="3"/>
  <c r="I1403" i="3"/>
  <c r="L1402" i="3"/>
  <c r="K1402" i="3"/>
  <c r="J1402" i="3"/>
  <c r="O1398" i="3"/>
  <c r="M1398" i="3"/>
  <c r="I1398" i="3"/>
  <c r="M1394" i="3"/>
  <c r="O1394" i="3" s="1"/>
  <c r="I1394" i="3"/>
  <c r="O1390" i="3"/>
  <c r="M1390" i="3"/>
  <c r="I1390" i="3"/>
  <c r="O1386" i="3"/>
  <c r="M1386" i="3"/>
  <c r="I1386" i="3"/>
  <c r="O1382" i="3"/>
  <c r="M1382" i="3"/>
  <c r="I1382" i="3"/>
  <c r="M1378" i="3"/>
  <c r="O1378" i="3" s="1"/>
  <c r="I1378" i="3"/>
  <c r="O1374" i="3"/>
  <c r="M1374" i="3"/>
  <c r="I1374" i="3"/>
  <c r="O1370" i="3"/>
  <c r="M1370" i="3"/>
  <c r="I1370" i="3"/>
  <c r="O1366" i="3"/>
  <c r="M1366" i="3"/>
  <c r="I1366" i="3"/>
  <c r="M1362" i="3"/>
  <c r="O1362" i="3" s="1"/>
  <c r="I1362" i="3"/>
  <c r="O1358" i="3"/>
  <c r="M1358" i="3"/>
  <c r="I1358" i="3"/>
  <c r="O1354" i="3"/>
  <c r="M1354" i="3"/>
  <c r="I1354" i="3"/>
  <c r="L1353" i="3"/>
  <c r="K1353" i="3"/>
  <c r="J1353" i="3"/>
  <c r="O1349" i="3"/>
  <c r="M1349" i="3"/>
  <c r="I1349" i="3"/>
  <c r="M1345" i="3"/>
  <c r="O1345" i="3" s="1"/>
  <c r="I1345" i="3"/>
  <c r="O1341" i="3"/>
  <c r="M1341" i="3"/>
  <c r="I1341" i="3"/>
  <c r="O1337" i="3"/>
  <c r="M1337" i="3"/>
  <c r="I1337" i="3"/>
  <c r="O1333" i="3"/>
  <c r="M1333" i="3"/>
  <c r="I1333" i="3"/>
  <c r="M1329" i="3"/>
  <c r="O1329" i="3" s="1"/>
  <c r="I1329" i="3"/>
  <c r="O1325" i="3"/>
  <c r="M1325" i="3"/>
  <c r="I1325" i="3"/>
  <c r="O1321" i="3"/>
  <c r="M1321" i="3"/>
  <c r="I1321" i="3"/>
  <c r="O1317" i="3"/>
  <c r="M1317" i="3"/>
  <c r="I1317" i="3"/>
  <c r="M1313" i="3"/>
  <c r="O1313" i="3" s="1"/>
  <c r="I1313" i="3"/>
  <c r="O1309" i="3"/>
  <c r="M1309" i="3"/>
  <c r="I1309" i="3"/>
  <c r="O1305" i="3"/>
  <c r="M1305" i="3"/>
  <c r="I1305" i="3"/>
  <c r="O1301" i="3"/>
  <c r="M1301" i="3"/>
  <c r="I1301" i="3"/>
  <c r="M1297" i="3"/>
  <c r="I1297" i="3"/>
  <c r="L1296" i="3"/>
  <c r="K1296" i="3"/>
  <c r="J1296" i="3"/>
  <c r="M1292" i="3"/>
  <c r="O1292" i="3" s="1"/>
  <c r="I1292" i="3"/>
  <c r="O1288" i="3"/>
  <c r="M1288" i="3"/>
  <c r="I1288" i="3"/>
  <c r="O1284" i="3"/>
  <c r="M1284" i="3"/>
  <c r="I1284" i="3"/>
  <c r="M1280" i="3"/>
  <c r="I1280" i="3"/>
  <c r="M1276" i="3"/>
  <c r="O1276" i="3" s="1"/>
  <c r="I1276" i="3"/>
  <c r="L1275" i="3"/>
  <c r="K1275" i="3"/>
  <c r="J1275" i="3"/>
  <c r="O1271" i="3"/>
  <c r="M1271" i="3"/>
  <c r="I1271" i="3"/>
  <c r="O1267" i="3"/>
  <c r="M1267" i="3"/>
  <c r="I1267" i="3"/>
  <c r="M1263" i="3"/>
  <c r="O1263" i="3" s="1"/>
  <c r="I1263" i="3"/>
  <c r="M1259" i="3"/>
  <c r="O1259" i="3" s="1"/>
  <c r="I1259" i="3"/>
  <c r="O1255" i="3"/>
  <c r="M1255" i="3"/>
  <c r="I1255" i="3"/>
  <c r="O1251" i="3"/>
  <c r="M1251" i="3"/>
  <c r="I1251" i="3"/>
  <c r="M1247" i="3"/>
  <c r="I1247" i="3"/>
  <c r="M1243" i="3"/>
  <c r="O1243" i="3" s="1"/>
  <c r="I1243" i="3"/>
  <c r="L1242" i="3"/>
  <c r="K1242" i="3"/>
  <c r="J1242" i="3"/>
  <c r="O1238" i="3"/>
  <c r="M1238" i="3"/>
  <c r="I1238" i="3"/>
  <c r="O1234" i="3"/>
  <c r="M1234" i="3"/>
  <c r="I1234" i="3"/>
  <c r="M1230" i="3"/>
  <c r="O1230" i="3" s="1"/>
  <c r="I1230" i="3"/>
  <c r="M1226" i="3"/>
  <c r="O1226" i="3" s="1"/>
  <c r="I1226" i="3"/>
  <c r="O1222" i="3"/>
  <c r="M1222" i="3"/>
  <c r="I1222" i="3"/>
  <c r="O1218" i="3"/>
  <c r="M1218" i="3"/>
  <c r="M1217" i="3" s="1"/>
  <c r="I1218" i="3"/>
  <c r="L1217" i="3"/>
  <c r="K1217" i="3"/>
  <c r="J1217" i="3"/>
  <c r="M1213" i="3"/>
  <c r="O1213" i="3" s="1"/>
  <c r="I1213" i="3"/>
  <c r="M1209" i="3"/>
  <c r="O1209" i="3" s="1"/>
  <c r="I1209" i="3"/>
  <c r="O1205" i="3"/>
  <c r="M1205" i="3"/>
  <c r="I1205" i="3"/>
  <c r="O1201" i="3"/>
  <c r="M1201" i="3"/>
  <c r="M1200" i="3" s="1"/>
  <c r="I1201" i="3"/>
  <c r="L1200" i="3"/>
  <c r="K1200" i="3"/>
  <c r="J1200" i="3"/>
  <c r="M1196" i="3"/>
  <c r="O1196" i="3" s="1"/>
  <c r="I1196" i="3"/>
  <c r="M1192" i="3"/>
  <c r="O1192" i="3" s="1"/>
  <c r="I1192" i="3"/>
  <c r="O1188" i="3"/>
  <c r="M1188" i="3"/>
  <c r="I1188" i="3"/>
  <c r="O1184" i="3"/>
  <c r="M1184" i="3"/>
  <c r="I1184" i="3"/>
  <c r="M1180" i="3"/>
  <c r="O1180" i="3" s="1"/>
  <c r="I1180" i="3"/>
  <c r="M1176" i="3"/>
  <c r="O1176" i="3" s="1"/>
  <c r="I1176" i="3"/>
  <c r="O1172" i="3"/>
  <c r="M1172" i="3"/>
  <c r="I1172" i="3"/>
  <c r="O1168" i="3"/>
  <c r="M1168" i="3"/>
  <c r="I1168" i="3"/>
  <c r="M1164" i="3"/>
  <c r="O1164" i="3" s="1"/>
  <c r="I1164" i="3"/>
  <c r="M1160" i="3"/>
  <c r="O1160" i="3" s="1"/>
  <c r="I1160" i="3"/>
  <c r="O1156" i="3"/>
  <c r="M1156" i="3"/>
  <c r="I1156" i="3"/>
  <c r="O1152" i="3"/>
  <c r="M1152" i="3"/>
  <c r="I1152" i="3"/>
  <c r="M1148" i="3"/>
  <c r="O1148" i="3" s="1"/>
  <c r="I1148" i="3"/>
  <c r="M1144" i="3"/>
  <c r="O1144" i="3" s="1"/>
  <c r="I1144" i="3"/>
  <c r="O1140" i="3"/>
  <c r="M1140" i="3"/>
  <c r="I1140" i="3"/>
  <c r="O1136" i="3"/>
  <c r="M1136" i="3"/>
  <c r="I1136" i="3"/>
  <c r="M1132" i="3"/>
  <c r="I1132" i="3"/>
  <c r="M1128" i="3"/>
  <c r="O1128" i="3" s="1"/>
  <c r="I1128" i="3"/>
  <c r="L1127" i="3"/>
  <c r="K1127" i="3"/>
  <c r="J1127" i="3"/>
  <c r="O1123" i="3"/>
  <c r="M1123" i="3"/>
  <c r="I1123" i="3"/>
  <c r="O1119" i="3"/>
  <c r="M1119" i="3"/>
  <c r="I1119" i="3"/>
  <c r="M1115" i="3"/>
  <c r="O1115" i="3" s="1"/>
  <c r="I1115" i="3"/>
  <c r="M1111" i="3"/>
  <c r="O1111" i="3" s="1"/>
  <c r="I1111" i="3"/>
  <c r="O1107" i="3"/>
  <c r="M1107" i="3"/>
  <c r="I1107" i="3"/>
  <c r="O1103" i="3"/>
  <c r="M1103" i="3"/>
  <c r="I1103" i="3"/>
  <c r="M1099" i="3"/>
  <c r="O1099" i="3" s="1"/>
  <c r="I1099" i="3"/>
  <c r="M1095" i="3"/>
  <c r="O1095" i="3" s="1"/>
  <c r="I1095" i="3"/>
  <c r="O1091" i="3"/>
  <c r="M1091" i="3"/>
  <c r="I1091" i="3"/>
  <c r="O1087" i="3"/>
  <c r="M1087" i="3"/>
  <c r="I1087" i="3"/>
  <c r="M1083" i="3"/>
  <c r="O1083" i="3" s="1"/>
  <c r="I1083" i="3"/>
  <c r="M1079" i="3"/>
  <c r="O1079" i="3" s="1"/>
  <c r="I1079" i="3"/>
  <c r="O1075" i="3"/>
  <c r="M1075" i="3"/>
  <c r="I1075" i="3"/>
  <c r="O1071" i="3"/>
  <c r="M1071" i="3"/>
  <c r="I1071" i="3"/>
  <c r="M1067" i="3"/>
  <c r="O1067" i="3" s="1"/>
  <c r="I1067" i="3"/>
  <c r="M1063" i="3"/>
  <c r="O1063" i="3" s="1"/>
  <c r="I1063" i="3"/>
  <c r="O1059" i="3"/>
  <c r="M1059" i="3"/>
  <c r="I1059" i="3"/>
  <c r="O1055" i="3"/>
  <c r="M1055" i="3"/>
  <c r="I1055" i="3"/>
  <c r="M1051" i="3"/>
  <c r="O1051" i="3" s="1"/>
  <c r="I1051" i="3"/>
  <c r="O1047" i="3"/>
  <c r="M1047" i="3"/>
  <c r="I1047" i="3"/>
  <c r="O1043" i="3"/>
  <c r="M1043" i="3"/>
  <c r="I1043" i="3"/>
  <c r="O1039" i="3"/>
  <c r="M1039" i="3"/>
  <c r="I1039" i="3"/>
  <c r="M1035" i="3"/>
  <c r="O1035" i="3" s="1"/>
  <c r="I1035" i="3"/>
  <c r="O1031" i="3"/>
  <c r="M1031" i="3"/>
  <c r="I1031" i="3"/>
  <c r="O1027" i="3"/>
  <c r="M1027" i="3"/>
  <c r="I1027" i="3"/>
  <c r="O1023" i="3"/>
  <c r="M1023" i="3"/>
  <c r="I1023" i="3"/>
  <c r="M1019" i="3"/>
  <c r="O1019" i="3" s="1"/>
  <c r="I1019" i="3"/>
  <c r="O1015" i="3"/>
  <c r="M1015" i="3"/>
  <c r="I1015" i="3"/>
  <c r="O1011" i="3"/>
  <c r="M1011" i="3"/>
  <c r="I1011" i="3"/>
  <c r="O1007" i="3"/>
  <c r="M1007" i="3"/>
  <c r="I1007" i="3"/>
  <c r="M1003" i="3"/>
  <c r="O1003" i="3" s="1"/>
  <c r="I1003" i="3"/>
  <c r="O999" i="3"/>
  <c r="M999" i="3"/>
  <c r="I999" i="3"/>
  <c r="O995" i="3"/>
  <c r="M995" i="3"/>
  <c r="I995" i="3"/>
  <c r="O991" i="3"/>
  <c r="M991" i="3"/>
  <c r="I991" i="3"/>
  <c r="M987" i="3"/>
  <c r="O987" i="3" s="1"/>
  <c r="I987" i="3"/>
  <c r="O983" i="3"/>
  <c r="M983" i="3"/>
  <c r="I983" i="3"/>
  <c r="O979" i="3"/>
  <c r="M979" i="3"/>
  <c r="I979" i="3"/>
  <c r="O975" i="3"/>
  <c r="M975" i="3"/>
  <c r="I975" i="3"/>
  <c r="M971" i="3"/>
  <c r="O971" i="3" s="1"/>
  <c r="I971" i="3"/>
  <c r="O967" i="3"/>
  <c r="M967" i="3"/>
  <c r="I967" i="3"/>
  <c r="O963" i="3"/>
  <c r="M963" i="3"/>
  <c r="I963" i="3"/>
  <c r="L962" i="3"/>
  <c r="K962" i="3"/>
  <c r="J962" i="3"/>
  <c r="O958" i="3"/>
  <c r="M958" i="3"/>
  <c r="I958" i="3"/>
  <c r="M954" i="3"/>
  <c r="O954" i="3" s="1"/>
  <c r="I954" i="3"/>
  <c r="M950" i="3"/>
  <c r="O950" i="3" s="1"/>
  <c r="I950" i="3"/>
  <c r="O946" i="3"/>
  <c r="M946" i="3"/>
  <c r="I946" i="3"/>
  <c r="O942" i="3"/>
  <c r="M942" i="3"/>
  <c r="I942" i="3"/>
  <c r="M938" i="3"/>
  <c r="O938" i="3" s="1"/>
  <c r="I938" i="3"/>
  <c r="M934" i="3"/>
  <c r="O934" i="3" s="1"/>
  <c r="I934" i="3"/>
  <c r="O930" i="3"/>
  <c r="M930" i="3"/>
  <c r="I930" i="3"/>
  <c r="O926" i="3"/>
  <c r="M926" i="3"/>
  <c r="I926" i="3"/>
  <c r="M922" i="3"/>
  <c r="O922" i="3" s="1"/>
  <c r="I922" i="3"/>
  <c r="M918" i="3"/>
  <c r="O918" i="3" s="1"/>
  <c r="I918" i="3"/>
  <c r="O914" i="3"/>
  <c r="M914" i="3"/>
  <c r="I914" i="3"/>
  <c r="O910" i="3"/>
  <c r="M910" i="3"/>
  <c r="I910" i="3"/>
  <c r="M906" i="3"/>
  <c r="O906" i="3" s="1"/>
  <c r="I906" i="3"/>
  <c r="M902" i="3"/>
  <c r="O902" i="3" s="1"/>
  <c r="I902" i="3"/>
  <c r="O898" i="3"/>
  <c r="M898" i="3"/>
  <c r="I898" i="3"/>
  <c r="O894" i="3"/>
  <c r="M894" i="3"/>
  <c r="I894" i="3"/>
  <c r="M890" i="3"/>
  <c r="O890" i="3" s="1"/>
  <c r="I890" i="3"/>
  <c r="M886" i="3"/>
  <c r="O886" i="3" s="1"/>
  <c r="I886" i="3"/>
  <c r="O882" i="3"/>
  <c r="M882" i="3"/>
  <c r="I882" i="3"/>
  <c r="O878" i="3"/>
  <c r="M878" i="3"/>
  <c r="I878" i="3"/>
  <c r="M874" i="3"/>
  <c r="O874" i="3" s="1"/>
  <c r="I874" i="3"/>
  <c r="M870" i="3"/>
  <c r="O870" i="3" s="1"/>
  <c r="I870" i="3"/>
  <c r="O866" i="3"/>
  <c r="M866" i="3"/>
  <c r="I866" i="3"/>
  <c r="O862" i="3"/>
  <c r="M862" i="3"/>
  <c r="I862" i="3"/>
  <c r="M858" i="3"/>
  <c r="O858" i="3" s="1"/>
  <c r="I858" i="3"/>
  <c r="M854" i="3"/>
  <c r="O854" i="3" s="1"/>
  <c r="I854" i="3"/>
  <c r="O850" i="3"/>
  <c r="M850" i="3"/>
  <c r="I850" i="3"/>
  <c r="O846" i="3"/>
  <c r="M846" i="3"/>
  <c r="I846" i="3"/>
  <c r="M842" i="3"/>
  <c r="O842" i="3" s="1"/>
  <c r="I842" i="3"/>
  <c r="M838" i="3"/>
  <c r="O838" i="3" s="1"/>
  <c r="I838" i="3"/>
  <c r="O834" i="3"/>
  <c r="M834" i="3"/>
  <c r="I834" i="3"/>
  <c r="O830" i="3"/>
  <c r="M830" i="3"/>
  <c r="I830" i="3"/>
  <c r="M826" i="3"/>
  <c r="O826" i="3" s="1"/>
  <c r="I826" i="3"/>
  <c r="M822" i="3"/>
  <c r="O822" i="3" s="1"/>
  <c r="I822" i="3"/>
  <c r="O818" i="3"/>
  <c r="M818" i="3"/>
  <c r="I818" i="3"/>
  <c r="O814" i="3"/>
  <c r="M814" i="3"/>
  <c r="I814" i="3"/>
  <c r="M810" i="3"/>
  <c r="O810" i="3" s="1"/>
  <c r="I810" i="3"/>
  <c r="M806" i="3"/>
  <c r="O806" i="3" s="1"/>
  <c r="I806" i="3"/>
  <c r="O802" i="3"/>
  <c r="M802" i="3"/>
  <c r="I802" i="3"/>
  <c r="O798" i="3"/>
  <c r="M798" i="3"/>
  <c r="I798" i="3"/>
  <c r="M794" i="3"/>
  <c r="O794" i="3" s="1"/>
  <c r="I794" i="3"/>
  <c r="M790" i="3"/>
  <c r="O790" i="3" s="1"/>
  <c r="I790" i="3"/>
  <c r="O786" i="3"/>
  <c r="M786" i="3"/>
  <c r="I786" i="3"/>
  <c r="O782" i="3"/>
  <c r="M782" i="3"/>
  <c r="I782" i="3"/>
  <c r="M778" i="3"/>
  <c r="O778" i="3" s="1"/>
  <c r="I778" i="3"/>
  <c r="M774" i="3"/>
  <c r="O774" i="3" s="1"/>
  <c r="I774" i="3"/>
  <c r="O770" i="3"/>
  <c r="M770" i="3"/>
  <c r="I770" i="3"/>
  <c r="O766" i="3"/>
  <c r="M766" i="3"/>
  <c r="I766" i="3"/>
  <c r="M762" i="3"/>
  <c r="O762" i="3" s="1"/>
  <c r="I762" i="3"/>
  <c r="M758" i="3"/>
  <c r="O758" i="3" s="1"/>
  <c r="I758" i="3"/>
  <c r="O754" i="3"/>
  <c r="M754" i="3"/>
  <c r="I754" i="3"/>
  <c r="O750" i="3"/>
  <c r="M750" i="3"/>
  <c r="I750" i="3"/>
  <c r="M746" i="3"/>
  <c r="O746" i="3" s="1"/>
  <c r="I746" i="3"/>
  <c r="O742" i="3"/>
  <c r="M742" i="3"/>
  <c r="I742" i="3"/>
  <c r="O738" i="3"/>
  <c r="M738" i="3"/>
  <c r="I738" i="3"/>
  <c r="O734" i="3"/>
  <c r="M734" i="3"/>
  <c r="I734" i="3"/>
  <c r="M730" i="3"/>
  <c r="O730" i="3" s="1"/>
  <c r="I730" i="3"/>
  <c r="O726" i="3"/>
  <c r="M726" i="3"/>
  <c r="I726" i="3"/>
  <c r="O722" i="3"/>
  <c r="M722" i="3"/>
  <c r="I722" i="3"/>
  <c r="O718" i="3"/>
  <c r="M718" i="3"/>
  <c r="I718" i="3"/>
  <c r="M714" i="3"/>
  <c r="O714" i="3" s="1"/>
  <c r="I714" i="3"/>
  <c r="O710" i="3"/>
  <c r="M710" i="3"/>
  <c r="I710" i="3"/>
  <c r="O706" i="3"/>
  <c r="M706" i="3"/>
  <c r="I706" i="3"/>
  <c r="O702" i="3"/>
  <c r="M702" i="3"/>
  <c r="I702" i="3"/>
  <c r="M698" i="3"/>
  <c r="O698" i="3" s="1"/>
  <c r="I698" i="3"/>
  <c r="O694" i="3"/>
  <c r="M694" i="3"/>
  <c r="I694" i="3"/>
  <c r="O690" i="3"/>
  <c r="M690" i="3"/>
  <c r="I690" i="3"/>
  <c r="O686" i="3"/>
  <c r="M686" i="3"/>
  <c r="I686" i="3"/>
  <c r="M682" i="3"/>
  <c r="O682" i="3" s="1"/>
  <c r="I682" i="3"/>
  <c r="O678" i="3"/>
  <c r="M678" i="3"/>
  <c r="I678" i="3"/>
  <c r="O674" i="3"/>
  <c r="M674" i="3"/>
  <c r="I674" i="3"/>
  <c r="O670" i="3"/>
  <c r="M670" i="3"/>
  <c r="I670" i="3"/>
  <c r="M666" i="3"/>
  <c r="O666" i="3" s="1"/>
  <c r="I666" i="3"/>
  <c r="O662" i="3"/>
  <c r="M662" i="3"/>
  <c r="I662" i="3"/>
  <c r="O658" i="3"/>
  <c r="M658" i="3"/>
  <c r="I658" i="3"/>
  <c r="M657" i="3"/>
  <c r="L657" i="3"/>
  <c r="K657" i="3"/>
  <c r="J657" i="3"/>
  <c r="O653" i="3"/>
  <c r="M653" i="3"/>
  <c r="I653" i="3"/>
  <c r="M649" i="3"/>
  <c r="O649" i="3" s="1"/>
  <c r="I649" i="3"/>
  <c r="O645" i="3"/>
  <c r="M645" i="3"/>
  <c r="I645" i="3"/>
  <c r="O641" i="3"/>
  <c r="M641" i="3"/>
  <c r="I641" i="3"/>
  <c r="M640" i="3"/>
  <c r="L640" i="3"/>
  <c r="K640" i="3"/>
  <c r="J640" i="3"/>
  <c r="O636" i="3"/>
  <c r="M636" i="3"/>
  <c r="I636" i="3"/>
  <c r="M632" i="3"/>
  <c r="O632" i="3" s="1"/>
  <c r="I632" i="3"/>
  <c r="M628" i="3"/>
  <c r="O628" i="3" s="1"/>
  <c r="I628" i="3"/>
  <c r="O624" i="3"/>
  <c r="M624" i="3"/>
  <c r="I624" i="3"/>
  <c r="M620" i="3"/>
  <c r="O620" i="3" s="1"/>
  <c r="I620" i="3"/>
  <c r="M616" i="3"/>
  <c r="O616" i="3" s="1"/>
  <c r="I616" i="3"/>
  <c r="M612" i="3"/>
  <c r="O612" i="3" s="1"/>
  <c r="I612" i="3"/>
  <c r="O608" i="3"/>
  <c r="M608" i="3"/>
  <c r="I608" i="3"/>
  <c r="M604" i="3"/>
  <c r="O604" i="3" s="1"/>
  <c r="I604" i="3"/>
  <c r="M600" i="3"/>
  <c r="O600" i="3" s="1"/>
  <c r="I600" i="3"/>
  <c r="M596" i="3"/>
  <c r="O596" i="3" s="1"/>
  <c r="I596" i="3"/>
  <c r="O592" i="3"/>
  <c r="M592" i="3"/>
  <c r="I592" i="3"/>
  <c r="M588" i="3"/>
  <c r="O588" i="3" s="1"/>
  <c r="I588" i="3"/>
  <c r="M584" i="3"/>
  <c r="O584" i="3" s="1"/>
  <c r="I584" i="3"/>
  <c r="M580" i="3"/>
  <c r="O580" i="3" s="1"/>
  <c r="I580" i="3"/>
  <c r="O576" i="3"/>
  <c r="M576" i="3"/>
  <c r="I576" i="3"/>
  <c r="M572" i="3"/>
  <c r="M571" i="3" s="1"/>
  <c r="I572" i="3"/>
  <c r="L571" i="3"/>
  <c r="K571" i="3"/>
  <c r="J571" i="3"/>
  <c r="M567" i="3"/>
  <c r="O567" i="3" s="1"/>
  <c r="I567" i="3"/>
  <c r="M563" i="3"/>
  <c r="O563" i="3" s="1"/>
  <c r="I563" i="3"/>
  <c r="O559" i="3"/>
  <c r="M559" i="3"/>
  <c r="I559" i="3"/>
  <c r="O555" i="3"/>
  <c r="M555" i="3"/>
  <c r="I555" i="3"/>
  <c r="M551" i="3"/>
  <c r="O551" i="3" s="1"/>
  <c r="I551" i="3"/>
  <c r="M547" i="3"/>
  <c r="O547" i="3" s="1"/>
  <c r="I547" i="3"/>
  <c r="O543" i="3"/>
  <c r="M543" i="3"/>
  <c r="I543" i="3"/>
  <c r="M539" i="3"/>
  <c r="O539" i="3" s="1"/>
  <c r="I539" i="3"/>
  <c r="M535" i="3"/>
  <c r="O535" i="3" s="1"/>
  <c r="I535" i="3"/>
  <c r="M531" i="3"/>
  <c r="O531" i="3" s="1"/>
  <c r="I531" i="3"/>
  <c r="O527" i="3"/>
  <c r="M527" i="3"/>
  <c r="I527" i="3"/>
  <c r="O523" i="3"/>
  <c r="M523" i="3"/>
  <c r="I523" i="3"/>
  <c r="M519" i="3"/>
  <c r="I519" i="3"/>
  <c r="L518" i="3"/>
  <c r="K518" i="3"/>
  <c r="J518" i="3"/>
  <c r="M514" i="3"/>
  <c r="O514" i="3" s="1"/>
  <c r="I514" i="3"/>
  <c r="O510" i="3"/>
  <c r="M510" i="3"/>
  <c r="I510" i="3"/>
  <c r="M506" i="3"/>
  <c r="O506" i="3" s="1"/>
  <c r="I506" i="3"/>
  <c r="M502" i="3"/>
  <c r="O502" i="3" s="1"/>
  <c r="I502" i="3"/>
  <c r="M498" i="3"/>
  <c r="O498" i="3" s="1"/>
  <c r="I498" i="3"/>
  <c r="O494" i="3"/>
  <c r="M494" i="3"/>
  <c r="I494" i="3"/>
  <c r="M490" i="3"/>
  <c r="M481" i="3" s="1"/>
  <c r="I490" i="3"/>
  <c r="M486" i="3"/>
  <c r="O486" i="3" s="1"/>
  <c r="I486" i="3"/>
  <c r="M482" i="3"/>
  <c r="O482" i="3" s="1"/>
  <c r="I482" i="3"/>
  <c r="L481" i="3"/>
  <c r="K481" i="3"/>
  <c r="J481" i="3"/>
  <c r="O477" i="3"/>
  <c r="M477" i="3"/>
  <c r="I477" i="3"/>
  <c r="M473" i="3"/>
  <c r="O473" i="3" s="1"/>
  <c r="I473" i="3"/>
  <c r="M469" i="3"/>
  <c r="O469" i="3" s="1"/>
  <c r="I469" i="3"/>
  <c r="M465" i="3"/>
  <c r="O465" i="3" s="1"/>
  <c r="I465" i="3"/>
  <c r="O461" i="3"/>
  <c r="M461" i="3"/>
  <c r="I461" i="3"/>
  <c r="M457" i="3"/>
  <c r="O457" i="3" s="1"/>
  <c r="I457" i="3"/>
  <c r="M453" i="3"/>
  <c r="I453" i="3"/>
  <c r="L452" i="3"/>
  <c r="K452" i="3"/>
  <c r="J452" i="3"/>
  <c r="M448" i="3"/>
  <c r="O448" i="3" s="1"/>
  <c r="I448" i="3"/>
  <c r="O444" i="3"/>
  <c r="M444" i="3"/>
  <c r="I444" i="3"/>
  <c r="O440" i="3"/>
  <c r="M440" i="3"/>
  <c r="I440" i="3"/>
  <c r="M436" i="3"/>
  <c r="O436" i="3" s="1"/>
  <c r="I436" i="3"/>
  <c r="M432" i="3"/>
  <c r="O432" i="3" s="1"/>
  <c r="I432" i="3"/>
  <c r="O428" i="3"/>
  <c r="M428" i="3"/>
  <c r="I428" i="3"/>
  <c r="M424" i="3"/>
  <c r="O424" i="3" s="1"/>
  <c r="I424" i="3"/>
  <c r="M420" i="3"/>
  <c r="I420" i="3"/>
  <c r="L419" i="3"/>
  <c r="K419" i="3"/>
  <c r="J419" i="3"/>
  <c r="M415" i="3"/>
  <c r="O415" i="3" s="1"/>
  <c r="I415" i="3"/>
  <c r="O411" i="3"/>
  <c r="M411" i="3"/>
  <c r="I411" i="3"/>
  <c r="M407" i="3"/>
  <c r="O407" i="3" s="1"/>
  <c r="I407" i="3"/>
  <c r="M403" i="3"/>
  <c r="O403" i="3" s="1"/>
  <c r="I403" i="3"/>
  <c r="M399" i="3"/>
  <c r="O399" i="3" s="1"/>
  <c r="I399" i="3"/>
  <c r="O395" i="3"/>
  <c r="M395" i="3"/>
  <c r="I395" i="3"/>
  <c r="M391" i="3"/>
  <c r="I391" i="3"/>
  <c r="L390" i="3"/>
  <c r="L271" i="3" s="1"/>
  <c r="K390" i="3"/>
  <c r="J390" i="3"/>
  <c r="M386" i="3"/>
  <c r="I386" i="3"/>
  <c r="L385" i="3"/>
  <c r="K385" i="3"/>
  <c r="J385" i="3"/>
  <c r="M381" i="3"/>
  <c r="O381" i="3" s="1"/>
  <c r="I381" i="3"/>
  <c r="O377" i="3"/>
  <c r="M377" i="3"/>
  <c r="I377" i="3"/>
  <c r="M373" i="3"/>
  <c r="O373" i="3" s="1"/>
  <c r="I373" i="3"/>
  <c r="M369" i="3"/>
  <c r="O369" i="3" s="1"/>
  <c r="I369" i="3"/>
  <c r="M365" i="3"/>
  <c r="O365" i="3" s="1"/>
  <c r="I365" i="3"/>
  <c r="O361" i="3"/>
  <c r="M361" i="3"/>
  <c r="I361" i="3"/>
  <c r="M357" i="3"/>
  <c r="O357" i="3" s="1"/>
  <c r="I357" i="3"/>
  <c r="M353" i="3"/>
  <c r="O353" i="3" s="1"/>
  <c r="I353" i="3"/>
  <c r="M349" i="3"/>
  <c r="O349" i="3" s="1"/>
  <c r="I349" i="3"/>
  <c r="O345" i="3"/>
  <c r="M345" i="3"/>
  <c r="I345" i="3"/>
  <c r="M341" i="3"/>
  <c r="O341" i="3" s="1"/>
  <c r="I341" i="3"/>
  <c r="M337" i="3"/>
  <c r="O337" i="3" s="1"/>
  <c r="I337" i="3"/>
  <c r="M333" i="3"/>
  <c r="O333" i="3" s="1"/>
  <c r="I333" i="3"/>
  <c r="O329" i="3"/>
  <c r="M329" i="3"/>
  <c r="I329" i="3"/>
  <c r="M325" i="3"/>
  <c r="O325" i="3" s="1"/>
  <c r="I325" i="3"/>
  <c r="M321" i="3"/>
  <c r="O321" i="3" s="1"/>
  <c r="I321" i="3"/>
  <c r="M317" i="3"/>
  <c r="O317" i="3" s="1"/>
  <c r="I317" i="3"/>
  <c r="O313" i="3"/>
  <c r="M313" i="3"/>
  <c r="I313" i="3"/>
  <c r="M309" i="3"/>
  <c r="O309" i="3" s="1"/>
  <c r="I309" i="3"/>
  <c r="M305" i="3"/>
  <c r="O305" i="3" s="1"/>
  <c r="I305" i="3"/>
  <c r="M301" i="3"/>
  <c r="O301" i="3" s="1"/>
  <c r="I301" i="3"/>
  <c r="O297" i="3"/>
  <c r="M297" i="3"/>
  <c r="I297" i="3"/>
  <c r="M293" i="3"/>
  <c r="O293" i="3" s="1"/>
  <c r="I293" i="3"/>
  <c r="M289" i="3"/>
  <c r="O289" i="3" s="1"/>
  <c r="I289" i="3"/>
  <c r="M285" i="3"/>
  <c r="O285" i="3" s="1"/>
  <c r="I285" i="3"/>
  <c r="O281" i="3"/>
  <c r="M281" i="3"/>
  <c r="I281" i="3"/>
  <c r="M277" i="3"/>
  <c r="O277" i="3" s="1"/>
  <c r="I277" i="3"/>
  <c r="M273" i="3"/>
  <c r="I273" i="3"/>
  <c r="L272" i="3"/>
  <c r="K272" i="3"/>
  <c r="K271" i="3" s="1"/>
  <c r="J272" i="3"/>
  <c r="J271" i="3" s="1"/>
  <c r="M267" i="3"/>
  <c r="O267" i="3" s="1"/>
  <c r="I267" i="3"/>
  <c r="O263" i="3"/>
  <c r="M263" i="3"/>
  <c r="I263" i="3"/>
  <c r="O259" i="3"/>
  <c r="M259" i="3"/>
  <c r="M258" i="3" s="1"/>
  <c r="I259" i="3"/>
  <c r="L258" i="3"/>
  <c r="K258" i="3"/>
  <c r="J258" i="3"/>
  <c r="M254" i="3"/>
  <c r="O254" i="3" s="1"/>
  <c r="I254" i="3"/>
  <c r="M250" i="3"/>
  <c r="O250" i="3" s="1"/>
  <c r="I250" i="3"/>
  <c r="M249" i="3"/>
  <c r="L249" i="3"/>
  <c r="K249" i="3"/>
  <c r="J249" i="3"/>
  <c r="O245" i="3"/>
  <c r="M245" i="3"/>
  <c r="I245" i="3"/>
  <c r="M241" i="3"/>
  <c r="O241" i="3" s="1"/>
  <c r="I241" i="3"/>
  <c r="M237" i="3"/>
  <c r="O237" i="3" s="1"/>
  <c r="I237" i="3"/>
  <c r="M233" i="3"/>
  <c r="O233" i="3" s="1"/>
  <c r="I233" i="3"/>
  <c r="O229" i="3"/>
  <c r="M229" i="3"/>
  <c r="I229" i="3"/>
  <c r="M225" i="3"/>
  <c r="O225" i="3" s="1"/>
  <c r="I225" i="3"/>
  <c r="M221" i="3"/>
  <c r="I221" i="3"/>
  <c r="L220" i="3"/>
  <c r="K220" i="3"/>
  <c r="J220" i="3"/>
  <c r="M216" i="3"/>
  <c r="O216" i="3" s="1"/>
  <c r="I216" i="3"/>
  <c r="O212" i="3"/>
  <c r="M212" i="3"/>
  <c r="I212" i="3"/>
  <c r="O208" i="3"/>
  <c r="M208" i="3"/>
  <c r="I208" i="3"/>
  <c r="M204" i="3"/>
  <c r="O204" i="3" s="1"/>
  <c r="I204" i="3"/>
  <c r="M200" i="3"/>
  <c r="O200" i="3" s="1"/>
  <c r="I200" i="3"/>
  <c r="O196" i="3"/>
  <c r="M196" i="3"/>
  <c r="I196" i="3"/>
  <c r="M192" i="3"/>
  <c r="M191" i="3" s="1"/>
  <c r="I192" i="3"/>
  <c r="L191" i="3"/>
  <c r="K191" i="3"/>
  <c r="J191" i="3"/>
  <c r="M187" i="3"/>
  <c r="O187" i="3" s="1"/>
  <c r="I187" i="3"/>
  <c r="M183" i="3"/>
  <c r="O183" i="3" s="1"/>
  <c r="I183" i="3"/>
  <c r="O179" i="3"/>
  <c r="M179" i="3"/>
  <c r="I179" i="3"/>
  <c r="M175" i="3"/>
  <c r="O175" i="3" s="1"/>
  <c r="I175" i="3"/>
  <c r="M171" i="3"/>
  <c r="O171" i="3" s="1"/>
  <c r="I171" i="3"/>
  <c r="M167" i="3"/>
  <c r="O167" i="3" s="1"/>
  <c r="I167" i="3"/>
  <c r="O163" i="3"/>
  <c r="M163" i="3"/>
  <c r="I163" i="3"/>
  <c r="M159" i="3"/>
  <c r="O159" i="3" s="1"/>
  <c r="I159" i="3"/>
  <c r="M155" i="3"/>
  <c r="O155" i="3" s="1"/>
  <c r="I155" i="3"/>
  <c r="M151" i="3"/>
  <c r="O151" i="3" s="1"/>
  <c r="I151" i="3"/>
  <c r="O147" i="3"/>
  <c r="M147" i="3"/>
  <c r="I147" i="3"/>
  <c r="L146" i="3"/>
  <c r="K146" i="3"/>
  <c r="J146" i="3"/>
  <c r="M142" i="3"/>
  <c r="M141" i="3" s="1"/>
  <c r="I142" i="3"/>
  <c r="L141" i="3"/>
  <c r="K141" i="3"/>
  <c r="K8" i="3" s="1"/>
  <c r="J141" i="3"/>
  <c r="M137" i="3"/>
  <c r="O137" i="3" s="1"/>
  <c r="I137" i="3"/>
  <c r="O133" i="3"/>
  <c r="M133" i="3"/>
  <c r="I133" i="3"/>
  <c r="M132" i="3"/>
  <c r="L132" i="3"/>
  <c r="K132" i="3"/>
  <c r="J132" i="3"/>
  <c r="O128" i="3"/>
  <c r="M128" i="3"/>
  <c r="I128" i="3"/>
  <c r="M127" i="3"/>
  <c r="L127" i="3"/>
  <c r="K127" i="3"/>
  <c r="J127" i="3"/>
  <c r="M123" i="3"/>
  <c r="O123" i="3" s="1"/>
  <c r="I123" i="3"/>
  <c r="M119" i="3"/>
  <c r="O119" i="3" s="1"/>
  <c r="I119" i="3"/>
  <c r="O115" i="3"/>
  <c r="M115" i="3"/>
  <c r="I115" i="3"/>
  <c r="O111" i="3"/>
  <c r="M111" i="3"/>
  <c r="I111" i="3"/>
  <c r="O107" i="3"/>
  <c r="M107" i="3"/>
  <c r="I107" i="3"/>
  <c r="M103" i="3"/>
  <c r="O103" i="3" s="1"/>
  <c r="I103" i="3"/>
  <c r="M99" i="3"/>
  <c r="O99" i="3" s="1"/>
  <c r="I99" i="3"/>
  <c r="O95" i="3"/>
  <c r="M95" i="3"/>
  <c r="I95" i="3"/>
  <c r="M91" i="3"/>
  <c r="O91" i="3" s="1"/>
  <c r="I91" i="3"/>
  <c r="M87" i="3"/>
  <c r="O87" i="3" s="1"/>
  <c r="I87" i="3"/>
  <c r="M83" i="3"/>
  <c r="O83" i="3" s="1"/>
  <c r="I83" i="3"/>
  <c r="O79" i="3"/>
  <c r="M79" i="3"/>
  <c r="I79" i="3"/>
  <c r="O75" i="3"/>
  <c r="M75" i="3"/>
  <c r="I75" i="3"/>
  <c r="M71" i="3"/>
  <c r="O71" i="3" s="1"/>
  <c r="I71" i="3"/>
  <c r="M67" i="3"/>
  <c r="O67" i="3" s="1"/>
  <c r="I67" i="3"/>
  <c r="L66" i="3"/>
  <c r="K66" i="3"/>
  <c r="J66" i="3"/>
  <c r="O62" i="3"/>
  <c r="M62" i="3"/>
  <c r="I62" i="3"/>
  <c r="M58" i="3"/>
  <c r="O58" i="3" s="1"/>
  <c r="I58" i="3"/>
  <c r="M54" i="3"/>
  <c r="O54" i="3" s="1"/>
  <c r="I54" i="3"/>
  <c r="M50" i="3"/>
  <c r="O50" i="3" s="1"/>
  <c r="I50" i="3"/>
  <c r="M46" i="3"/>
  <c r="O46" i="3" s="1"/>
  <c r="I46" i="3"/>
  <c r="O42" i="3"/>
  <c r="M42" i="3"/>
  <c r="I42" i="3"/>
  <c r="M38" i="3"/>
  <c r="O38" i="3" s="1"/>
  <c r="I38" i="3"/>
  <c r="M34" i="3"/>
  <c r="O34" i="3" s="1"/>
  <c r="I34" i="3"/>
  <c r="M30" i="3"/>
  <c r="O30" i="3" s="1"/>
  <c r="I30" i="3"/>
  <c r="O26" i="3"/>
  <c r="M26" i="3"/>
  <c r="I26" i="3"/>
  <c r="M22" i="3"/>
  <c r="O22" i="3" s="1"/>
  <c r="I22" i="3"/>
  <c r="M18" i="3"/>
  <c r="O18" i="3" s="1"/>
  <c r="I18" i="3"/>
  <c r="M14" i="3"/>
  <c r="O14" i="3" s="1"/>
  <c r="I14" i="3"/>
  <c r="O10" i="3"/>
  <c r="M10" i="3"/>
  <c r="I10" i="3"/>
  <c r="L9" i="3"/>
  <c r="L8" i="3" s="1"/>
  <c r="K9" i="3"/>
  <c r="J9" i="3"/>
  <c r="J8" i="3"/>
  <c r="O77" i="2"/>
  <c r="M77" i="2"/>
  <c r="I77" i="2"/>
  <c r="M76" i="2"/>
  <c r="L76" i="2"/>
  <c r="K76" i="2"/>
  <c r="J76" i="2"/>
  <c r="M72" i="2"/>
  <c r="O72" i="2" s="1"/>
  <c r="I72" i="2"/>
  <c r="M68" i="2"/>
  <c r="M67" i="2" s="1"/>
  <c r="I68" i="2"/>
  <c r="L67" i="2"/>
  <c r="K67" i="2"/>
  <c r="J67" i="2"/>
  <c r="M63" i="2"/>
  <c r="O63" i="2" s="1"/>
  <c r="I63" i="2"/>
  <c r="O59" i="2"/>
  <c r="M59" i="2"/>
  <c r="I59" i="2"/>
  <c r="M58" i="2"/>
  <c r="L58" i="2"/>
  <c r="K58" i="2"/>
  <c r="J58" i="2"/>
  <c r="M54" i="2"/>
  <c r="O54" i="2" s="1"/>
  <c r="I54" i="2"/>
  <c r="M50" i="2"/>
  <c r="O50" i="2" s="1"/>
  <c r="I50" i="2"/>
  <c r="M46" i="2"/>
  <c r="O46" i="2" s="1"/>
  <c r="I46" i="2"/>
  <c r="M42" i="2"/>
  <c r="O42" i="2" s="1"/>
  <c r="I42" i="2"/>
  <c r="M38" i="2"/>
  <c r="O38" i="2" s="1"/>
  <c r="I38" i="2"/>
  <c r="M34" i="2"/>
  <c r="O34" i="2" s="1"/>
  <c r="I34" i="2"/>
  <c r="M30" i="2"/>
  <c r="O30" i="2" s="1"/>
  <c r="I30" i="2"/>
  <c r="O26" i="2"/>
  <c r="M26" i="2"/>
  <c r="I26" i="2"/>
  <c r="M22" i="2"/>
  <c r="O22" i="2" s="1"/>
  <c r="I22" i="2"/>
  <c r="L21" i="2"/>
  <c r="K21" i="2"/>
  <c r="J21" i="2"/>
  <c r="M17" i="2"/>
  <c r="O17" i="2" s="1"/>
  <c r="I17" i="2"/>
  <c r="M13" i="2"/>
  <c r="O13" i="2" s="1"/>
  <c r="I13" i="2"/>
  <c r="O9" i="2"/>
  <c r="M9" i="2"/>
  <c r="I9" i="2"/>
  <c r="M8" i="2"/>
  <c r="L8" i="2"/>
  <c r="K8" i="2"/>
  <c r="J8" i="2"/>
  <c r="M962" i="3" l="1"/>
  <c r="M1860" i="3"/>
  <c r="O1861" i="3"/>
  <c r="O4939" i="3"/>
  <c r="M4930" i="3"/>
  <c r="M450" i="4"/>
  <c r="O459" i="4"/>
  <c r="M9" i="3"/>
  <c r="O490" i="3"/>
  <c r="M1705" i="3"/>
  <c r="O1710" i="3"/>
  <c r="M1882" i="3"/>
  <c r="M1881" i="3" s="1"/>
  <c r="M2023" i="3"/>
  <c r="O2024" i="3"/>
  <c r="M2524" i="3"/>
  <c r="O2525" i="3"/>
  <c r="O2576" i="3"/>
  <c r="M2563" i="3"/>
  <c r="M3284" i="3"/>
  <c r="O3285" i="3"/>
  <c r="O3650" i="3"/>
  <c r="M3641" i="3"/>
  <c r="M1127" i="3"/>
  <c r="O1132" i="3"/>
  <c r="M1402" i="3"/>
  <c r="M1676" i="3"/>
  <c r="O1677" i="3"/>
  <c r="M3942" i="3"/>
  <c r="O3943" i="3"/>
  <c r="M200" i="4"/>
  <c r="O209" i="4"/>
  <c r="M66" i="3"/>
  <c r="O142" i="3"/>
  <c r="M21" i="2"/>
  <c r="M3" i="2" s="1"/>
  <c r="C10" i="1" s="1"/>
  <c r="O68" i="2"/>
  <c r="O192" i="3"/>
  <c r="M220" i="3"/>
  <c r="O221" i="3"/>
  <c r="M390" i="3"/>
  <c r="M452" i="3"/>
  <c r="O453" i="3"/>
  <c r="M1275" i="3"/>
  <c r="O1280" i="3"/>
  <c r="M1428" i="3"/>
  <c r="O1429" i="3"/>
  <c r="M1477" i="3"/>
  <c r="O1478" i="3"/>
  <c r="M1842" i="3"/>
  <c r="O1843" i="3"/>
  <c r="M272" i="3"/>
  <c r="O273" i="3"/>
  <c r="O3683" i="3"/>
  <c r="M3674" i="3"/>
  <c r="M146" i="3"/>
  <c r="M385" i="3"/>
  <c r="O386" i="3"/>
  <c r="M518" i="3"/>
  <c r="O519" i="3"/>
  <c r="O572" i="3"/>
  <c r="O391" i="3"/>
  <c r="M419" i="3"/>
  <c r="O420" i="3"/>
  <c r="M1242" i="3"/>
  <c r="O1247" i="3"/>
  <c r="M1296" i="3"/>
  <c r="O1297" i="3"/>
  <c r="M1353" i="3"/>
  <c r="M1526" i="3"/>
  <c r="M1486" i="3" s="1"/>
  <c r="O1531" i="3"/>
  <c r="M1615" i="3"/>
  <c r="M1726" i="3"/>
  <c r="O1727" i="3"/>
  <c r="M1772" i="3"/>
  <c r="O1777" i="3"/>
  <c r="M2101" i="3"/>
  <c r="O2102" i="3"/>
  <c r="M2139" i="3"/>
  <c r="O2140" i="3"/>
  <c r="M2056" i="3"/>
  <c r="M2157" i="3"/>
  <c r="M2156" i="3" s="1"/>
  <c r="O2158" i="3"/>
  <c r="M2236" i="3"/>
  <c r="K2445" i="3"/>
  <c r="O2610" i="3"/>
  <c r="M2597" i="3"/>
  <c r="M3301" i="3"/>
  <c r="O3302" i="3"/>
  <c r="M4091" i="3"/>
  <c r="O4092" i="3"/>
  <c r="O2459" i="3"/>
  <c r="M2446" i="3"/>
  <c r="M2537" i="3"/>
  <c r="M2554" i="3"/>
  <c r="K3965" i="3"/>
  <c r="M4323" i="3"/>
  <c r="O4324" i="3"/>
  <c r="M4338" i="3"/>
  <c r="J2156" i="3"/>
  <c r="M2262" i="3"/>
  <c r="O2263" i="3"/>
  <c r="M2722" i="3"/>
  <c r="O2723" i="3"/>
  <c r="M3554" i="3"/>
  <c r="M3588" i="3"/>
  <c r="M3747" i="3"/>
  <c r="O3748" i="3"/>
  <c r="J3640" i="3"/>
  <c r="M3840" i="3"/>
  <c r="M3952" i="3"/>
  <c r="M4157" i="3"/>
  <c r="O4158" i="3"/>
  <c r="J3965" i="3"/>
  <c r="M4218" i="3"/>
  <c r="M4247" i="3"/>
  <c r="M4290" i="3"/>
  <c r="O4291" i="3"/>
  <c r="M3966" i="3"/>
  <c r="M4112" i="3"/>
  <c r="M4277" i="3"/>
  <c r="M5172" i="3"/>
  <c r="M5171" i="3" s="1"/>
  <c r="O2171" i="3"/>
  <c r="O2189" i="3"/>
  <c r="O2224" i="3"/>
  <c r="O2388" i="3"/>
  <c r="O2520" i="3"/>
  <c r="O2538" i="3"/>
  <c r="O2555" i="3"/>
  <c r="O4339" i="3"/>
  <c r="M5166" i="3"/>
  <c r="O5167" i="3"/>
  <c r="M5668" i="3"/>
  <c r="O5677" i="3"/>
  <c r="M9" i="4"/>
  <c r="O10" i="4"/>
  <c r="L8" i="4"/>
  <c r="M320" i="4"/>
  <c r="O321" i="4"/>
  <c r="M508" i="4"/>
  <c r="O509" i="4"/>
  <c r="M4883" i="3"/>
  <c r="O4888" i="3"/>
  <c r="M4913" i="3"/>
  <c r="M4959" i="3"/>
  <c r="M5540" i="3"/>
  <c r="M5539" i="3" s="1"/>
  <c r="O5541" i="3"/>
  <c r="K8" i="4"/>
  <c r="M226" i="4"/>
  <c r="O227" i="4"/>
  <c r="M5833" i="3"/>
  <c r="O5834" i="3"/>
  <c r="M419" i="4"/>
  <c r="O420" i="4"/>
  <c r="M386" i="4"/>
  <c r="O387" i="4"/>
  <c r="M424" i="4"/>
  <c r="O558" i="4"/>
  <c r="M618" i="4"/>
  <c r="O619" i="4"/>
  <c r="O640" i="4"/>
  <c r="M138" i="4"/>
  <c r="O139" i="4"/>
  <c r="O192" i="4"/>
  <c r="M221" i="4"/>
  <c r="O222" i="4"/>
  <c r="M303" i="4"/>
  <c r="O304" i="4"/>
  <c r="O425" i="4"/>
  <c r="M8" i="3" l="1"/>
  <c r="M5667" i="3"/>
  <c r="M2445" i="3"/>
  <c r="M271" i="3"/>
  <c r="M3640" i="3"/>
  <c r="M449" i="4"/>
  <c r="M8" i="4"/>
  <c r="M3" i="4" s="1"/>
  <c r="C12" i="1" s="1"/>
  <c r="M3965" i="3"/>
  <c r="M4332" i="3"/>
  <c r="M3" i="3" l="1"/>
  <c r="C11" i="1" s="1"/>
  <c r="C6" i="1" l="1"/>
</calcChain>
</file>

<file path=xl/sharedStrings.xml><?xml version="1.0" encoding="utf-8"?>
<sst xmlns="http://schemas.openxmlformats.org/spreadsheetml/2006/main" count="21346" uniqueCount="3838">
  <si>
    <t xml:space="preserve">             Aspe</t>
  </si>
  <si>
    <t>01/2019</t>
  </si>
  <si>
    <t>U21 - Výstavba výukových prostor pro FUD</t>
  </si>
  <si>
    <t>var. 1</t>
  </si>
  <si>
    <t/>
  </si>
  <si>
    <t>Odbytová cena:</t>
  </si>
  <si>
    <t>Objekt</t>
  </si>
  <si>
    <t>Popis</t>
  </si>
  <si>
    <t>OC</t>
  </si>
  <si>
    <t xml:space="preserve">           Aspe</t>
  </si>
  <si>
    <t>SO 00</t>
  </si>
  <si>
    <t>VRN</t>
  </si>
  <si>
    <t>UJEP05</t>
  </si>
  <si>
    <t>S</t>
  </si>
  <si>
    <t>O</t>
  </si>
  <si>
    <t>Příloha k formuláři pro ocenění nabídky</t>
  </si>
  <si>
    <t>Stavba:</t>
  </si>
  <si>
    <t>Objekt:</t>
  </si>
  <si>
    <t>Typ</t>
  </si>
  <si>
    <t>Poř. číslo</t>
  </si>
  <si>
    <t>Kód položky</t>
  </si>
  <si>
    <t>Varianta</t>
  </si>
  <si>
    <t>Název položky</t>
  </si>
  <si>
    <t>MJ</t>
  </si>
  <si>
    <t>Množství</t>
  </si>
  <si>
    <t>Jednotková hmotnost</t>
  </si>
  <si>
    <t>Celková hmotnost</t>
  </si>
  <si>
    <t>Cena</t>
  </si>
  <si>
    <t>Dodávka</t>
  </si>
  <si>
    <t>Montáž</t>
  </si>
  <si>
    <t>Jednotková</t>
  </si>
  <si>
    <t>Celkem</t>
  </si>
  <si>
    <t>Cenové soustavy</t>
  </si>
  <si>
    <t>SD</t>
  </si>
  <si>
    <t>VRN1</t>
  </si>
  <si>
    <t>Průzkumné, geodetické a projektové práce</t>
  </si>
  <si>
    <t>P</t>
  </si>
  <si>
    <t>1</t>
  </si>
  <si>
    <t>012203000</t>
  </si>
  <si>
    <t>Geodetické práce při provádění stavby</t>
  </si>
  <si>
    <t>KS</t>
  </si>
  <si>
    <t>CS ÚRS 2016 02</t>
  </si>
  <si>
    <t>2</t>
  </si>
  <si>
    <t>PP</t>
  </si>
  <si>
    <t>VV</t>
  </si>
  <si>
    <t>012403000</t>
  </si>
  <si>
    <t>Kartografické práce</t>
  </si>
  <si>
    <t>CS ÚRS 2017 02</t>
  </si>
  <si>
    <t>Průzkumné, geodetické a projektové práce geodetické práce kartografické práce  
Poznámka: komplexní zaměření pro změnu v Katastrrální mapě po provedení díla</t>
  </si>
  <si>
    <t>3</t>
  </si>
  <si>
    <t>013254000</t>
  </si>
  <si>
    <t>Průzkumné, geodetické a projektové práce projektové práce dokumentace stavby (výkresová a textová) skutečného provedení stavby</t>
  </si>
  <si>
    <t>SADA</t>
  </si>
  <si>
    <t>[bez vazby na CS]</t>
  </si>
  <si>
    <t>Průzkumné, geodetické a projektové práce projektové práce dokumentace stavby (výkresová a textová) skutečného provedení stavby  
Poznámka: 1x CD s dokumentací v pdf  1x DvD s fotodokumentací stavby - min. 250 fotografií/měsíc  2x Paré - dokumentace skutečného provedení</t>
  </si>
  <si>
    <t>VRN3</t>
  </si>
  <si>
    <t>Zařízení staveniště</t>
  </si>
  <si>
    <t>4</t>
  </si>
  <si>
    <t>031203000</t>
  </si>
  <si>
    <t>Zařízení staveniště související (přípravné) práce terénní úpravy pro zařízení staveniště</t>
  </si>
  <si>
    <t>M2</t>
  </si>
  <si>
    <t>5</t>
  </si>
  <si>
    <t>032103000</t>
  </si>
  <si>
    <t>Zařízení staveniště vybavení staveniště náklady na stavební buňky</t>
  </si>
  <si>
    <t>KUS</t>
  </si>
  <si>
    <t>Zařízení staveniště vybavení staveniště náklady na stavební buňky  
Poznámka: 2xskladovací buňka  2xbuňka pro zázemí dělníků  1xbuňka stavbyvedoucího</t>
  </si>
  <si>
    <t>6</t>
  </si>
  <si>
    <t>032403000</t>
  </si>
  <si>
    <t>Zařízení staveniště vybavení staveniště provizorní komunikace</t>
  </si>
  <si>
    <t>7</t>
  </si>
  <si>
    <t>032603000</t>
  </si>
  <si>
    <t>Zařízení staveniště vybavení staveniště ostatní náklady</t>
  </si>
  <si>
    <t>Zařízení staveniště vybavení staveniště ostatní náklady  
Poznámka: označení a zabezpečení staveniště pro zajištění realizace stavby v souladu s platnou legislativou</t>
  </si>
  <si>
    <t>8</t>
  </si>
  <si>
    <t>034103000</t>
  </si>
  <si>
    <t>Zařízení staveniště zabezpečení staveniště energie pro zařízení staveniště</t>
  </si>
  <si>
    <t>MĚSÍC</t>
  </si>
  <si>
    <t>9</t>
  </si>
  <si>
    <t>034203000</t>
  </si>
  <si>
    <t>Zařízení staveniště zabezpečení staveniště oplocení staveniště</t>
  </si>
  <si>
    <t>M</t>
  </si>
  <si>
    <t>Zařízení staveniště zabezpečení staveniště oplocení staveniště  
Poznámka: včetně vjezdových bran</t>
  </si>
  <si>
    <t>2*70+2*65=270,000 [A]</t>
  </si>
  <si>
    <t>10</t>
  </si>
  <si>
    <t>034603000</t>
  </si>
  <si>
    <t>Alarm, strážní služba staveniště</t>
  </si>
  <si>
    <t>11</t>
  </si>
  <si>
    <t>039103000</t>
  </si>
  <si>
    <t>Zařízení staveniště zrušení zařízení staveniště rozebrání, bourání a odvoz</t>
  </si>
  <si>
    <t>KPL</t>
  </si>
  <si>
    <t>12</t>
  </si>
  <si>
    <t>039203000</t>
  </si>
  <si>
    <t>Zařízení staveniště zrušení zařízení staveniště úprava terénu</t>
  </si>
  <si>
    <t>M2…</t>
  </si>
  <si>
    <t>VRN4</t>
  </si>
  <si>
    <t>Inženýrská činnost</t>
  </si>
  <si>
    <t>13</t>
  </si>
  <si>
    <t>043114000</t>
  </si>
  <si>
    <t>Zkoušky tlakové</t>
  </si>
  <si>
    <t>Inženýrská činnost zkoušky a ostatní měření zkoušky tlakové  
Poznámka: Tlakové zkoušky zeminy</t>
  </si>
  <si>
    <t>14</t>
  </si>
  <si>
    <t>045203000</t>
  </si>
  <si>
    <t>Kompletační činnost</t>
  </si>
  <si>
    <t>Inženýrská činnost kompletační a koordinační činnost kompletační činnost  
Poznámka: Kompletní sada dokladů pro předání stavby (předávací protokoly, prohlášení o shode, revize, certifikáty...) nutných ke kolaudaci stavby.</t>
  </si>
  <si>
    <t>VRN7</t>
  </si>
  <si>
    <t>Provozní vlivy</t>
  </si>
  <si>
    <t>15</t>
  </si>
  <si>
    <t>075103000</t>
  </si>
  <si>
    <t>Ochranná pásma elektrického vedení</t>
  </si>
  <si>
    <t>Provozní vlivy ochranná pásma elektrického vedení  
Poznámka: Zjištění přítomnosti a případné zabezpečení dotčených sítí (např. cetin, O2, ČEZ..) před poškozením</t>
  </si>
  <si>
    <t>16</t>
  </si>
  <si>
    <t>075203000</t>
  </si>
  <si>
    <t>Ochranná pásma vodárenská</t>
  </si>
  <si>
    <t>Provozní vlivy ochranná pásma vodárenská  
Poznámka: Zjištění přítomnosti a případné zabezpečení dotčených sítí (SVČK...) před poškozením</t>
  </si>
  <si>
    <t>VRN9</t>
  </si>
  <si>
    <t>Ostatní náklady</t>
  </si>
  <si>
    <t>23</t>
  </si>
  <si>
    <t>091504000</t>
  </si>
  <si>
    <t>Náklady související s publikační činností</t>
  </si>
  <si>
    <t>Ostatní náklady související s objektem náklady související s publikační činností  
Poznámka: informačních a publikačních opatření při realizaci projektu dle předpisu dotačního titulu</t>
  </si>
  <si>
    <t>SO 01</t>
  </si>
  <si>
    <t>Rekonstrukce objektu</t>
  </si>
  <si>
    <t>O1</t>
  </si>
  <si>
    <t>ASŘ 001</t>
  </si>
  <si>
    <t>Základy</t>
  </si>
  <si>
    <t>Zemní práce</t>
  </si>
  <si>
    <t>113152112</t>
  </si>
  <si>
    <t>Odstranění podkladů zpevněných ploch z kameniva drceného</t>
  </si>
  <si>
    <t>M3</t>
  </si>
  <si>
    <t>CS ÚRS 2018 01</t>
  </si>
  <si>
    <t>Bourání pro základové pasy - podkladní/základová deska - podsyp 
š. 600mm0.1*0.6*((1.83+1.835+1.835+2.56+3.095)+(9.59+2*2.825)+(1.595+1.505)+(6.03)+(2*2.975)+(1.915+2*3.995+1.78))=3,190 [A] 
š. 700mm0.1*0.7*(0.82+2.525+5.95+2.325+0.7)=0,862 [B] 
š. 850mm0.1*0.85*(0.31)=0,026 [C] 
plocha pro výtahovou šachtu0.1*(3.7*3.7)=1,369 [D] 
Plocha pro revizní šachtu0.1*1.4*1.6=0,224 [E] 
Celkem: A+B+C+D+E=5,671 [F]</t>
  </si>
  <si>
    <t>1. Množství měrných jednotek se určuje v m3 objemu podkladu každé vrstvy samostatně.</t>
  </si>
  <si>
    <t>131203102</t>
  </si>
  <si>
    <t>Hloubení jam ručním nebo pneum nářadím v nesoudržných horninách tř. 3</t>
  </si>
  <si>
    <t>plocha pro výtahovou šachtu1.5*(3.7*3.7)=20,535 [A] 
Plocha pro revizní šachtu1.15*(1.4*1.6)=2,576 [B] 
Celkem: A+B=23,111 [C]</t>
  </si>
  <si>
    <t>1. V cenách jsou započteny i náklady na přehození výkopku na přilehlém terénu na vzdálenost do 3 m od okraje jámy nebo naložení na dopravní prostředek.  2. V cenách 10-3101 až 40-3102 jsou započteny i náklady na svislý přesun horniny po házečkách do 2 metrů.</t>
  </si>
  <si>
    <t>131203109</t>
  </si>
  <si>
    <t>Příplatek za lepivost u hloubení jam ručním nebo pneum nářadím v hornině tř. 3</t>
  </si>
  <si>
    <t>132212102</t>
  </si>
  <si>
    <t>Hloubení rýh š do 600 mm ručním nebo pneum nářadím v nesoudržných horninách tř. 3</t>
  </si>
  <si>
    <t>0.38*0.32*1.83=0,223 [A] 
0.24*0.32*1.85=0,142 [B] 
0.4*0.32*1.835=0,235 [C] 
0.4*0.3*(3.095+0.67+2.56)=0,759 [D] 
0.31*0.3*0.67=0,062 [E] 
0.4*0.3*9.59=1,151 [F] 
2*(0.4*0.3*2.825)=0,678 [G] 
0.4*0.3*(1.595+0.4+1.105)=0,372 [H] 
0.4*0.3*6.03=0,724 [I] 
blok za schodištěm6.2699*1.1=6,897 [J] 
2*(0.4*0.3*2.975)=0,714 [K] 
0.4*0.3*1.915=0,230 [L] 
2*(0.4*0.3*3.995)=0,959 [M] 
0.4*0.3*1.78=0,214 [N] 
Celkem: A+B+C+D+E+F+G+H+I+J+K+L+M+N=13,360 [O]</t>
  </si>
  <si>
    <t>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t>
  </si>
  <si>
    <t>132212109</t>
  </si>
  <si>
    <t>Příplatek za lepivost u hloubení rýh š do 600 mm ručním nebo pneum nářadím v hornině tř. 3</t>
  </si>
  <si>
    <t>162201211</t>
  </si>
  <si>
    <t>Vodorovné přemístění výkopku z horniny tř. 1 až 4 stavebním kolečkem do 10 m</t>
  </si>
  <si>
    <t>13.36=13,360 [A] 
23.111=23,111 [B] 
Celkem: A+B=36,471 [C]</t>
  </si>
  <si>
    <t>162201219</t>
  </si>
  <si>
    <t>Příplatek k vodorovnému přemístění výkopku z horniny tř. 1 až 4 stavebním kolečkem ZKD 10 m</t>
  </si>
  <si>
    <t>162301101</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</si>
  <si>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</si>
  <si>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  
Poznámka: Vnitrostaveništní doprava z mezideponie</t>
  </si>
  <si>
    <t>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t>
  </si>
  <si>
    <t>162601102</t>
  </si>
  <si>
    <t>Vodorovné přemístění do 5000 m výkopku/sypaniny z horniny tř. 1 až 4</t>
  </si>
  <si>
    <t>Vodorovné přemístění výkopku nebo sypaniny po suchu  na obvyklém dopravním prostředku, bez naložení výkopku, avšak se složením bez rozhrnutí z horniny tř. 1 až 4 na vzdálenost přes 4 000 do 5 000 m  
Poznámka: Odvoz zeminy na skládku</t>
  </si>
  <si>
    <t>167101101</t>
  </si>
  <si>
    <t>Nakládání výkopku z hornin tř. 1 až 4 do 100 m3</t>
  </si>
  <si>
    <t>Nakládání, skládání a překládání neulehlého výkopku nebo sypaniny  nakládání, množství do 100 m3, z hornin tř. 1 až 4  
Poznámka: Nakládání z mezideponie</t>
  </si>
  <si>
    <t>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t>
  </si>
  <si>
    <t>171201201</t>
  </si>
  <si>
    <t>Uložení sypaniny na skládky</t>
  </si>
  <si>
    <t>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Vceně -1201 jsou započteny i náklady na rozprostření sypaniny ve vrstvách s hrubým urovnáním na skládce.  4. Vceně -1201 nejsou započteny náklady na získání skládek ani na poplatky za skládku.  5. Množství jednotek uložení výkopku (sypaniny) se určí v m3 uloženého výkopku (sypaniny),v rostlém stavu zpravidla ve výkopišti.</t>
  </si>
  <si>
    <t>171201211</t>
  </si>
  <si>
    <t>Poplatek za uložení stavebního odpadu - zeminy a kameniva na skládce</t>
  </si>
  <si>
    <t>T</t>
  </si>
  <si>
    <t>1. Ceny uvedené vsouboru cen lze po dohodě upravit podle místních podmínek.</t>
  </si>
  <si>
    <t>174101101</t>
  </si>
  <si>
    <t>Zásyp jam, šachet rýh nebo kolem objektů sypaninou se zhutněním</t>
  </si>
  <si>
    <t>výkop 
plocha pro výtahovou šachtu1.5*(3.7*3.7)=20,535 [A] 
Plocha pro revizní šachtu1.15*(1.4*1.6)=2,576 [B] 
Mezisoučet: A+B=23,111 [C] 
šachty 
výtahová šachta - vnější-1.12*(3.02*3.02)=-10,215 [D] 
revizní šacht-1*(1.1*1.3)=-1,430 [E] 
výtahová šachta - podklad-0.25*(2.78*2.78)=-1,932 [F] 
výtahová šachta - deska-0.15*(2.63*2.63)=-1,038 [G] 
revizní šacht - podklad-0.15*(1.4*1.6)=-0,336 [H] 
revizní šacht - deska-0.12*(1.1*1.3)=-0,172 [I] 
Mezisoučet: D+E+F+G+H+I=-15,123 [J] 
Celkem: A+B+D+E+F+G+H+I=7,988 [K]</t>
  </si>
  <si>
    <t>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t>
  </si>
  <si>
    <t>58343930</t>
  </si>
  <si>
    <t>kamenivo drcené hrubé frakce 16-32</t>
  </si>
  <si>
    <t>Zakládání</t>
  </si>
  <si>
    <t>213311113</t>
  </si>
  <si>
    <t>Polštáře zhutněné pod základy z kameniva drceného frakce 16 až 63 mm</t>
  </si>
  <si>
    <t>výtahová šachta0.15*(3.7*3.7)=2,054 [A] 
Celkem: A=2,054 [B]</t>
  </si>
  <si>
    <t>1. Ceny jsou určeny pro jakoukoliv míru zhutnění.  2. V cenách jsou započteny i náklady na urovnání povrchu polštáře.</t>
  </si>
  <si>
    <t>272313511</t>
  </si>
  <si>
    <t>Základové klenby z betonu tř. C 12/15</t>
  </si>
  <si>
    <t>š. 1000mm0.1*1*((1.83+1.835+1.835+2.56+3.095)+(9.59+2*2.825)+(1.595+1.505)+(6.03)+(2*2.975)+(1.915+2*3.995+1.78))=5,316 [A] 
š.1100mm0.1*1.1*(0.82+2.525+5.95+2.325+0.7)=1,355 [B] 
š.1250mm0.1*1.25*(0.31)=0,039 [C] 
Mezisoučet: A+B+C=6,710 [D] 
-0.38*1.83*0.1=-0,070 [E] 
-0.24*1.85*0.1=-0,044 [F] 
-0.4*1.835*0.1=-0,073 [G] 
-0.4*(3.095+0.67+2.56)*0.1=-0,253 [H] 
-0.31*0.67*0.1=-0,021 [I] 
-0.4*9.59*0.1=-0,384 [J] 
-2*(0.4*2.825)*0.1=-0,226 [K] 
-0.4*(1.595+0.4+1.105)*0.1=-0,124 [L] 
-0.4*6.03*0.1=-0,241 [M] 
blok za schodištěm-6.2699*0.1=-0,627 [N] 
-2*(0.4*2.975)*0.1=-0,238 [O] 
-0.4*1.915*0.1=-0,077 [P] 
-2*(0.4*3.995)*0.1=-0,320 [Q] 
-0.4*1.78*0.1=-0,071 [R] 
Mezisoučet: E+F+G+H+I+J+K+L+M+N+O+P+Q+R=-2,769 [S] 
plocha pro výtahovou šachtu0.1*(3.95*3.95-3.4*3.4)=0,404 [T] 
Plocha pro revizní šachtu0.1*(1.4*1.6-1.1*1.3)=0,081 [U] 
Mezisoučet: T+U=0,485 [V] 
Celkem: A+B+C+E+F+G+H+I+J+K+L+M+N+O+P+Q+R+T+U=4,426 [W]</t>
  </si>
  <si>
    <t>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t>
  </si>
  <si>
    <t>17</t>
  </si>
  <si>
    <t>273313611</t>
  </si>
  <si>
    <t>Základové desky z betonu tř. C 16/20</t>
  </si>
  <si>
    <t>Doplnění podkladního betonu 
š. 1000mm0.1*1*((1.83+1.835+1.835+2.56+3.095)+(9.59+2*2.825)+(1.595+1.505)+(6.03)+(2*2.975)+(1.915+2*3.995+1.78))=5,316 [A] 
š.1100mm0.1*1.1*(0.82+2.525+5.95+2.325+0.7)=1,355 [B] 
š.1250mm0.1*1.25*(0.31)=0,039 [C] 
Mezisoučet: A+B+C=6,710 [D] 
-0.38*1.83*0.1=-0,070 [E] 
-0.24*1.85*0.1=-0,044 [F] 
-0.4*1.835*0.1=-0,073 [G] 
-0.4*(3.095+0.67+2.56)*0.1=-0,253 [H] 
-0.31*0.67*0.1=-0,021 [I] 
-0.4*9.59*0.1=-0,384 [J] 
-2*(0.4*2.825)*0.1=-0,226 [K] 
-0.4*(1.595+0.4+1.105)*0.1=-0,124 [L] 
-0.4*6.03*0.1=-0,241 [M] 
blok za schodištěm-6.2699*0.1=-0,627 [N] 
-2*(0.4*2.975)*0.1=-0,238 [O] 
-0.4*1.915*0.1=-0,077 [P] 
-2*(0.4*3.995)*0.1=-0,320 [Q] 
-0.4*1.78*0.1=-0,071 [R] 
Mezisoučet: E+F+G+H+I+J+K+L+M+N+O+P+Q+R=-2,769 [S] 
plocha pro výtahovou šachtu0.1*(3.95*3.95-3.4*3.4)=0,404 [T] 
Plocha pro revizní šachtu0.1*(1.4*1.6-1.1*1.3)=0,081 [U] 
Mezisoučet: T+U=0,485 [V] 
Celkem: A+B+C+E+F+G+H+I+J+K+L+M+N+O+P+Q+R+T+U=4,426 [W]</t>
  </si>
  <si>
    <t>18</t>
  </si>
  <si>
    <t>273321411</t>
  </si>
  <si>
    <t>Základové desky ze ŽB bez zvýšených nároků na prostředí tř. C 20/25</t>
  </si>
  <si>
    <t>výtahová šachta - podklad0.25*(2.78*2.78)=1,932 [A] 
výtahová šachta - deska0.15*(2.63*2.63)=1,038 [B] 
Mezisoučet: A+B=2,970 [C] 
revizní šacht - podklad0.15*(1.4*1.6)=0,336 [D] 
revizní šacht - deska0.12*(1.1*1.3)=0,172 [E] 
Mezisoučet: D+E=0,508 [F] 
Celkem: A+B+D+E=3,478 [G]</t>
  </si>
  <si>
    <t>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t>
  </si>
  <si>
    <t>19</t>
  </si>
  <si>
    <t>273351121</t>
  </si>
  <si>
    <t>Zřízení bednění základových desek</t>
  </si>
  <si>
    <t>výtahová šachta - deska0.15*(2*2.63+2*2.63)=1,578 [A] 
revizní šacht - deska0.12*(2*1.1+2*1.3)=0,576 [B] 
Celkem: A+B=2,154 [C]</t>
  </si>
  <si>
    <t>1. Ceny jsou určeny pro bednění ve volném prostranství, ve volných nebo zapažených jamách, rýhách a šachtách.  2. Kruhové nebo obloukové bednění poloměru do 1 m se oceňuje individuálně.</t>
  </si>
  <si>
    <t>20</t>
  </si>
  <si>
    <t>273351122</t>
  </si>
  <si>
    <t>Odstranění bednění základových desek</t>
  </si>
  <si>
    <t>21</t>
  </si>
  <si>
    <t>273362021</t>
  </si>
  <si>
    <t>Výztuž základových desek svařovanými sítěmi Kari</t>
  </si>
  <si>
    <t>KARI 8 mm, oko 100x100 mm, formát 3x2 m 
výtahová šachta - podklad2*(2.78*2.78)*7.9/1000=0,122 [A] 
výtahová šachta - deska1*(2.63*2.63)*7.9/1000=0,055 [B] 
Mezisoučet: A+B=0,177 [C] 
KARI 6 mm, oko 100x100 mm, formát 3x2 m 
revizní šacht - podklad2*(1.3*1.5)*4.45/1000=0,017 [D] 
revizní šacht - deska1*(1.0*1.2)*4.45/1000=0,005 [E] 
Mezisoučet: D+E=0,022 [F] 
Celkem: A+B+D+E=0,199 [G] 
G * 1.15Koeficient množství=0,229 [H]</t>
  </si>
  <si>
    <t>1. Ceny platí pro desky rovné, snáběhy, hřibové nebo upnuté do žeber včetně výztuže těchto žeber.</t>
  </si>
  <si>
    <t>22</t>
  </si>
  <si>
    <t>279113141</t>
  </si>
  <si>
    <t>Základová zeď tl 150 mm z tvárnic ztraceného bednění včetně výplně z betonu tř. C 20/25</t>
  </si>
  <si>
    <t>revizní šacht1*(2*1.4+2*1.6)=6,000 [A] 
Celkem: A=6,000 [B]</t>
  </si>
  <si>
    <t>1. Vcenách jsou započteny i náklady na dodání a uložení betonu.  2. Vcenách nejsou započteny náklady na dodání a uložení betonářské výztuže; tyto se oceňují cenami souboru cen 279 36- . . Výztuž základových zdí nosných.  3. Množství jednotek se určuje vm2 plochy zdiva.</t>
  </si>
  <si>
    <t>279321346</t>
  </si>
  <si>
    <t>Základová zeď ze ŽB tř. C 20/25 bez výztuže</t>
  </si>
  <si>
    <t>výtahová šachta - vnitřní0.24*1.18*(2*2.78+2*2.78)=3,149 [A] 
výtahová šachta - vnější0.15*1.12*(2*3.02+2*3.02)=2,029 [B] 
Mezisoučet: A+B=5,178 [C] 
Celkem: A+B=5,178 [D]</t>
  </si>
  <si>
    <t>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  2. Hloubení s použitím bentonitové suspenze se oceňuje katalogem 800-1 Zemní práce. Bednění se neoceňuje.  3. Vcenách nejsou započteny náklady na:  a) bednění; tyto se oceňují cenami souboru cen 279 35-11 Bednění základových zdí,  b) dodání a uložení výztuže; tyto se oceňují cenami souboru cen 279 36- . . Výztuž základových zdí nosných.</t>
  </si>
  <si>
    <t>24</t>
  </si>
  <si>
    <t>279351121</t>
  </si>
  <si>
    <t>Zřízení oboustranného bednění základových zdí</t>
  </si>
  <si>
    <t>výtahová šachta - podklad2*1.18*(2*2.78+2*2.78)=26,243 [A] 
Mezisoučet: A=26,243 [B] 
Celkem: A=26,243 [C]</t>
  </si>
  <si>
    <t>1. Ceny jsou určeny pro bednění svislé nebo šikmé (odkloněné), půdorysně přímé nebo zalomené ve volném prostranství, ve volných nebo zapažených jamách a rýhách.  2. Kruhové nebo obloukové bednění poloměru do 1 m se oceňuje individuálně.</t>
  </si>
  <si>
    <t>25</t>
  </si>
  <si>
    <t>279351122</t>
  </si>
  <si>
    <t>Odstranění oboustranného bednění základových zdí</t>
  </si>
  <si>
    <t>26</t>
  </si>
  <si>
    <t>279351311</t>
  </si>
  <si>
    <t>Zřízení jednostranného bednění základových zdí</t>
  </si>
  <si>
    <t>výtahová šachta - vnější1.12*(2*3.02+2*3.02)=13,530 [A] 
Mezisoučet: A=13,530 [B] 
Celkem: A=13,530 [C]</t>
  </si>
  <si>
    <t>27</t>
  </si>
  <si>
    <t>279351312</t>
  </si>
  <si>
    <t>Odstranění jednostranného bednění základových zdí</t>
  </si>
  <si>
    <t>28</t>
  </si>
  <si>
    <t>279361821</t>
  </si>
  <si>
    <t>Výztuž základových zdí nosných betonářskou ocelí 10 505</t>
  </si>
  <si>
    <t>revizní šachta 
R 1017.01*0.617/1000=0,010 [A] 
výtahová šachta 
R 101.12*(2*3.02+2*3.02)/0.25*0.617/1000=0,033 [B] 
Celkem: A+B=0,043 [C]</t>
  </si>
  <si>
    <t>29</t>
  </si>
  <si>
    <t>279362021</t>
  </si>
  <si>
    <t>Výztuž základových zdí nosných svařovanými sítěmi Kari</t>
  </si>
  <si>
    <t>KARI 8 mm, oko 100x100 mm, formát 3x2 m 
výtahová šachta - vnitřní2*1.18*(2*2.78+2*2.78)*7.9/1000=0,207 [A] 
Mezisoučet: A=0,207 [B] 
Celkem: A=0,207 [C] 
C * 1.15Koeficient množství=0,238 [D]</t>
  </si>
  <si>
    <t>Svislé a kompletní konstrukce</t>
  </si>
  <si>
    <t>30</t>
  </si>
  <si>
    <t>311231116</t>
  </si>
  <si>
    <t>Zdivo nosné z cihel dl 290 mm  P7 až 15 na MC 10</t>
  </si>
  <si>
    <t>revizní šacht1*(2*1.1+2*1.3)=4,800 [A] 
Celkem: A=4,800 [B]</t>
  </si>
  <si>
    <t>1. Vcenách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zcihel lícových se oceňuje prosté vyzdění včetně spárování zdící a spárovací maltou, kotvené lícové zdivo se oceňuje cenami souboru cen 313 23-4 . Zdivo lícové obkladové.</t>
  </si>
  <si>
    <t>Vodorovné konstrukce</t>
  </si>
  <si>
    <t>31</t>
  </si>
  <si>
    <t>411121232</t>
  </si>
  <si>
    <t>Montáž prefabrikovaných ŽB stropů ze stropních desek dl do 1800 mm</t>
  </si>
  <si>
    <t>PZD 120/30/61=1,000 [A]</t>
  </si>
  <si>
    <t>1. Montáž stropních panelů šířky do 600 mm a délky do 3300 mm se oceňuje jako montáž stropní desky.  2. Montáž stropní desky šířky přes 600 mm se ocení jako montáž stropních panelů.  3. Šířkou se rozumí šířka skladebná.  4. Vcenách nejsou započteny náklady na dodávku hlavních materiálů, tato se ocení ve specifikaci..</t>
  </si>
  <si>
    <t>32</t>
  </si>
  <si>
    <t>59341215</t>
  </si>
  <si>
    <t>deska stropní plná PZD 1190x290x65mm</t>
  </si>
  <si>
    <t>Úpravy povrchů, podlahy a osazování výplní</t>
  </si>
  <si>
    <t>33</t>
  </si>
  <si>
    <t>631312131</t>
  </si>
  <si>
    <t>Doplnění dosavadních mazanin betonem prostým plochy do 4 m2 tloušťky přes 80 mm</t>
  </si>
  <si>
    <t>Doplnění mazanin 
š. 1000mm0.1*1*((1.83+1.835+1.835+2.56+3.095)+(9.59+2*2.825)+(1.595+1.505)+(6.03)+(2*2.975)+(1.915+2*3.995+1.78))=5,316 [A] 
š.1100mm0.1*1.1*(0.82+2.525+5.95+2.325+0.7)=1,355 [B] 
š.1250mm0.1*1.25*(0.31)=0,039 [C] 
Mezisoučet: A+B+C=6,710 [D] 
-0.38*1.83*0.1=-0,070 [E] 
-0.24*1.85*0.1=-0,044 [F] 
-0.4*1.835*0.1=-0,073 [G] 
-0.4*(3.095+0.67+2.56)*0.1=-0,253 [H] 
-0.31*0.67*0.1=-0,021 [I] 
-0.4*9.59*0.1=-0,384 [J] 
-2*(0.4*2.825)*0.1=-0,226 [K] 
-0.4*(1.595+0.4+1.105)*0.1=-0,124 [L] 
-0.4*6.03*0.1=-0,241 [M] 
blok za schodištěm-6.2699*0.1=-0,627 [N] 
-2*(0.4*2.975)*0.1=-0,238 [O] 
-0.4*1.915*0.1=-0,077 [P] 
-2*(0.4*3.995)*0.1=-0,320 [Q] 
-0.4*1.78*0.1=-0,071 [R] 
Mezisoučet: E+F+G+H+I+J+K+L+M+N+O+P+Q+R=-2,769 [S] 
plocha pro výtahovou šachtu0.1*(3.95*3.95-3.4*3.4)=0,404 [T] 
Plocha pro revizní šachtu0.1*(1.4*1.6-1.1*1.3)=0,081 [U] 
Mezisoučet: T+U=0,485 [V] 
Celkem: A+B+C+E+F+G+H+I+J+K+L+M+N+O+P+Q+R+T+U=4,426 [W]</t>
  </si>
  <si>
    <t>711</t>
  </si>
  <si>
    <t>Izolace proti vodě, vlhkosti a plynům</t>
  </si>
  <si>
    <t>51</t>
  </si>
  <si>
    <t>11163152</t>
  </si>
  <si>
    <t>lak asfaltový izolační</t>
  </si>
  <si>
    <t>53</t>
  </si>
  <si>
    <t>55</t>
  </si>
  <si>
    <t>62832001</t>
  </si>
  <si>
    <t>pás těžký asfaltovaný V 60 S 35</t>
  </si>
  <si>
    <t>57</t>
  </si>
  <si>
    <t>50</t>
  </si>
  <si>
    <t>711111002</t>
  </si>
  <si>
    <t>Provedení izolace proti zemní vlhkosti vodorovné za studena lakem asfaltovým</t>
  </si>
  <si>
    <t>výtahová šachta - deska(2.63*2.63)=6,917 [A] 
revizní šacht - deska(1.4*1.6)=2,240 [B] 
plocha pro výtahovou šachtu(3.95*3.95-3.4*3.4)=4,043 [C] 
Plocha pro revizní šachtu(1.4*1.6-1.1*1.3)=0,810 [D] 
Mezisoučet: A+B+C+D=14,010 [E] 
Celkem: A+B+C+D=14,010 [F]</t>
  </si>
  <si>
    <t>1. Izolace plochy jednotlivě do 10 m2 se oceňují skladebně cenou příslušné izolace a cenou 711 19-9095 Příplatek za plochu do 10 m2.</t>
  </si>
  <si>
    <t>52</t>
  </si>
  <si>
    <t>711112002</t>
  </si>
  <si>
    <t>Provedení izolace proti zemní vlhkosti svislé za studena lakem asfaltovým</t>
  </si>
  <si>
    <t>výtahová šachta - vnější1.12*(2*3.02+2*3.02)=13,530 [A] 
revizní šacht1*(2*1.1+2*1.3)=4,800 [B] 
Celkem: A+B=18,330 [C]</t>
  </si>
  <si>
    <t>54</t>
  </si>
  <si>
    <t>711141559</t>
  </si>
  <si>
    <t>Provedení izolace proti zemní vlhkosti pásy přitavením vodorovné NAIP</t>
  </si>
  <si>
    <t>14.01=14,010 [A]</t>
  </si>
  <si>
    <t>1. Izolace plochy jednotlivě do 10 m2 se oceňují skladebně cenou příslušné izolace a cenou 711 19-9097 Příplatek za plochu do 10 m2.</t>
  </si>
  <si>
    <t>56</t>
  </si>
  <si>
    <t>711142559</t>
  </si>
  <si>
    <t>Provedení izolace proti zemní vlhkosti pásy přitavením svislé NAIP</t>
  </si>
  <si>
    <t>18.33=18,330 [A]</t>
  </si>
  <si>
    <t>58</t>
  </si>
  <si>
    <t>998711101</t>
  </si>
  <si>
    <t>Přesun hmot tonážní pro izolace proti vodě, vlhkosti a plynům v objektech výšky do 6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</si>
  <si>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-1181 pro přesun prováděný bez použití mechanizace, tj. za ztížených podmínek, lze použít pouze pro hmotnost materiálu, která se tímto způsobem skutečně přemísťuje.</t>
  </si>
  <si>
    <t>59</t>
  </si>
  <si>
    <t>998711181</t>
  </si>
  <si>
    <t>Příplatek k přesunu hmot tonážní 711 prováděný bez použití mechanizace</t>
  </si>
  <si>
    <t>60</t>
  </si>
  <si>
    <t>998711192</t>
  </si>
  <si>
    <t>Příplatek k přesunu hmot tonážní 711 za zvětšený přesun do 100 m</t>
  </si>
  <si>
    <t>Ostatní konstrukce a práce, bourání</t>
  </si>
  <si>
    <t>35</t>
  </si>
  <si>
    <t>56230605-8</t>
  </si>
  <si>
    <t>šachtový poklop z PU + rám plynotěsný 800 x 800 mm</t>
  </si>
  <si>
    <t>34</t>
  </si>
  <si>
    <t>953942425</t>
  </si>
  <si>
    <t>Osazování rámů litinových poklopů kouřových kanálů bez jejich dodání</t>
  </si>
  <si>
    <t>1. Vcenách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t>
  </si>
  <si>
    <t>36</t>
  </si>
  <si>
    <t>953961213</t>
  </si>
  <si>
    <t>Kotvy chemickou patronou M 12 hl 110 mm do betonu, ŽB nebo kamene s vyvrtáním otvoru</t>
  </si>
  <si>
    <t>Napojení na stávající základy17*6=102,000 [A]</t>
  </si>
  <si>
    <t>1. Vcenách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Vcenách 953 96-51.. jsou započteny i náklady na dodání a zasunutí kotevního šroubu do otvoru vyplněného chemickým tmelem nebo patronou a dotažení matice.</t>
  </si>
  <si>
    <t>37</t>
  </si>
  <si>
    <t>961044111</t>
  </si>
  <si>
    <t>Bourání základů z betonu prostého</t>
  </si>
  <si>
    <t>Bourání pro základové pasy - podkladní/základová deska 
š. 600mm0.1*0.6*((1.83+1.835+1.835+2.56+3.095)+(9.59+2*2.825)+(1.595+1.505)+(6.03)+(2*2.975)+(1.915+2*3.995+1.78))=3,190 [A] 
š. 700mm0.1*0.7*(0.82+2.525+5.95+2.325+0.7)=0,862 [B] 
š. 850mm0.1*0.85*(0.31)=0,026 [C] 
plocha pro výtahovou šachtu0.1*(3.7*3.7)=1,369 [D] 
Plocha pro revizní šachtu0.1*1.4*1.6=0,224 [E] 
Celkem: A+B+C+D+E=5,671 [F]</t>
  </si>
  <si>
    <t>38</t>
  </si>
  <si>
    <t>965043341</t>
  </si>
  <si>
    <t>Bourání podkladů pod dlažby betonových s potěrem nebo teracem tl do 100 mm pl přes 4 m2</t>
  </si>
  <si>
    <t>Bourání pro základové pasy - podlaha 
š. 1000mm0.1*1*((1.83+1.835+1.835+2.56+3.095)+(9.59+2*2.825)+(1.595+1.505)+(6.03)+(2*2.975)+(1.915+2*3.995+1.78))=5,316 [A] 
š.1100mm0.1*1.1*(0.82+2.525+5.95+2.325+0.7)=1,355 [B] 
š.1250mm0.1*1.25*(0.31)=0,039 [C] 
plocha pro výtahovou šachtu0.1*(3.95*3.95)=1,560 [D] 
Plocha pro revizní šachtu0.1*1.4*1.6=0,224 [E] 
Celkem: A+B+C+D+E=8,494 [F]</t>
  </si>
  <si>
    <t>39</t>
  </si>
  <si>
    <t>977311112</t>
  </si>
  <si>
    <t>Řezání stávajících betonových mazanin nevyztužených hl do 100 mm</t>
  </si>
  <si>
    <t>Bourání pro základové pasy - podlaha 
š. 1000mm2*((1.83+1.835+1.835+2.56+3.095)+(9.59+2*2.825)+(1.595+1.505)+(6.03)+(2*2.975)+(1.915+2*3.995+1.78))=106,320 [A] 
š.1100mm2*(0.82+2.525+5.95+2.325+0.7)=24,640 [B] 
š.1250mm2*(0.31)=0,620 [C] 
plocha pro výtahovou šachtu2*3.65+2*3.65=14,600 [D] 
plocha pro revizní šachtu2*1.4+2*1.6=6,000 [E] 
Celkem: A+B+C+D+E=152,180 [F]</t>
  </si>
  <si>
    <t>40</t>
  </si>
  <si>
    <t>977312112</t>
  </si>
  <si>
    <t>Řezání stávajících betonových mazanin vyztužených hl do 100 mm</t>
  </si>
  <si>
    <t>Bourání pro základové pasy - podlaha 
š. 1000mm2*((1.83+1.835+1.835+2.56+3.095)+(9.59+2*2.825)+(1.595+1.505)+(6.03)+(2*2.975)+(1.915+2*3.995+1.78))=106,320 [A] 
š.1100mm2*(0.82+2.525+5.95+2.325+0.7)=24,640 [B] 
š.1250mm2*(0.31)=0,620 [C] 
plocha pro výtahovou šachtu(2*3.95+2*3.95)=15,800 [D] 
plocha pro revizní šachtu2*1.4+2*1.6=6,000 [E] 
Celkem: A+B+C+D+E=153,380 [F]</t>
  </si>
  <si>
    <t>997</t>
  </si>
  <si>
    <t>Přesun sutě</t>
  </si>
  <si>
    <t>41</t>
  </si>
  <si>
    <t>997013151</t>
  </si>
  <si>
    <t>Vnitrostaveništní doprava suti a vybouraných hmot pro budovy v do 6 m s omezením mechanizace</t>
  </si>
  <si>
    <t>1. Vcenách -3111 až -3217 jsou započteny i náklady na:  a) vodorovnou dopravu na uvedenou vzdálenost,  b) svislou dopravu prouvedenou výšku budovy,  c) naložení na vodorovný dopravní prostředek pro odvoz na skládku nebo meziskládku,  d) náklady na rozhrnutí a urovnání suti na dopravním prostředku.  2. Jestliže se pro svislý přesun použije shoz nebo zařízení investora (např. výtah vbudově), užijí se pro ocenění vodorovné dopravy suti ceny -3111, 3151 a -3211 pro budovy a haly výšky do 6 m.  3. Montáž, demontáž a pronájem shozu se ocení cenami souboru cen 997 01-33 Shoz suti.  4. Ceny -3151 až -3162 lze použít vpřípadě, kdy dochází ke ztížení dopravy suti např. tím, že není možné instalovat jeřáb.</t>
  </si>
  <si>
    <t>42</t>
  </si>
  <si>
    <t>997013219</t>
  </si>
  <si>
    <t>Příplatek k vnitrostaveništní dopravě suti a vybouraných hmot za zvětšenou dopravu suti ZKD 10 m</t>
  </si>
  <si>
    <t>43</t>
  </si>
  <si>
    <t>997013501</t>
  </si>
  <si>
    <t>Odvoz suti a vybouraných hmot na skládku nebo meziskládku do 1 km se složením</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</si>
  <si>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t>
  </si>
  <si>
    <t>44</t>
  </si>
  <si>
    <t>997013509</t>
  </si>
  <si>
    <t>Příplatek k odvozu suti a vybouraných hmot na skládku ZKD 1 km přes 1 km</t>
  </si>
  <si>
    <t>45</t>
  </si>
  <si>
    <t>997013801</t>
  </si>
  <si>
    <t>Poplatek za uložení na skládce (skládkovné) stavebního odpadu betonového kód odpadu 170 101</t>
  </si>
  <si>
    <t>Poplatek za uložení stavebního odpadu na skládce (skládkovné) z prostého betonu zatříděného do Katalogu odpadů pod kódem 170 101  
Poznámka: Skutečné množství odpoadu bude fakturováno dle doložených podkladů o likvidaci. odsouhlasených TDI</t>
  </si>
  <si>
    <t>1. Ceny uvedenévsouboru cen je doporučeno upravit podle aktuálních cen místně příslušné skládky odpadů.  2. Uložení odpadů neuvedených vsouboru cen se oceňuje individuálně.  3. Vcenách je započítán poplatek za ukládaní odpadu dle zákona 185/2001 Sb.  4. Případné drcení stavebního odpadu lze ocenit souborem cen 997 00-60 Drcení stavebního odpadu zkatalogu 800-6 Demolice objektů.</t>
  </si>
  <si>
    <t>46</t>
  </si>
  <si>
    <t>997013802</t>
  </si>
  <si>
    <t>Poplatek za uložení na skládce (skládkovné) stavebního odpadu železobetonového kód odpadu 170 101</t>
  </si>
  <si>
    <t>Poplatek za uložení stavebního odpadu na skládce (skládkovné) z armovaného betonu zatříděného do Katalogu odpadů pod kódem 170 101  
Poznámka: Skutečné množství odpoadu bude fakturováno dle doložených podkladů o likvidaci. odsouhlasených TDI</t>
  </si>
  <si>
    <t>47</t>
  </si>
  <si>
    <t>997013831</t>
  </si>
  <si>
    <t>Poplatek za uložení na skládce (skládkovné) stavebního odpadu směsného kód odpadu 170 904</t>
  </si>
  <si>
    <t>Poplatek za uložení stavebního odpadu na skládce (skládkovné) směsného stavebního a demoličního zatříděného do Katalogu odpadů pod kódem 170 904  
Poznámka: Skutečné množství odpoadu bude fakturováno dle doložených podkladů o likvidaci. odsouhlasených TDI</t>
  </si>
  <si>
    <t>998</t>
  </si>
  <si>
    <t>Přesun hmot</t>
  </si>
  <si>
    <t>48</t>
  </si>
  <si>
    <t>998017001</t>
  </si>
  <si>
    <t>Přesun hmot s omezením mechanizace pro budovy v do 6 m</t>
  </si>
  <si>
    <t>1. Ceny -7001 až -7006 lze použít vpřípadě, kdy dochází ke ztížení přesunu např. tím, že není možné instalovat jeřáb.  2. Kcenám -7001 až -7006 lze použít příplatky za zvětšený přesun -1014 až -1019, -2034 až -2039 nebo -2114 až 2119.  3. Jestliže pro svislý přesun používá zařízení investora (např. výtah vbudově), užijí se pro ocenění přesunu hmot ceny stanovené pro nejmenší výšku, tj. 6 m.</t>
  </si>
  <si>
    <t>49</t>
  </si>
  <si>
    <t>998018011</t>
  </si>
  <si>
    <t>Příplatek k ručnímu přesunu hmot pro budovy zděné za zvětšený přesun ZKD 100 m</t>
  </si>
  <si>
    <t>HZS</t>
  </si>
  <si>
    <t>Hodinové zúčtovací sazby</t>
  </si>
  <si>
    <t>61</t>
  </si>
  <si>
    <t>HZS1212</t>
  </si>
  <si>
    <t>Hodinová zúčtovací sazba kopáč</t>
  </si>
  <si>
    <t>HOD</t>
  </si>
  <si>
    <t>Hodinové zúčtovací sazby profesí HSV  zemní a pomocné práce kopáč  
Poznámka: Nepředpokládané práce - Bude účtováno dle skutečně provedených prací zapsaných v SD a odsouhlasenývch TDI</t>
  </si>
  <si>
    <t>62</t>
  </si>
  <si>
    <t>HZS1292</t>
  </si>
  <si>
    <t>Hodinová zúčtovací sazba stavební dělník</t>
  </si>
  <si>
    <t>Hodinové zúčtovací sazby profesí HSV  zemní a pomocné práce stavební dělník  
Poznámka: Nepředpokládané práce - Bude účtováno dle skutečně provedených prací zapsaných v SD a odsouhlasenývch TDI</t>
  </si>
  <si>
    <t>63</t>
  </si>
  <si>
    <t>HZS1321</t>
  </si>
  <si>
    <t>Hodinová zúčtovací sazba betonář/železář</t>
  </si>
  <si>
    <t>Hodinové zúčtovací sazby profesí HSV  provádění konstrukcí betonář/železář  
Poznámka: Nepředpokládané práce - Bude účtováno dle skutečně provedených prací zapsaných v SD a odsouhlasenývch TDI</t>
  </si>
  <si>
    <t>ASŘ 002</t>
  </si>
  <si>
    <t>Vnitřní dispozice</t>
  </si>
  <si>
    <t>13010414</t>
  </si>
  <si>
    <t>úhelník ocelový rovnostranný jakost 11 375 40x40x4mm</t>
  </si>
  <si>
    <t>1.NP 
k8*(1.2)*2.42/1000=0,023 [A] 
Mezisoučet: A=0,023 [B] 
2.NP 
k8*(1.2)*2.42/1000=0,023 [C] 
Mezisoučet: C=0,023 [D] 
Celkem: A+C=0,046 [E]</t>
  </si>
  <si>
    <t>13010710</t>
  </si>
  <si>
    <t>ocel profilová IPN 80 jakost 11 375</t>
  </si>
  <si>
    <t>1.NP 
g2*(2.4)*5.94/1000=0,029 [A] 
h2*(2.3)*5.94/1000=0,027 [B] 
i6*(2.35)*5.94/1000=0,084 [C] 
Mezisoučet: A+B+C=0,140 [D] 
Celkem: A+B+C=0,140 [E]</t>
  </si>
  <si>
    <t>13010714</t>
  </si>
  <si>
    <t>ocel profilová IPN 120 jakost 11 375</t>
  </si>
  <si>
    <t>1.NP 
j2*(1.9)*11.1/1000=0,042 [A] 
Mezisoučet: A=0,042 [B] 
Celkem: A=0,042 [C]</t>
  </si>
  <si>
    <t>13010718</t>
  </si>
  <si>
    <t>ocel profilová IPN 160 jakost 11 375</t>
  </si>
  <si>
    <t>1.NP 
a7*(1.3)*17.9/1000=0,163 [A] 
b9*(1.9)*17.9/1000=0,306 [B] 
c6*(2.4)*17.9/1000=0,258 [C] 
Mezisoučet: A+B+C=0,727 [D] 
stat - podpora kluzneho uložení 
I/1602.075*17.9/1000=0,037 [E] 
Mezisoučet: E=0,037 [F] 
Celkem: A+B+C+E=0,764 [G]</t>
  </si>
  <si>
    <t>13010812</t>
  </si>
  <si>
    <t>ocel profilová UPN 65 jakost 11 375</t>
  </si>
  <si>
    <t>1.NP 
d2*(1.25)*7.09/1000=0,018 [A] 
e8*(1.3)*7.09/1000=0,074 [B] 
f8*(1.4)*7.09/1000=0,079 [C] 
Mezisoučet: A+B+C=0,171 [D] 
2.NP 
f4*(1.4)*7.09/1000=0,040 [E] 
Mezisoučet: E=0,040 [F] 
Celkem: A+B+C+E=0,211 [G]</t>
  </si>
  <si>
    <t>13010820</t>
  </si>
  <si>
    <t>ocel profilová UPN 140 jakost 11 375</t>
  </si>
  <si>
    <t>U/1403.66*16/1000=0,059 [A]</t>
  </si>
  <si>
    <t>310231005</t>
  </si>
  <si>
    <t>Zazdívka otvorů ve zdivu nadzákladovém plochy do 4 m2  cihlami děrovanými do P10 tl 175 mm</t>
  </si>
  <si>
    <t>1.NP 
1.10/1.110.8*2=1,600 [A] 
1.01a/1.021.875*0.675=1,266 [B] 
1.19/1.251.08*2.1=2,268 [C] 
1.26/1.191.12*2.1=2,352 [D] 
Mezisoučet: A+B+C+D=7,486 [E] 
Celkem: A+B+C+D=7,486 [F]</t>
  </si>
  <si>
    <t>310231025</t>
  </si>
  <si>
    <t>Zazdívka otvorů ve zdivu nadzákladovém plochy do 4 m2  cihlami děrovanými tl 200 mm</t>
  </si>
  <si>
    <t>1.NP 
1.01a/1.100.8*2=1,600 [A] 
Mezisoučet: A=1,600 [B] 
2.NP 
2.03/2.041.8*2=3,600 [C] 
2.01/2.080.815*2.1=1,712 [D] 
Mezisoučet: C+D=5,312 [E] 
Celkem: A+C+D=6,912 [F]</t>
  </si>
  <si>
    <t>310231065</t>
  </si>
  <si>
    <t>Zazdívka otvorů ve zdivu nadzákladovém plochy do 4 m2  cihlami děrovanými přes P10 do P15 tl 375 mm</t>
  </si>
  <si>
    <t>1.NP 
1.46*0.86=1,256 [A] 
1.46*0.88=1,285 [B] 
1.45*0.88=1,276 [C] 
1.465*0.9=1,319 [D] 
1.45*0.87=1,262 [E] 
Mezisoučet: A+B+C+D+E=6,398 [F] 
2.NP 
1.78*1.18=2,100 [G] 
1.78*1.16=2,065 [H] 
1.99*2.72=5,413 [I] 
1.32*2.72=3,590 [J] 
Mezisoučet: G+H+I+J=13,168 [K] 
Celkem: A+B+C+D+E+G+H+I+J=19,566 [L]</t>
  </si>
  <si>
    <t>310236251</t>
  </si>
  <si>
    <t>Zazdívka otvorů pl do 0,09 m2 ve zdivu nadzákladovém cihlami pálenými tl do 450 mm</t>
  </si>
  <si>
    <t>1.NP 
otvory - VZT4=4,000 [A] 
Mezisoučet: A=4,000 [B] 
Celkem: A=4,000 [C]</t>
  </si>
  <si>
    <t>310238211</t>
  </si>
  <si>
    <t>Zazdívka otvorů pl do 1 m2 ve zdivu nadzákladovém cihlami pálenými na MVC</t>
  </si>
  <si>
    <t>1.NP 
0.48*(0.96*1.87)=0,862 [A] 
dozdívky 
F030.35*(2*0.3*1.53)=0,321 [B] 
Parapety 
5*(0.5*0.2*1.48)=0,740 [C] 
2*(0.375*0.3*1.48)=0,333 [D] 
1*(0.375*0.25*1.18)=0,111 [E] 
2*(0.35*0.25*1.48)=0,259 [F] 
Mezisoučet: A+B+C+D+E+F=2,626 [G] 
Celkem: A+B+C+D+E+F=2,626 [H]</t>
  </si>
  <si>
    <t>311234231</t>
  </si>
  <si>
    <t>Zdivo jednovrstvé z cihel děrovaných do P10 na maltu M10 tl 240 mm</t>
  </si>
  <si>
    <t>výtahová šachta8*(2*2.3+2*2.15)-(2*1.18*2.23)=65,937 [A]</t>
  </si>
  <si>
    <t>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zrozměrů kótovaných ve výkresech. Při zalomeném ostění oken a balkónových dveří se šířka zmenšuje o 100 mm.  c) plocha překladů, obetonovaných hlav ocelových nosníků, věnců a jiných konstrukcí betonových a železobetonových.  4. Vcenách jsou započteny i náklady na doplňkové cihly.  5. Vcenách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t>
  </si>
  <si>
    <t>311235131</t>
  </si>
  <si>
    <t>Zdivo jednovrstvé z cihel broušenýchdo  P10 na tenkovrstvou maltu tl 240 mm</t>
  </si>
  <si>
    <t>1.NP 
1.00a3.8*1.83=6,954 [A] 
1.003.8*2.65=10,070 [B] 
1.24/1.273.6*(3.11)=11,196 [C] 
Prostor světlíku 1.NP+2.NP9.16*(2*3.3)=60,456 [D] 
Prostor světlíku 2.NP4.5*(5.9+2*3.3)=56,250 [E] 
Mezisoučet: A+B+C+D+E=144,926 [F] 
Celkem: A+B+C+D+E=144,926 [G]</t>
  </si>
  <si>
    <t>311235151</t>
  </si>
  <si>
    <t>Zdivo jednovrstvé z cihel broušených do P10 na tenkovrstvou maltu tl 300 mm</t>
  </si>
  <si>
    <t>1.NP 
Prostor světlíku 1.NP+2.NP9.16*(5.9)-(0.8*2+0.9*2)=50,644 [A] 
Mezisoučet: A=50,644 [B] 
Celkem: A=50,644 [C]</t>
  </si>
  <si>
    <t>311235211</t>
  </si>
  <si>
    <t>Zdivo jednovrstvé z cihel broušených do P10 na tenkovrstvou maltu tl 440 mm</t>
  </si>
  <si>
    <t>1.NP 
1.06/1.08c3.6*0.8=2,880 [A] 
Mezisoučet: A=2,880 [B] 
Celkem: A=2,880 [C]</t>
  </si>
  <si>
    <t>311235401</t>
  </si>
  <si>
    <t>Zdivo jednovrstvé z cihel broušených do P10 na zdicí pěnu tl 175 mm</t>
  </si>
  <si>
    <t>1.NP 
1.06/1.08b3.6*1.85=6,660 [A] 
1.13+1.14/1.193.6*(0.4+1.9+1.185+1.9+0.215)-(2*1.8*2)=12,960 [B]</t>
  </si>
  <si>
    <t>317168012</t>
  </si>
  <si>
    <t>Překlad keramický plochý š 115 mm dl 1250 mm</t>
  </si>
  <si>
    <t>B3=3,000 [A]</t>
  </si>
  <si>
    <t>1. Vcenách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zbetonu třídy C 16/20; tato betonáž se provádí u překladů dlouhých 2000 mm a více zároveň sbetonáží stropní konstrukce a ztužujícího věnce,  d) dočasné montážní podepření zespodu vcelé světlé délce překladu sdvěma podporami ve třetinách šířky otvoru a dvěma podporami po krajích otvoru - platí pouze pro překlady delší než 2000 mm, včetně.  3. Vcenách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vcelé světlé délce překladu  4. Vcenách -82.. a -83.. (překlady roletové) nejsou započteny náklady na:  a) vysoký překlad a svislou izolaci vúrovni stropního věnce u složených roletových překladů; tyto se ocení samostatně,  b) dodávku a montáž rolet, případně žaluzií; tyto se ocení samostatně.  5. Vcenách -84.. (překlady vysoké spřažené) nejsou započteny náklady na:  a) betonáž a bednění vúrovni stropního věnce; tyto se ocení samostatně,  6. Množství jednotek se určuje vkusech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t>
  </si>
  <si>
    <t>317168016</t>
  </si>
  <si>
    <t>Překlad keramický plochý š 115 mm dl 2250 mm</t>
  </si>
  <si>
    <t>C1+2=3,000 [A]</t>
  </si>
  <si>
    <t>317168026</t>
  </si>
  <si>
    <t>Překlad keramický plochý š 145 mm dl 2250 mm</t>
  </si>
  <si>
    <t>A1=1,000 [A]</t>
  </si>
  <si>
    <t>317168052</t>
  </si>
  <si>
    <t>Překlad keramický vysoký v 238 mm dl 1250 mm</t>
  </si>
  <si>
    <t>D3=3,000 [A]</t>
  </si>
  <si>
    <t>317168053</t>
  </si>
  <si>
    <t>Překlad keramický vysoký v 238 mm dl 1500 mm</t>
  </si>
  <si>
    <t>E6+3=9,000 [A]</t>
  </si>
  <si>
    <t>317941121</t>
  </si>
  <si>
    <t>Osazování ocelových válcovaných nosníků na zdivu I, IE, U, UE nebo L do č 12</t>
  </si>
  <si>
    <t>1.NP 
d2*(1.25)*7.09/1000=0,018 [A] 
e8*(1.3)*7.09/1000=0,074 [B] 
f8*(1.4)*7.09/1000=0,079 [C] 
g2*(2.4)*5.94/1000=0,029 [D] 
h2*(2.3)*5.94/1000=0,027 [E] 
i6*(2.35)*5.94/1000=0,084 [F] 
j2*(1.9)*11.1/1000=0,042 [G] 
k8*(1.2)*2.42/1000=0,023 [H] 
Mezisoučet: A+B+C+D+E+F+G+H=0,376 [I] 
2.NP 
f4*(1.4)*7.09/1000=0,040 [J] 
k8*(1.2)*2.42/1000=0,023 [K] 
Mezisoučet: J+K=0,063 [L] 
Celkem: A+B+C+D+E+F+G+H+J+K=0,439 [M]</t>
  </si>
  <si>
    <t>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t>
  </si>
  <si>
    <t>317941123</t>
  </si>
  <si>
    <t>Osazování ocelových válcovaných nosníků na zdivu I, IE, U, UE nebo L do č 22</t>
  </si>
  <si>
    <t>1.NP 
a7*(1.3)*17.9/1000=0,163 [A] 
b9*(1.9)*17.9/1000=0,306 [B] 
c6*(2.4)*17.9/1000=0,258 [C] 
Mezisoučet: A+B+C=0,727 [D] 
stat - podpora kluzneho uložení 
I/1602.075*17.9/1000=0,037 [E] 
U/1403.66*16/1000=0,059 [F] 
Mezisoučet: E+F=0,096 [G] 
Celkem: A+B+C+E+F=0,823 [H]</t>
  </si>
  <si>
    <t>342244231</t>
  </si>
  <si>
    <t>Příčka z cihel broušených na zdicí PUR pěnu tloušťky 80 mm</t>
  </si>
  <si>
    <t>1.NP 
1.09a/1.09b3.6*2.05-(0.8*2)=5,780 [A] 
1.01/1.08a+1.09a3.6*(2.05+0.115+2.08)-(2*0.8*2)=12,082 [B] 
1.12a/1.12b3.6*3.075-(0.8*2)=9,470 [C] 
Mezisoučet: A+B+C=27,332 [D] 
2.01/2.06a/2.07a3.6*(2.05+0.115+2.08)-(2*0.8*2)=12,082 [E] 
Mezisoučet: E=12,082 [F] 
Celkem: A+B+C+E=39,414 [G]</t>
  </si>
  <si>
    <t>1. Množství jednotek se určuje v m2 plochy konstrukce.</t>
  </si>
  <si>
    <t>342244241</t>
  </si>
  <si>
    <t>Příčka z cihel broušených na zdicí PUR pěnu tloušťky 115 mm</t>
  </si>
  <si>
    <t>1.NP 
1.01a/1.193.6*2.17-(1.8*2)=4,212 [A] 
1.03/1.043.6*2.73-(0.8*2)=8,228 [B] 
1.03/1.053.6*3.145-(0.8*2)=9,722 [C] 
1.04/1.053.6*(2*0.45+0.4)=4,680 [D] 
1.02/1.063.6*2.17=7,812 [E] 
1.8a/b/109b3.6*(3.07+2.08+2.085)-(0.8*2)=24,446 [F] 
1.11/1.12b3.6*3.075=11,070 [G] 
1.13/1.143.6*3.3=11,880 [H] 
1.22/1.22a3.6*1.25-(0.8*2)=2,900 [I] 
1.16/1.223.6*3.25=11,700 [J] 
Mezisoučet: A+B+C+D+E+F+G+H+I+J=96,650 [K] 
2.NP 
2.6a/b/2.073.6*(3.07+2.08+2.085)-(0.8*2)=24,446 [L] 
2.08/2.93.6*3.1-(1.8*2.35)=6,930 [M] 
Mezisoučet: L+M=31,376 [N] 
Celkem: A+B+C+D+E+F+G+H+I+J+L+M=128,026 [O]</t>
  </si>
  <si>
    <t>342244251</t>
  </si>
  <si>
    <t>Příčka z cihel broušených na zdicí PUR pěnu tloušťky 140 mm</t>
  </si>
  <si>
    <t>1.NP 
1.24/1.25/1.26/1.273.6*(4.99+0.14+1.35+2.955+2.845)-(1.8*2)=40,608 [A] 
Mezisoučet: A=40,608 [B] 
Celkem: A=40,608 [C]</t>
  </si>
  <si>
    <t>349231811</t>
  </si>
  <si>
    <t>Přizdívka ostění s ozubem z cihel tl do 150 mm</t>
  </si>
  <si>
    <t>1.NP 
Dozdívky a přizdívky pro nové zárubně - celkem1.5=1,500 [A]</t>
  </si>
  <si>
    <t>1. Ceny jsou určeny pro přizdívku ostění zavazovaného do přilehlého zdiva.  2. Ceny neplatí pro přizdívku ostění do 80 mm tloušťky; tyto se oceňují příslušnými cenami souboru cen 319 20- . Vyrovnání nerovného povrchu vnitřního i vnějšího zdiva.  3. Množství měrných jednotek se určuje jako součin tloušťky zdi a výšky přizdívaného o ostění.</t>
  </si>
  <si>
    <t>349231821</t>
  </si>
  <si>
    <t>Přizdívka ostění s ozubem z cihel tl do 300 mm</t>
  </si>
  <si>
    <t>33-M</t>
  </si>
  <si>
    <t>Montáže dopr.zaříz.,sklad. zař. a váh</t>
  </si>
  <si>
    <t>284</t>
  </si>
  <si>
    <t>330030116</t>
  </si>
  <si>
    <t>Montáž výtah osobní OT 1000/1,4DUPLEX 2 stanice+ 2nástupiště</t>
  </si>
  <si>
    <t>Montáž výtahů Montáž výtah osobní OT 1000/1,4DUPLEX 2 stanice+ 2nástupiště - Včetně dodávky  
Poznámka: Např. :Trakční výtah MARO 630  Typ: osobní výtah  Pohon: trakční výtah bezstrojovnový  Nosnost: 630 kg (8 osob)  Dopravní rychlost: 1 m/s-1  Zdvih: 4 280 mm  Počet stanic / nástupišť: 2/2  Počet jízd za hodinu: 120  Příkon pohonu / jmenovitý proud: 4,3 kW  Provedení výtahu: - osobní výtah s automatickými dveřmi  - výtah splňuje platnou legislativu a normy související  - výtah splňuje Nařízení vlády č. 27/003 Sb. - výtah je vybaven dle vyhlášky 398/2009Sb (postižené osoby)  Elektrická soustava: 3 x 230 / 400V - 50 Hz  Napájecí soustava: 3 NPE 50 Hz 400V / TN-S</t>
  </si>
  <si>
    <t>411324646</t>
  </si>
  <si>
    <t>Stropy deskové ze ŽB pohledového tř. C 30/37</t>
  </si>
  <si>
    <t>deska u vstupu do rampy0.3*(2.2*3.085)=2,036 [A]</t>
  </si>
  <si>
    <t>1. V cenách pohledového betonu 411 35-4 a 411 35-5 jsou započteny i náklady na pečlivé hutnění zejména při líci konstrukce pro docílení neporušeného maltového povrchu bez vzhledových kazů.</t>
  </si>
  <si>
    <t>411351021</t>
  </si>
  <si>
    <t>Zřízení bednění stropů deskových tl do 50 cm bez podpěrné kce</t>
  </si>
  <si>
    <t>deska u vstupu do rampy(2.2*3.085)=6,787 [A]</t>
  </si>
  <si>
    <t>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t>
  </si>
  <si>
    <t>411351022</t>
  </si>
  <si>
    <t>Odstranění bednění stropů deskových tl do 50 cm bez podpěrné kce</t>
  </si>
  <si>
    <t>411354315</t>
  </si>
  <si>
    <t>Zřízení podpěrné konstrukce stropů výšky do 4 m tl do 35 cm</t>
  </si>
  <si>
    <t>1. Podepření větších výšek než 6 m se oceňuje individuálně.</t>
  </si>
  <si>
    <t>411354316</t>
  </si>
  <si>
    <t>Odstranění podpěrné konstrukce stropů výšky do 4 m tl do 35 cm</t>
  </si>
  <si>
    <t>411361821</t>
  </si>
  <si>
    <t>Výztuž stropů betonářskou ocelí 10 505</t>
  </si>
  <si>
    <t>125*2.15*0.617/1000=0,033 [A] 
2(6+18)*3.05*0.888/1000=0,065 [B] 
323*1.55*0.617/1000=0,022 [C] 
Celkem: A+B+C=0,120 [D]</t>
  </si>
  <si>
    <t>411362021</t>
  </si>
  <si>
    <t>Výztuž stropů svařovanými sítěmi Kari</t>
  </si>
  <si>
    <t>8/100/100(2*3)*7.9/1000=0,047 [A] 
Celkem: A=0,047 [B]</t>
  </si>
  <si>
    <t>611131121</t>
  </si>
  <si>
    <t>Penetrační disperzní nátěr vnitřních stropů nanášený ručně</t>
  </si>
  <si>
    <t>1.01a78.32=78,320 [A] 
1.01b11.04=11,040 [B] 
1.02141.84=141,840 [C] 
1.0313.52=13,520 [D] 
1.047.36=7,360 [E] 
1.106.59=6,590 [F] 
1.1117=17,000 [G] 
1.12a6.15=6,150 [H] 
1.12b5.23=5,230 [I] 
1.1318.21=18,210 [J] 
1.1417.75=17,750 [K] 
1.1514.63=14,630 [L] 
1.1611.18=11,180 [M] 
1.1730.89=30,890 [N] 
1.1953.18=53,180 [O] 
1.2321.05=21,050 [P] 
1.2419.65=19,650 [Q] 
1.2514.63=14,630 [R] 
1.2614.65=14,650 [S] 
1.278.7=8,700 [T] 
Mezisoučet: A+B+C+D+E+F+G+H+I+J+K+L+M+N+O+P+Q+R+S+T=511,570 [U] 
2.09353.06=353,060 [V] 
Mezisoučet: V=353,060 [W] 
Celkem: A+B+C+D+E+F+G+H+I+J+K+L+M+N+O+P+Q+R+S+T+V=864,630 [X]</t>
  </si>
  <si>
    <t>611311131</t>
  </si>
  <si>
    <t>Potažení vnitřních rovných stropů vápenným štukem tloušťky do 3 mm</t>
  </si>
  <si>
    <t>611321121</t>
  </si>
  <si>
    <t>Vápenocementová omítka hladká jednovrstvá vnitřních stropů rovných nanášená ručně</t>
  </si>
  <si>
    <t>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t>
  </si>
  <si>
    <t>612131121</t>
  </si>
  <si>
    <t>Penetrační disperzní nátěr vnitřních stěn nanášený ručně</t>
  </si>
  <si>
    <t>1.01a3.6*(2*14.85+2*8.55)=168,480 [A] 
1.01b8.2*(2*5.9+2.72)=119,064 [B] 
1.02+1.033.4*(2*20.2+2*9.6)=202,640 [C] 
1.043.6*(2*2.705+2*2.73)=39,132 [D] 
1.053.6*(2*2.705+2*3.145)=42,120 [E] 
1.063.6*(2*5.035+2*2.17)=51,876 [F] 
1.073.6*(2*1.8+2*1.65)=24,840 [G] 
1.08a3.6*(2*2.085+2*2.085)=30,024 [H] 
1.08b/c3.6*(2*3.07+2*3.15)=44,784 [I] 
1.09a3.6*(2*2.085+2*2.05)=29,772 [J] 
1.09b3.6*(2*3.07+2*2.92)=43,128 [K] 
1.103.6*(2*2.17+2*3.075)=37,764 [L] 
1.113.6*(2*5.55+2*3.075)=62,100 [M] 
1.12a3.6*(2*2+2*3.075)=36,540 [N] 
1.12b3.6*(2*1.7+2*3.075)=34,380 [O] 
1.133.6*(2*3+2*6.2)=66,240 [P] 
1.143.6*(2*2.965+2*6.03)=64,764 [Q] 
1.153.6*(2*2.36+2*6.03)=60,408 [R] 
1.163.6*(2*3.545+2*3.25)=48,924 [S] 
1.173.6*(2*6.69+2*4.67)=81,792 [T] 
1.183.6*(2*3.25+2*6.74)=71,928 [U] 
1.193.6*(2*11.8+2*11.9)=170,640 [V] 
1.203.6*(2*1.96+3.05)=25,092 [W] 
1.213.6*(2*1.95+2*3.25)=37,440 [X] 
1.223.6*(2*1.735+2*1.25)=21,492 [Y] 
1.22a3.6*(2*1.4+2*1.25)=19,080 [Z] 
1.233.6*(2*3.48+2*5.745)=66,420 [AA] 
1.243.6*(6.44+3.155)=34,542 [AB] 
1.253.6*(2*3.15+3.015)=33,534 [AC] 
1.263.6*(2*2.95+2*4.99)=57,168 [AD] 
1.273.6*(2*2.845+2*2.97)=41,868 [AE] 
1.27a3.6*(2*2.845+2*1.35)=30,204 [AF] 
Mezisoučet: A+B+C+D+E+F+G+H+I+J+K+L+M+N+O+P+Q+R+S+T+U+V+W+X+Y+Z+AA+AB+AC+AD+AE+AF=1 898,180 [AG] 
2.013.6*(2*1.76)=12,672 [AH] 
2.023.6*(2*9.2+2*5.8)=108,000 [AI] 
2.033.6*(2*7.98+2*8.71)=120,168 [AJ] 
2.043.6*(2*6.02+2*6.24)=88,272 [AK] 
2.06a3.6*(2*2.085+2*2.08)=29,988 [AL] 
2.06b/c3.6*(2*3.16+2*3.1)=45,072 [AM] 
2.07a3.6*(2*2.085+2*2.095)=30,096 [AN] 
2.07b3.6*(2*3.16+2*2.925)=43,812 [AO] 
2.083.6*(2*11.57+2*3.135)=105,876 [AP] 
2.093.6*(2*21.4+2*19.795)=296,604 [AQ] 
Mezisoučet: AH+AI+AJ+AK+AL+AM+AN+AO+AP+AQ=880,560 [AR] 
Celkem: A+B+C+D+E+F+G+H+I+J+K+L+M+N+O+P+Q+R+S+T+U+V+W+X+Y+Z+AA+AB+AC+AD+AE+AF+AH+AI+AJ+AK+AL+AM+AN+AO+AP+AQ=2 778,740 [AS]</t>
  </si>
  <si>
    <t>612311131</t>
  </si>
  <si>
    <t>Potažení vnitřních stěn vápenným štukem tloušťky do 3 mm</t>
  </si>
  <si>
    <t>1.01a3.6*(2*14.85+2*8.55)=168,480 [A] 
1.01b8.2*(2*5.9+2.72)=119,064 [B] 
1.02+1.033.4*(2*20.2+2*9.6)=202,640 [C] 
1.043.6*(2*2.705+2*2.73)=39,132 [D] 
1.053.6*(2*2.705+2*3.145)=42,120 [E] 
1.063.6*(2*5.035+2*2.17)=51,876 [F] 
1.073.6*(2*1.8+2*1.65)=24,840 [G] 
1.08a3.6*(2*2.085+2*2.085)=30,024 [H] 
1.08b/c3.6*(2*3.07+2*3.15)=44,784 [I] 
1.09a3.6*(2*2.085+2*2.05)=29,772 [J] 
1.09b3.6*(2*3.07+2*2.92)=43,128 [K] 
1.103.6*(2*2.17+2*3.075)=37,764 [L] 
1.113.6*(2*5.55+2*3.075)=62,100 [M] 
1.12a3.6*(2*2+2*3.075)=36,540 [N] 
1.12b3.6*(2*1.7+2*3.075)=34,380 [O] 
1.133.6*(2*3+2*6.2)=66,240 [P] 
1.143.6*(2*2.965+2*6.03)=64,764 [Q] 
1.153.6*(2*2.36+2*6.03)=60,408 [R] 
1.163.6*(2*3.545+2*3.25)=48,924 [S] 
1.173.6*(2*6.69+2*4.67)=81,792 [T] 
1.183.6*(2*3.25+2*6.74)=71,928 [U] 
1.193.6*(2*11.8+2*11.9)=170,640 [V] 
1.203.6*(2*1.96+3.05)=25,092 [W] 
1.213.6*(2*1.95+2*3.25)=37,440 [X] 
1.223.6*(2*1.735+2*1.25)=21,492 [Y] 
1.22a3.6*(2*1.4+2*1.25)=19,080 [Z] 
1.233.6*(2*3.48+2*5.745)=66,420 [AA] 
1.243.6*(6.44+3.155)=34,542 [AB] 
1.253.6*(2*3.15+3.015)=33,534 [AC] 
1.263.6*(2*2.95+2*4.99)=57,168 [AD] 
1.273.6*(2*2.845+2*2.97)=41,868 [AE] 
1.27a3.6*(2*2.845+2*1.35)=30,204 [AF] 
Mezisoučet: A+B+C+D+E+F+G+H+I+J+K+L+M+N+O+P+Q+R+S+T+U+V+W+X+Y+Z+AA+AB+AC+AD+AE+AF=1 898,180 [AG] 
2.013.6*(2*1.76)=12,672 [AH] 
2.023.6*(2*9.2+2*5.8)=108,000 [AI] 
2.033.6*(2*7.98+2*8.71)=120,168 [AJ] 
2.043.6*(2*6.02+2*6.24)=88,272 [AK] 
2.06a3.6*(2*2.085+2*2.08)=29,988 [AL] 
2.06b/c3.6*(2*3.16+2*3.1)=45,072 [AM] 
2.07a3.6*(2*2.085+2*2.095)=30,096 [AN] 
2.07b3.6*(2*3.16+2*2.925)=43,812 [AO] 
2.083.6*(2*11.57+2*3.135)=105,876 [AP] 
2.093.6*(2*21.4+2*19.795)=296,604 [AQ] 
Mezisoučet: AH+AI+AJ+AK+AL+AM+AN+AO+AP+AQ=880,560 [AR] 
-295.546=- 295,546 [AS] 
Celkem: A+B+C+D+E+F+G+H+I+J+K+L+M+N+O+P+Q+R+S+T+U+V+W+X+Y+Z+AA+AB+AC+AD+AE+AF+AH+AI+AJ+AK+AL+AM+AN+AO+AP+AQ+AS=2 483,194 [AT]</t>
  </si>
  <si>
    <t>612321121</t>
  </si>
  <si>
    <t>Vápenocementová omítka hladká jednovrstvá vnitřních stěn nanášená ručně</t>
  </si>
  <si>
    <t>632441227</t>
  </si>
  <si>
    <t>Potěr anhydritový samonivelační tl do 70 mm C30 litý</t>
  </si>
  <si>
    <t>1. Ceny jsou určeny pro roznášecí vrstvu těžkých plovoucích podlah, pro potěr podlahového vytápění, pro potěr na oddělovací vrstvě a jako náhrada cementových potěrů (kromě vlhkých provozů).</t>
  </si>
  <si>
    <t>632451022</t>
  </si>
  <si>
    <t>Vyrovnávací potěr tl do 30 mm z MC 15 provedený v pásu</t>
  </si>
  <si>
    <t>1.01a-127a - celková plocha 1.NP 
78.32+11.04+141.84+13.52+7.36+8.62+11.43+2.97+4.34+8.13+1.65+4.34+8.13+1.65+4.34+8.5+6.59+17+6.15+5.23+18.21+17.75+14.63+11.18+30.89+21.58+53.18+5.89=524,460 [A] 
6.21+2.17+1.76+21.05+19.65+14.63+8.7+4=78,170 [B] 
Mezisoučet: A+B=602,630 [C]</t>
  </si>
  <si>
    <t>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t>
  </si>
  <si>
    <t>11163150</t>
  </si>
  <si>
    <t>lak asfaltový penetrační</t>
  </si>
  <si>
    <t>711111001</t>
  </si>
  <si>
    <t>Provedení izolace proti zemní vlhkosti vodorovné za studena nátěrem penetračním</t>
  </si>
  <si>
    <t>1.01a-127a - celková plocha 1.NP 
78.32+11.04+141.84+13.52+7.36+8.62+11.43+2.97+4.34+8.13+1.65+4.34+8.13+1.65+4.34+8.5+6.59+17+6.15+5.23+18.21+17.75+14.63+11.18+30.89+21.58+53.18+5.89=524,460 [A] 
6.21+2.17+1.76+21.05+19.65+14.63+8.7+4=78,170 [B] 
Celkem: A+B=602,630 [C]</t>
  </si>
  <si>
    <t>602.63=602,630 [A]</t>
  </si>
  <si>
    <t>713</t>
  </si>
  <si>
    <t>Izolace tepelné</t>
  </si>
  <si>
    <t>28323020</t>
  </si>
  <si>
    <t>fólie separační PE 2 x 50 m</t>
  </si>
  <si>
    <t>28375990</t>
  </si>
  <si>
    <t>deska EPS 150 pro trvalé zatížení v tlaku (max. 3000 kg/m2) tl 140mm</t>
  </si>
  <si>
    <t>63148104</t>
  </si>
  <si>
    <t>deska izolační minerální univerzální ?=0,038 tl 100mm</t>
  </si>
  <si>
    <t>713121111</t>
  </si>
  <si>
    <t>Montáž izolace tepelné podlah volně kladenými rohožemi, pásy, dílci, deskami 1 vrstva</t>
  </si>
  <si>
    <t>podium(6.435*3.155)=20,302 [A] 
Celkem: A=20,302 [B]</t>
  </si>
  <si>
    <t>1. Množství tepelné izolace podlah okrajovými pásky k ceně -1211 se určuje v m projektované délky obložení (bez přesahů) na obvodu podlahy.</t>
  </si>
  <si>
    <t>713121141</t>
  </si>
  <si>
    <t>Montáž izolace tepelné podlah lepené za studena 1 vrstva rohoží, pásů, dílců, desek</t>
  </si>
  <si>
    <t>713191132</t>
  </si>
  <si>
    <t>Montáž izolace tepelné podlah, stropů vrchem nebo střech překrytí separační fólií z PE</t>
  </si>
  <si>
    <t>998713101</t>
  </si>
  <si>
    <t>Přesun hmot tonážní pro izolace tepelné v objektech v do 6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</si>
  <si>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-3181 pro přesun prováděný bez použití mechanizace, tj. za ztížených podmínek, lze použít pouze pro hmotnost materiálu, která se tímto způsobem skutečně přemísťuje.</t>
  </si>
  <si>
    <t>998713181</t>
  </si>
  <si>
    <t>Příplatek k přesunu hmot tonážní 713 prováděný bez použití mechanizace</t>
  </si>
  <si>
    <t>998713192</t>
  </si>
  <si>
    <t>Příplatek k přesunu hmot tonážní 713 za zvětšený přesun do 100 m</t>
  </si>
  <si>
    <t>762</t>
  </si>
  <si>
    <t>Konstrukce tesařské</t>
  </si>
  <si>
    <t>64</t>
  </si>
  <si>
    <t>60511120</t>
  </si>
  <si>
    <t>prkna stavební prismovaná středová řezivo stavební tl 25(32)mm dl 2-5m</t>
  </si>
  <si>
    <t>tl.240.77*0.024=0,018 [A] 
tl.150.4*0.015=0,006 [B] 
Celkem: A+B=0,024 [C]</t>
  </si>
  <si>
    <t>69</t>
  </si>
  <si>
    <t>60512130</t>
  </si>
  <si>
    <t>hranol stavební řezivo průřezu 100-140x100-140mm do dl 5m</t>
  </si>
  <si>
    <t>hranol 140/120(0.14*0.12)*58.8=0,988 [A] 
hranol 100/120(0.1*0.12)*49.27=0,591 [B] 
Celkem: A+B=1,579 [C]</t>
  </si>
  <si>
    <t>67</t>
  </si>
  <si>
    <t>61189991</t>
  </si>
  <si>
    <t>palubky podlahové smrk 28mmx146mm C</t>
  </si>
  <si>
    <t>tl.282.65=2,650 [A] 
Celkem: A=2,650 [B]</t>
  </si>
  <si>
    <t>66</t>
  </si>
  <si>
    <t>61189995</t>
  </si>
  <si>
    <t>palubky podlahové smrk 24x146mm A/B</t>
  </si>
  <si>
    <t>tl.2419.63=19,630 [A]</t>
  </si>
  <si>
    <t>762083111</t>
  </si>
  <si>
    <t>Impregnace řeziva proti dřevokaznému hmyzu a houbám máčením třída ohrožení 1 a 2</t>
  </si>
  <si>
    <t>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t>
  </si>
  <si>
    <t>762511246</t>
  </si>
  <si>
    <t>Podlahové kce podkladové z desek OSB tl 22 mm na sraz šroubovaných</t>
  </si>
  <si>
    <t>podium19.63=19,630 [A] 
Celkem: A=19,630 [B]</t>
  </si>
  <si>
    <t>1. Vcenách -1123 až -2225 podlahové konstrukce podkladové zdesek dřevoětepkových a cementotřískových jsou započteny i náklady na dodávku spojovacích prostředků, na tyto položky se nevztahuje ocenění dodávky spojovacích prostředků položka 762 59-5001.</t>
  </si>
  <si>
    <t>762524104</t>
  </si>
  <si>
    <t>Položení podlahy z hoblovaných prken na pero a drážku</t>
  </si>
  <si>
    <t>tl.240.77=0,770 [A] 
tl.150.4=0,400 [B] 
Celkem: A+B=1,170 [C]</t>
  </si>
  <si>
    <t>1. Cenu 762 52-1104, 762 52-1108 lze použít na provizorní zakrytí výkopu uvnitř budov.</t>
  </si>
  <si>
    <t>65</t>
  </si>
  <si>
    <t>762525104</t>
  </si>
  <si>
    <t>Položení podlahy z palubek</t>
  </si>
  <si>
    <t>tl.2419.63=19,630 [A] 
tl.282.65=2,650 [B] 
Celkem: A+B=22,280 [C]</t>
  </si>
  <si>
    <t>68</t>
  </si>
  <si>
    <t>762526110R</t>
  </si>
  <si>
    <t>Položení polštáře pod podlahy při osové vzdálenosti 65 cm / podkladový rošt</t>
  </si>
  <si>
    <t>podium2*(6.435*3.155)=40,605 [A] 
Celkem: A=40,605 [B]</t>
  </si>
  <si>
    <t>70</t>
  </si>
  <si>
    <t>762595001</t>
  </si>
  <si>
    <t>Spojovací prostředky pro položení dřevěných podlah a zakrytí kanálů</t>
  </si>
  <si>
    <t>OSB19.63=19,630 [A] 
palubky22.28=22,280 [B] 
Rošt2*20.3=40,600 [C] 
Celkem: A+B+C=82,510 [D]</t>
  </si>
  <si>
    <t>1. Cena -5001 je určena pro montážní ceny souborů cen : 762 51- Podlahové konstrukce podkladové, ceny -2235 až - 2255, 762 52- Položení podlah, 762 59- Zakrytí kanálů a výkopů  2. Ochrana konstrukce se oceňuje samostatně, např. položkami 762 08-3 Impregnace řeziva, tohoto katalogu, nebo příslušnými položkami katalogu 800-783 Nátěry.</t>
  </si>
  <si>
    <t>71</t>
  </si>
  <si>
    <t>998762102</t>
  </si>
  <si>
    <t>Přesun hmot tonážní pro kce tesařské v objektech v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</si>
  <si>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-2181 pro přesun prováděný bez použití mechanizace, tj. za ztížených podmínek, lze použít pouze pro hmotnost materiálu, která se tímto způsobem skutečně přemísťuje.</t>
  </si>
  <si>
    <t>72</t>
  </si>
  <si>
    <t>998762181</t>
  </si>
  <si>
    <t>Příplatek k přesunu hmot tonážní 762 prováděný bez použití mechanizace</t>
  </si>
  <si>
    <t>73</t>
  </si>
  <si>
    <t>998762194</t>
  </si>
  <si>
    <t>Příplatek k přesunu hmot tonážní 762 za zvětšený přesun do 1000 m</t>
  </si>
  <si>
    <t>763</t>
  </si>
  <si>
    <t>Konstrukce suché výstavby</t>
  </si>
  <si>
    <t>80</t>
  </si>
  <si>
    <t>28329210</t>
  </si>
  <si>
    <t>folie podstřešní parotěsná PE role 1,5 x 50 m</t>
  </si>
  <si>
    <t>85</t>
  </si>
  <si>
    <t>59030570-aku</t>
  </si>
  <si>
    <t>podhled kazetový bez děrování, viditelný rastr, tl. 10 mm, 600 x 600 mm</t>
  </si>
  <si>
    <t>podhled kazetový bez děrování, viditelný rastr, tl. 10 mm, 600 x 600 mm  
Poznámka: akustický podhled</t>
  </si>
  <si>
    <t>74</t>
  </si>
  <si>
    <t>763111313</t>
  </si>
  <si>
    <t>SDK příčka tl 100 mm profil CW+UW 75 desky 1xA 12,5 bez TI EI 15 Rw</t>
  </si>
  <si>
    <t>1.NP3.6*(3.45+0.365)=13,734 [A] 
Mezisoučet: A=13,734 [B] 
Celkem: A=13,734 [C]</t>
  </si>
  <si>
    <t>1. Vcenách jsou započteny i náklady na tmelení a výztužnou pásku.  2. Vcenách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Vceně -1611 nejsou započteny náklady na profily; tyto se oceňují ve specifikaci. Doporučené množství na 1 m2 příčky je 1,9 m profilu CW a 0,8 m profilu UW.  7. V cenách -1621 až -1627 nejsou započteny náklady na desky; tato dodávka se oceňuje ve specifikaci.</t>
  </si>
  <si>
    <t>75</t>
  </si>
  <si>
    <t>763111316</t>
  </si>
  <si>
    <t>SDK příčka tl 125 mm profil CW+UW 100 desky 1xA 12,5 TI 80 mm EI 30 Rw 48 dB</t>
  </si>
  <si>
    <t>2.093.6*5.62=20,232 [A] 
Celkem: A=20,232 [B]</t>
  </si>
  <si>
    <t>76</t>
  </si>
  <si>
    <t>763111417</t>
  </si>
  <si>
    <t>SDK příčka tl 150 mm profil CW+UW 100 desky 2xA 12,5 TI 100 mm EI 60 Rw 55 DB</t>
  </si>
  <si>
    <t>2.02/2.043.7*6.02=22,274 [A]</t>
  </si>
  <si>
    <t>77</t>
  </si>
  <si>
    <t>763131411</t>
  </si>
  <si>
    <t>SDK podhled desky 1xA 12,5 bez TI dvouvrstvá spodní kce profil CD+UD</t>
  </si>
  <si>
    <t>1.01a78.32=78,320 [A] 
1.058.62=8,620 [B] 
1.0611.43=11,430 [C] 
1.1821.58=21,580 [D] 
1.205.89=5,890 [E] 
Mezisoučet: A+B+C+D+E=125,840 [F] 
Celkem: A+B+C+D+E=125,840 [G]</t>
  </si>
  <si>
    <t>1. Vcenách jsou započteny i náklady na tmelení a výztužnou pásku.  2. Vcenách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Vceně -1611 nejsou započteny náklady na dřevo a vcenách -2612 a -2613 náklady na profily; tyto se oceňují ve specifikaci. Doporučené množství na 1 m2 příčky je 3,0 m profilu CD a 0,9 m profilu UD.  6. Vcenách -1621 až -1624 Montáž desek nejsou započteny náklady na desky; tato dodávka se oceňuje ve specifikaci.  7. Vceně -1763 Příplatek za průhyb nosného stropu přes 20 mm je započtena pouze montáž, atypický profil se oceňuje individuálně ve specifikaci.</t>
  </si>
  <si>
    <t>78</t>
  </si>
  <si>
    <t>763131451</t>
  </si>
  <si>
    <t>SDK podhled deska 1xH2 12,5 bez TI dvouvrstvá spodní kce profil CD+UD</t>
  </si>
  <si>
    <t>1.08a4.34=4,340 [A] 
1.08b8.13=8,130 [B] 
1.08c1.65=1,650 [C] 
1.09a4.34=4,340 [D] 
1.09b8.5=8,500 [E] 
1.106.59=6,590 [F] 
1.12a6.15=6,150 [G] 
1.12b5.23=5,230 [H] 
1.216.21=6,210 [I] 
1.222.17=2,170 [J] 
1.22a1.76=1,760 [K] 
Mezisoučet: A+B+C+D+E+F+G+H+I+J+K=55,070 [L] 
2.06a4.34=4,340 [M] 
2.06b7.89=7,890 [N] 
2.06c1.97=1,970 [O] 
2.07a4.45=4,450 [P] 
2.07b8.86=8,860 [Q] 
Mezisoučet: M+N+O+P+Q=27,510 [R] 
Celkem: A+B+C+D+E+F+G+H+I+J+K+M+N+O+P+Q=82,580 [S]</t>
  </si>
  <si>
    <t>79</t>
  </si>
  <si>
    <t>763131751</t>
  </si>
  <si>
    <t>Montáž parotěsné zábrany do SDK podhledu</t>
  </si>
  <si>
    <t>1.01a78.32=78,320 [A] 
1.058.62=8,620 [B] 
1.0611.43=11,430 [C] 
1.1821.58=21,580 [D] 
1.205.89=5,890 [E] 
Mezisoučet: A+B+C+D+E=125,840 [F] 
1.08a4.34=4,340 [G] 
1.08b8.13=8,130 [H] 
1.08c1.65=1,650 [I] 
1.09a4.34=4,340 [J] 
1.09b8.5=8,500 [K] 
1.106.59=6,590 [L] 
1.12a6.15=6,150 [M] 
1.12b5.23=5,230 [N] 
1.216.21=6,210 [O] 
1.222.17=2,170 [P] 
1.22a1.76=1,760 [Q] 
Mezisoučet: G+H+I+J+K+L+M+N+O+P+Q=55,070 [R] 
2.06a4.34=4,340 [S] 
2.06b7.89=7,890 [T] 
2.06c1.97=1,970 [U] 
2.07a4.45=4,450 [V] 
2.07b8.86=8,860 [W] 
Mezisoučet: S+T+U+V+W=27,510 [X] 
Celkem: A+B+C+D+E+G+H+I+J+K+L+M+N+O+P+Q+S+T+U+V+W=208,420 [Y]</t>
  </si>
  <si>
    <t>81</t>
  </si>
  <si>
    <t>763131761</t>
  </si>
  <si>
    <t>Příplatek k SDK podhledu za plochu do 3 m2 jednotlivě</t>
  </si>
  <si>
    <t>1.08c1.65=1,650 [A] 
1.222.17=2,170 [B] 
1.22a1.76=1,760 [C] 
Mezisoučet: A+B+C=5,580 [D] 
2.06c1.97=1,970 [E] 
Mezisoučet: E=1,970 [F] 
Celkem: A+B+C+E=7,550 [G]</t>
  </si>
  <si>
    <t>82</t>
  </si>
  <si>
    <t>763131765</t>
  </si>
  <si>
    <t>Příplatek k SDK podhledu za výšku zavěšení přes 0,5 do 1,0 m</t>
  </si>
  <si>
    <t>83</t>
  </si>
  <si>
    <t>763131771</t>
  </si>
  <si>
    <t>Příplatek k SDK podhledu za rovinnost kvality Q3</t>
  </si>
  <si>
    <t>84</t>
  </si>
  <si>
    <t>763135101</t>
  </si>
  <si>
    <t>Montáž SDK kazetového podhledu z kazet 600x600 mm na zavěšenou viditelnou nosnou konstrukci</t>
  </si>
  <si>
    <t>1.02141.84=141,840 [A] 
Mezisoučet: A=141,840 [B] 
2.0218.2=18,200 [C] 
2.0367.83=67,830 [D] 
2.0437.3=37,300 [E] 
2.0836.11=36,110 [F] 
2.09353.06=353,060 [G] 
Mezisoučet: C+D+E+F+G=512,500 [H] 
Celkem: A+C+D+E+F+G=654,340 [I]</t>
  </si>
  <si>
    <t>1. Vcenách montáže podhledu -5001 až -5201 jsou započteny náklady na montáž a dodávku nosné konstrukce.  2. Vcenách nejsou započteny náklady na dodávku desek, kazet, lamel; jejich dodávka se oceňuje ve specifikaci.  3. Ostatní práce a konstrukce na sádrokartonových podhledech lze ocenit cenami 763 13-17. . .</t>
  </si>
  <si>
    <t>86</t>
  </si>
  <si>
    <t>763412111</t>
  </si>
  <si>
    <t>Sanitární příčky do suchého prostředí, desky laminované tl 12 mm</t>
  </si>
  <si>
    <t>Z012.05*(2*1.76+2.925)=13,212 [A] 
Z022.05*(1.385+1.7+1.875+1.195)=12,618 [B] 
Z032.05*(1.765+2.925)=9,615 [C] 
Z042.05*(3.16+2*1.61)=13,079 [D] 
Celkem: A+B+C+D=48,524 [E]</t>
  </si>
  <si>
    <t>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t>
  </si>
  <si>
    <t>87</t>
  </si>
  <si>
    <t>763412121</t>
  </si>
  <si>
    <t>Dveře sanitárních příček, desky laminované tl 12 mm, š do 800 mm, v do 2000 mm</t>
  </si>
  <si>
    <t>Z013=3,000 [A] 
Z023=3,000 [B] 
Z033=3,000 [C] 
Z043=3,000 [D] 
Celkem: A+B+C+D=12,000 [E]</t>
  </si>
  <si>
    <t>88</t>
  </si>
  <si>
    <t>998763302</t>
  </si>
  <si>
    <t>Přesun hmot tonážní pro sádrokartonové konstrukce v objektech v do 12 m</t>
  </si>
  <si>
    <t>1. Ceny pro přesun hmot stanovený zhmotnosti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-3381 pro přesun prováděný bez použití mechanizace, tj. za ztížených podmínek, lze použít pouze pro hmotnost materiálu, která se tímto způsobem skutečně přemísťuje. U přesunu stanoveného procentní sazbou se ztížení přesunu ocení individuálně.</t>
  </si>
  <si>
    <t>89</t>
  </si>
  <si>
    <t>998763381</t>
  </si>
  <si>
    <t>Příplatek k přesunu hmot tonážní 763 SDK prováděný bez použití mechanizace</t>
  </si>
  <si>
    <t>90</t>
  </si>
  <si>
    <t>998763391</t>
  </si>
  <si>
    <t>Příplatek k přesunu hmot tonážní 763 SDK za zvětšený přesun do 100 m</t>
  </si>
  <si>
    <t>764</t>
  </si>
  <si>
    <t>Konstrukce klempířské</t>
  </si>
  <si>
    <t>91</t>
  </si>
  <si>
    <t>764226444</t>
  </si>
  <si>
    <t>Oplechování parapetů rovných celoplošně lepené z Al plechu rš 330 mm</t>
  </si>
  <si>
    <t>F011*1.18=1,180 [A] 
F02.11*1.48=1,480 [B] 
F02.12*1.48=2,960 [C] 
F037*1.48=10,360 [D] 
F041*0.98=0,980 [E] 
F052*2=4,000 [F] 
F06.11*5.37=5,370 [G] 
F06.21*5.37=5,370 [H] 
F0711.97=11,970 [I] 
F0820.745=20,745 [J] 
F0920.92=20,920 [K] 
F105.43=5,430 [L] 
F113*2.07=6,210 [M] 
Celkem: A+B+C+D+E+F+G+H+I+J+K+L+M=96,975 [N]</t>
  </si>
  <si>
    <t>92</t>
  </si>
  <si>
    <t>998764102</t>
  </si>
  <si>
    <t>Přesun hmot tonážní pro konstrukce klempířské v objektech v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</si>
  <si>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-4181 pro přesun prováděný bez použití mechanizace, tj. za ztížených podmínek, lze použít pouze pro hmotnost materiálu, která se tímto způsobem skutečně přemísťuje.</t>
  </si>
  <si>
    <t>93</t>
  </si>
  <si>
    <t>998764181</t>
  </si>
  <si>
    <t>Příplatek k přesunu hmot tonážní 764 prováděný bez použití mechanizace</t>
  </si>
  <si>
    <t>94</t>
  </si>
  <si>
    <t>998764192</t>
  </si>
  <si>
    <t>Příplatek k přesunu hmot tonážní 764 za zvětšený přesun do 100 m</t>
  </si>
  <si>
    <t>766</t>
  </si>
  <si>
    <t>Konstrukce truhlářské</t>
  </si>
  <si>
    <t>127</t>
  </si>
  <si>
    <t>54914120</t>
  </si>
  <si>
    <t>kování bezpečnostní, klika-klika, R4 ASTRA</t>
  </si>
  <si>
    <t>D082=2,000 [A] 
D091=1,000 [B] 
Celkem: A+B=3,000 [C]</t>
  </si>
  <si>
    <t>126</t>
  </si>
  <si>
    <t>54914620</t>
  </si>
  <si>
    <t>kování vrchní dveřní klika včetně rozet a montážního materiálu R PZ nerez PK</t>
  </si>
  <si>
    <t>129</t>
  </si>
  <si>
    <t>54914630</t>
  </si>
  <si>
    <t>kování vrchní dveřní kování bezpečnostní včetně štítu PZ 72 klika-madlo P nerez-klika Tipa</t>
  </si>
  <si>
    <t>118</t>
  </si>
  <si>
    <t>54915211</t>
  </si>
  <si>
    <t>plech okopový nerez 715x250x0,6mm</t>
  </si>
  <si>
    <t>D013+9=12,000 [A] 
D024+4=8,000 [B] 
D061=1,000 [C] 
Celkem: A+B+C=21,000 [D] 
D * 2Koeficient množství=42,000 [E]</t>
  </si>
  <si>
    <t>119</t>
  </si>
  <si>
    <t>54915212</t>
  </si>
  <si>
    <t>plech okopový nerez 815x250x0,6mm</t>
  </si>
  <si>
    <t>D042=2,000 [A] 
D051=1,000 [B] 
D082*2=4,000 [C] 
D092*1=2,000 [D] 
D131=1,000 [E] 
Celkem: A+B+C+D+E=10,000 [F] 
F * 2Koeficient množství=20,000 [G]</t>
  </si>
  <si>
    <t>120</t>
  </si>
  <si>
    <t>54915214</t>
  </si>
  <si>
    <t>plech okopový nerez 1445x250x0,6mm</t>
  </si>
  <si>
    <t>D121=1,000 [A] 
A * 2Koeficient množství=2,000 [B]</t>
  </si>
  <si>
    <t>124</t>
  </si>
  <si>
    <t>54916362</t>
  </si>
  <si>
    <t>kování dveřní stavěč dveří K501 lak</t>
  </si>
  <si>
    <t>122</t>
  </si>
  <si>
    <t>54917255</t>
  </si>
  <si>
    <t>samozavírač dveří hydraulický K214 č.12 zlatá bronz</t>
  </si>
  <si>
    <t>131</t>
  </si>
  <si>
    <t>55147054</t>
  </si>
  <si>
    <t>madlo invalidní rovné č 8. bílé 70cm</t>
  </si>
  <si>
    <t>100</t>
  </si>
  <si>
    <t>60514114</t>
  </si>
  <si>
    <t>řezivo jehličnaté latě střešní impregnované dl 4 m</t>
  </si>
  <si>
    <t>141</t>
  </si>
  <si>
    <t>60794104-MDF</t>
  </si>
  <si>
    <t>deska parapetní dřevotřísková MDF vnitřní 0,34 x 1 m</t>
  </si>
  <si>
    <t>deska parapetní dřevotřísková MDF vnitřní 0,34 x 1 m  
Poznámka: povrch HPL</t>
  </si>
  <si>
    <t>142</t>
  </si>
  <si>
    <t>60794121</t>
  </si>
  <si>
    <t>koncovka PVC k parapetním dřevotřískovým deskám 600 mm</t>
  </si>
  <si>
    <t>F011*2=2,000 [A] 
F02.11*2=2,000 [B] 
F02.12*2=4,000 [C] 
F037*2=14,000 [D] 
F041*2=2,000 [E] 
F052*2=4,000 [F] 
F06.11*2=2,000 [G] 
F06.21*2=2,000 [H] 
F072=2,000 [I] 
F082=2,000 [J] 
F092=2,000 [K] 
F102=2,000 [L] 
F113*2=6,000 [M] 
Celkem: A+B+C+D+E+F+G+H+I+J+K+L+M=46,000 [N]</t>
  </si>
  <si>
    <t>102</t>
  </si>
  <si>
    <t>61162702-D01</t>
  </si>
  <si>
    <t>dveře vnitřní hladké folie bílá plné 1křídlové 80x197cm</t>
  </si>
  <si>
    <t>3+9=12,000 [A]</t>
  </si>
  <si>
    <t>106</t>
  </si>
  <si>
    <t>61162703-D03</t>
  </si>
  <si>
    <t>dveře vnitřní hladké folie bílá plné 1křídlové 90x197cm</t>
  </si>
  <si>
    <t>2+1=3,000 [A]</t>
  </si>
  <si>
    <t>107</t>
  </si>
  <si>
    <t>61162703-D04</t>
  </si>
  <si>
    <t>108</t>
  </si>
  <si>
    <t>61162703-D05</t>
  </si>
  <si>
    <t>109</t>
  </si>
  <si>
    <t>61162703-D10</t>
  </si>
  <si>
    <t>116</t>
  </si>
  <si>
    <t>61162703-D12</t>
  </si>
  <si>
    <t>dveře vnitřní hladké folie bílá plné 1křídlové 150x210cm - posuvné</t>
  </si>
  <si>
    <t>112</t>
  </si>
  <si>
    <t>61162706-D07</t>
  </si>
  <si>
    <t>dveře vnitřní hladké folie bílá plné 2křídlové 180x197cm</t>
  </si>
  <si>
    <t>114</t>
  </si>
  <si>
    <t>61162706-D09</t>
  </si>
  <si>
    <t>1=1,000 [A]</t>
  </si>
  <si>
    <t>103</t>
  </si>
  <si>
    <t>61162712-D02</t>
  </si>
  <si>
    <t>dveře vnitřní hladké folie bílá 2/3sklo 1křídlé 80x197cm</t>
  </si>
  <si>
    <t>4+4=8,000 [A]</t>
  </si>
  <si>
    <t>104</t>
  </si>
  <si>
    <t>61162722-D06</t>
  </si>
  <si>
    <t>dveře vnitřní hladké folie bílá celosklo 1křídlé 80x197cm</t>
  </si>
  <si>
    <t>110</t>
  </si>
  <si>
    <t>61162723-D13</t>
  </si>
  <si>
    <t>dveře vnitřní hladké folie bílá celosklo 1křídlé 90x197cm</t>
  </si>
  <si>
    <t>dveře vnitřní hladké folie bílá celosklo 1křídlé 90x197cm  
Poznámka: Akustický útlum 38 dB  Kontrastní značky</t>
  </si>
  <si>
    <t>113</t>
  </si>
  <si>
    <t>61162726-D08</t>
  </si>
  <si>
    <t>dveře vnitřní hladké folie bílá celosklo 2křídlé 180x197cm</t>
  </si>
  <si>
    <t>dveře vnitřní hladké folie bílá celosklo 2křídlé 180x197cm  
Poznámka: Akustický útlum 38 dB  Kontrastní značky</t>
  </si>
  <si>
    <t>1+1=2,000 [A]</t>
  </si>
  <si>
    <t>133</t>
  </si>
  <si>
    <t>61182262</t>
  </si>
  <si>
    <t>zárubeň obložková pro dveře 1křídlové 60,70,80,90x197cm tl 6-17cm fólie dub,buk a bílá</t>
  </si>
  <si>
    <t>135</t>
  </si>
  <si>
    <t>61182274</t>
  </si>
  <si>
    <t>zárubeň obložková pro dveře 2křídlové 125,145,180x197cm tl 6-17cm,dub,buk a bílá</t>
  </si>
  <si>
    <t>zárubeň obložková pro dveře 2křídlové 125,145,180x197cm tl 6-17cm,dub,buk a bílá  
Poznámka: A typická šíře 180cm</t>
  </si>
  <si>
    <t>98</t>
  </si>
  <si>
    <t>61191157</t>
  </si>
  <si>
    <t>palubky obkladové modřín profil klasický 21x121mm A/B</t>
  </si>
  <si>
    <t>95</t>
  </si>
  <si>
    <t>766123510</t>
  </si>
  <si>
    <t>Montáž stěn celozasklených v do 2,75 m</t>
  </si>
  <si>
    <t>S022.8*2.12=5,936 [A]</t>
  </si>
  <si>
    <t>1. V cenách je započtena i montáž oboustranného olištování.</t>
  </si>
  <si>
    <t>97</t>
  </si>
  <si>
    <t>766411234</t>
  </si>
  <si>
    <t>Montáž obložení stěn plochy do 1 m2 palubkami z tvrdého dřeva š do přes 100 mm</t>
  </si>
  <si>
    <t>2.023.48*5.3=18,444 [A]</t>
  </si>
  <si>
    <t>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t>
  </si>
  <si>
    <t>99</t>
  </si>
  <si>
    <t>766417211</t>
  </si>
  <si>
    <t>Montáž obložení stěn podkladového roštu</t>
  </si>
  <si>
    <t>2.02(3.48*5.3)/0.5=36,888 [A]</t>
  </si>
  <si>
    <t>101</t>
  </si>
  <si>
    <t>766660171</t>
  </si>
  <si>
    <t>Montáž dveřních křídel otvíravých 1křídlových š do 0,8 m do obložkové zárubně</t>
  </si>
  <si>
    <t>D013+9=12,000 [A] 
D024+4=8,000 [B] 
D061=1,000 [C] 
Celkem: A+B+C=21,000 [D]</t>
  </si>
  <si>
    <t>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t>
  </si>
  <si>
    <t>105</t>
  </si>
  <si>
    <t>766660172</t>
  </si>
  <si>
    <t>Montáž dveřních křídel otvíravých 1křídlových š přes 0,8 m do obložkové zárubně</t>
  </si>
  <si>
    <t>D032+1=3,000 [A] 
D042=2,000 [B] 
D051=1,000 [C] 
D102=2,000 [D] 
D131=1,000 [E] 
Celkem: A+B+C+D+E=9,000 [F]</t>
  </si>
  <si>
    <t>111</t>
  </si>
  <si>
    <t>766660174</t>
  </si>
  <si>
    <t>Montáž dveřních křídel otvíravých 2křídlových š přes 1,45 m do obložkové zárubně</t>
  </si>
  <si>
    <t>D075=5,000 [A] 
D081+1=2,000 [B] 
D091=1,000 [C] 
Celkem: A+B+C=8,000 [D]</t>
  </si>
  <si>
    <t>115</t>
  </si>
  <si>
    <t>766660352</t>
  </si>
  <si>
    <t>Montáž posuvných dveří jednokřídlových průchozí šířky do 1200 mm do pojezdu na stěnu</t>
  </si>
  <si>
    <t>D121=1,000 [A]</t>
  </si>
  <si>
    <t>117</t>
  </si>
  <si>
    <t>766660713</t>
  </si>
  <si>
    <t>Montáž dveřních křídel dokování okopného plechu</t>
  </si>
  <si>
    <t>D012*(3+9)=24,000 [A] 
D022*(4+4)=16,000 [B] 
D042*(2)=4,000 [C] 
D052*(1)=2,000 [D] 
D062*(1)=2,000 [E] 
D082*(2*2)=8,000 [F] 
D092*(2*1)=4,000 [G] 
D122*1=2,000 [H] 
D132*1=2,000 [I] 
Celkem: A+B+C+D+E+F+G+H+I=64,000 [J]</t>
  </si>
  <si>
    <t>1. V ceně -0722 je započtena montáž zámku, zámkové vložky a osazení štítku s klikou.</t>
  </si>
  <si>
    <t>121</t>
  </si>
  <si>
    <t>766660716</t>
  </si>
  <si>
    <t>Montáž dveřních křídel samozavírače na dřevěnou zárubeň</t>
  </si>
  <si>
    <t>D075=5,000 [A] 
D082=2,000 [B] 
D091=1,000 [C] 
Celkem: A+B+C=8,000 [D]</t>
  </si>
  <si>
    <t>123</t>
  </si>
  <si>
    <t>766660718</t>
  </si>
  <si>
    <t>Montáž dveřních křídel dokování stavěče křídla</t>
  </si>
  <si>
    <t>125</t>
  </si>
  <si>
    <t>766660722</t>
  </si>
  <si>
    <t>Montáž dveřního kování - zámku</t>
  </si>
  <si>
    <t>D013+9=12,000 [A] 
D024+4=8,000 [B] 
D032+1=3,000 [C] 
D042=2,000 [D] 
D051=1,000 [E] 
D061=1,000 [F] 
D075=5,000 [G] 
D082=2,000 [H] 
D091=1,000 [I] 
Celkem: A+B+C+D+E+F+G+H+I=35,000 [J]</t>
  </si>
  <si>
    <t>128</t>
  </si>
  <si>
    <t>766660728</t>
  </si>
  <si>
    <t>Montáž dveřního kování - osazení panikového kování</t>
  </si>
  <si>
    <t>D102=2,000 [A] 
D131=1,000 [B] 
Celkem: A+B=3,000 [C]</t>
  </si>
  <si>
    <t>130</t>
  </si>
  <si>
    <t>766660729</t>
  </si>
  <si>
    <t>Montáž dveřního kování - osazení dveřního madla</t>
  </si>
  <si>
    <t>D051=1,000 [A]</t>
  </si>
  <si>
    <t>132</t>
  </si>
  <si>
    <t>766682111</t>
  </si>
  <si>
    <t>Montáž zárubní obložkových pro dveře jednokřídlové tl stěny do 170 mm</t>
  </si>
  <si>
    <t>D013+9=12,000 [A] 
d024+4=8,000 [B] 
D032+1=3,000 [C] 
D042=2,000 [D] 
D051=1,000 [E] 
D061=1,000 [F] 
D102=2,000 [G] 
D131=1,000 [H] 
Celkem: A+B+C+D+E+F+G+H=30,000 [I]</t>
  </si>
  <si>
    <t>1. V cenách montáže zárubní jsou započteny i náklady na zaměření, vyklínování, horizontální i vertikální vyrovnání zárubně, ukotvení a vyplnění spáry mezi rámem a ostěním polyuretanovou pěnou, včetně zednického začištění.</t>
  </si>
  <si>
    <t>134</t>
  </si>
  <si>
    <t>766682121</t>
  </si>
  <si>
    <t>Montáž zárubní obložkových pro dveře dvoukřídlové tl stěny do 170 mm</t>
  </si>
  <si>
    <t>136</t>
  </si>
  <si>
    <t>766694111</t>
  </si>
  <si>
    <t>Montáž parapetních desek dřevěných nebo plastových šířky do 30 cm délky do 1,0 m</t>
  </si>
  <si>
    <t>F041=1,000 [A]</t>
  </si>
  <si>
    <t>1. Cenami -8111 a -8112 se oceňuje montáž vrat oboru JKPOV 611.  2. Cenami -97 . . nelze oceňovat venkovní krycí lišty balkónových dveří; tato montáž se oceňuje cenou -1610.</t>
  </si>
  <si>
    <t>137</t>
  </si>
  <si>
    <t>766694112</t>
  </si>
  <si>
    <t>Montáž parapetních desek dřevěných nebo plastových šířky do 30 cm délky do 1,6 m</t>
  </si>
  <si>
    <t>F011=1,000 [A] 
F02.11=1,000 [B] 
F02.22=2,000 [C] 
F037=7,000 [D] 
Celkem: A+B+C+D=11,000 [E]</t>
  </si>
  <si>
    <t>138</t>
  </si>
  <si>
    <t>766694113</t>
  </si>
  <si>
    <t>Montáž parapetních desek dřevěných nebo plastových šířky do 30 cm délky do 2,6 m</t>
  </si>
  <si>
    <t>F052=2,000 [A]</t>
  </si>
  <si>
    <t>139</t>
  </si>
  <si>
    <t>766694114</t>
  </si>
  <si>
    <t>Montáž parapetních desek dřevěných nebo plastových šířky do 30 cm délky přes 2,6 m</t>
  </si>
  <si>
    <t>F06.11=1,000 [A] 
F06.21=1,000 [B] 
F111=1,000 [C] 
Celkem: A+B+C=3,000 [D]</t>
  </si>
  <si>
    <t>140</t>
  </si>
  <si>
    <t>766694115</t>
  </si>
  <si>
    <t>Montáž parapetních desek dřevěných nebo plastových šířky do 30 cm</t>
  </si>
  <si>
    <t>143</t>
  </si>
  <si>
    <t>766800-705</t>
  </si>
  <si>
    <t>Montáž recepčních pultů</t>
  </si>
  <si>
    <t>T052.8+6.84=9,640 [A]</t>
  </si>
  <si>
    <t>145</t>
  </si>
  <si>
    <t>766800-707</t>
  </si>
  <si>
    <t>Montáž recepčních Šatních pultů</t>
  </si>
  <si>
    <t>147</t>
  </si>
  <si>
    <t>766800-708</t>
  </si>
  <si>
    <t>Nástěných věšáků</t>
  </si>
  <si>
    <t>149</t>
  </si>
  <si>
    <t>766811116</t>
  </si>
  <si>
    <t>Montáž korpusu kuchyňských skříněk spodních na nožičky šířky do 1200 mm</t>
  </si>
  <si>
    <t>T015=5,000 [A] 
T025=5,000 [B] 
T039=9,000 [C] 
Celkem: A+B+C=19,000 [D]</t>
  </si>
  <si>
    <t>1. V cenách 766 81-1111 až -1116 Montáž korpusu spodních skříněk jsou zahrnuty i náklady na montáž soklové lišty.  2. V cenách 766 81-1431 až -1453 Montáž světelné rampy nejsou zahrnuty náklady na montáž osvětlení, tyto se oceňují cenami části A10 katalogu 800-741 Elektroinstalace - silnoproud.  3. V cenách souboru cen 766 81-1 . Montáž kuchyňských linek nejsou zahrnuty náklady na dodání spojovacího materiálu. Není-li tento materiál zahrnut v ceně dodávky kuchyňské linky, oceňuje se samostatně ve specifikaci.  4. Vcenách 766 81-1311 až -1353 montáže dvířek jsou započteny i náklady na montáž závěsů.  5. V ceně 766 81-1461 jsou započteny náklady na montáž obou výsuvů pro pojezd zásuvky.</t>
  </si>
  <si>
    <t>150</t>
  </si>
  <si>
    <t>766811143</t>
  </si>
  <si>
    <t>Příplatek k montáži kuchyňských skříněk spodních za usazení vestavěné lednice</t>
  </si>
  <si>
    <t>T011=1,000 [A] 
T021=1,000 [B] 
T031=1,000 [C] 
Celkem: A+B+C=3,000 [D]</t>
  </si>
  <si>
    <t>151</t>
  </si>
  <si>
    <t>766811213</t>
  </si>
  <si>
    <t>Montáž kuchyňské pracovní desky bez výřezu délky do 4000 mm</t>
  </si>
  <si>
    <t>T011=1,000 [A] 
T021=1,000 [B] 
T032=2,000 [C] 
Celkem: A+B+C=4,000 [D]</t>
  </si>
  <si>
    <t>152</t>
  </si>
  <si>
    <t>766811221</t>
  </si>
  <si>
    <t>Příplatek k montáži kuchyňské pracovní desky za vyřezání otvoru</t>
  </si>
  <si>
    <t>T012=2,000 [A] 
T022=2,000 [B] 
T031=1,000 [C] 
Celkem: A+B+C=5,000 [D]</t>
  </si>
  <si>
    <t>153</t>
  </si>
  <si>
    <t>766811222</t>
  </si>
  <si>
    <t>Příplatek k montáži kuchyňské pracovní desky za usazení varné desky</t>
  </si>
  <si>
    <t>T011=1,000 [A] 
T021=1,000 [B] 
Celkem: A+B=2,000 [C]</t>
  </si>
  <si>
    <t>154</t>
  </si>
  <si>
    <t>766811223</t>
  </si>
  <si>
    <t>Příplatek k montáži kuchyňské pracovní desky za usazení dřezu</t>
  </si>
  <si>
    <t>155</t>
  </si>
  <si>
    <t>766811256</t>
  </si>
  <si>
    <t>Montáž poliček do kuchyňských skříněk horních s vyvrtáním dírek</t>
  </si>
  <si>
    <t>T03 - police4=4,000 [A] 
Celkem: A=4,000 [B]</t>
  </si>
  <si>
    <t>159</t>
  </si>
  <si>
    <t>766821111</t>
  </si>
  <si>
    <t>Montáž korpusu vestavěné skříně policové jednokřídlové</t>
  </si>
  <si>
    <t>T062=2,000 [A]</t>
  </si>
  <si>
    <t>1. V ceně 766 82-1141 jsou započteny náklady i na osazení a seřízení pojezdů a kování.  2. Položky souboru cen lze použít skladebně.</t>
  </si>
  <si>
    <t>160</t>
  </si>
  <si>
    <t>766821122</t>
  </si>
  <si>
    <t>Montáž korpusu vestavěné skříně šatní dvoukřídlové</t>
  </si>
  <si>
    <t>T041=1,000 [A]</t>
  </si>
  <si>
    <t>161</t>
  </si>
  <si>
    <t>766821131</t>
  </si>
  <si>
    <t>Montáž dílu vestavěné skříně boku nebo mezistěny</t>
  </si>
  <si>
    <t>T041=1,000 [A] 
T06(3+4)=7,000 [B] 
Celkem: A+B=8,000 [C]</t>
  </si>
  <si>
    <t>162</t>
  </si>
  <si>
    <t>766821132</t>
  </si>
  <si>
    <t>Montáž vestavěné skříně zadního dílu</t>
  </si>
  <si>
    <t>T041=1,000 [A] 
T062=2,000 [B] 
Celkem: A+B=3,000 [C]</t>
  </si>
  <si>
    <t>163</t>
  </si>
  <si>
    <t>766821141</t>
  </si>
  <si>
    <t>Montáž posuvných dveří vestavěné skříně s kováním</t>
  </si>
  <si>
    <t>T042=2,000 [A]</t>
  </si>
  <si>
    <t>164</t>
  </si>
  <si>
    <t>766821145</t>
  </si>
  <si>
    <t>Montáž otvíravých dveří vestavěné skříně koncového dorazu</t>
  </si>
  <si>
    <t>96</t>
  </si>
  <si>
    <t>766S02</t>
  </si>
  <si>
    <t>Prosklená stěna - pevná s čirého bezpečnostního skla v dřevěném rámu včetně povrchové úpravy</t>
  </si>
  <si>
    <t>156</t>
  </si>
  <si>
    <t>766T01</t>
  </si>
  <si>
    <t>Kuchyňská linka dl. 3,1m s nerezovým dřezem a odkapávačem</t>
  </si>
  <si>
    <t>Kuchyňská linka dl. 3,1m s nerezovým dřezem a odkapávačem  
Poznámka: Bližší specifikace viz. výpis prvků PSV</t>
  </si>
  <si>
    <t>157</t>
  </si>
  <si>
    <t>766T02</t>
  </si>
  <si>
    <t>Kuchyňská linka dl. 2,9m s nerezovým dřezem a odkapávačem</t>
  </si>
  <si>
    <t>Kuchyňská linka dl. 2,9m s nerezovým dřezem a odkapávačem  
Poznámka: Bližší specifikace viz. výpis prvků PSV</t>
  </si>
  <si>
    <t>158</t>
  </si>
  <si>
    <t>766T03</t>
  </si>
  <si>
    <t>Kuchyňská linka dl. 5m s nerezovým dřezem a odkapávačem</t>
  </si>
  <si>
    <t>Kuchyňská linka dl. 5m s nerezovým dřezem a odkapávačem + horní police  
Poznámka: Bližší specifikace viz. výpis prvků PSV</t>
  </si>
  <si>
    <t>165</t>
  </si>
  <si>
    <t>766T04</t>
  </si>
  <si>
    <t>Interiérová vestavěná skříň</t>
  </si>
  <si>
    <t>Interiérová vestavěná skříň  
Poznámka: Bližší specifikace viz. výpis prvků PSV</t>
  </si>
  <si>
    <t>144</t>
  </si>
  <si>
    <t>766T05</t>
  </si>
  <si>
    <t>Recepční pult ve tvaru "L"</t>
  </si>
  <si>
    <t>Recepční pult ve tvaru "L"  
Poznámka: Bližší specifikace viz. výpis prvků PSV</t>
  </si>
  <si>
    <t>166</t>
  </si>
  <si>
    <t>766T06A</t>
  </si>
  <si>
    <t>Interiérová vestavěná skříň s otevřenými policemi 1400x3480</t>
  </si>
  <si>
    <t>Interiérová vestavěná skříň s otevřenými policemi 1400x3480  
Poznámka: Bližší specifikace viz. výpis prvků PSV</t>
  </si>
  <si>
    <t>167</t>
  </si>
  <si>
    <t>766T06B</t>
  </si>
  <si>
    <t>Interiérová vestavěná skříň s otevřenými policemi 1800x3480</t>
  </si>
  <si>
    <t>Interiérová vestavěná skříň s otevřenými policemi 1800x3480  
Poznámka: Bližší specifikace viz. výpis prvků PSV</t>
  </si>
  <si>
    <t>146</t>
  </si>
  <si>
    <t>766T07</t>
  </si>
  <si>
    <t>Pult šatny</t>
  </si>
  <si>
    <t>Pult šatny  
Poznámka: Bližší specifikace viz. výpis prvků PSV</t>
  </si>
  <si>
    <t>148</t>
  </si>
  <si>
    <t>766T08</t>
  </si>
  <si>
    <t>Nástěný věšák</t>
  </si>
  <si>
    <t>Nástěný věšák  
Poznámka: Bližší specifikace viz. výpis prvků PSV</t>
  </si>
  <si>
    <t>168</t>
  </si>
  <si>
    <t>998766102</t>
  </si>
  <si>
    <t>Přesun hmot tonážní pro konstrukce truhlářské v objektech v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</si>
  <si>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-6181 pro přesun prováděný bez použití mechanizace, tj. za ztížených podmínek, lze použít pouze pro hmotnost materiálu, která se tímto způsobem skutečně přemísťuje.</t>
  </si>
  <si>
    <t>169</t>
  </si>
  <si>
    <t>998766181</t>
  </si>
  <si>
    <t>Příplatek k přesunu hmot tonážní 766 prováděný bez použití mechanizace</t>
  </si>
  <si>
    <t>170</t>
  </si>
  <si>
    <t>998766192</t>
  </si>
  <si>
    <t>Příplatek k přesunu hmot tonážní 766 za zvětšený přesun do 100 m</t>
  </si>
  <si>
    <t>767</t>
  </si>
  <si>
    <t>Konstrukce zámečnické</t>
  </si>
  <si>
    <t>211</t>
  </si>
  <si>
    <t>449321120-21A</t>
  </si>
  <si>
    <t>Hasicí přístroj práškový 6kg - Hasební schopnost: 21A</t>
  </si>
  <si>
    <t>Hasicí přístroj práškový 6kg - Hasební schopnost: 21A  
Poznámka: včetně věšáku pro upevnění přístroje</t>
  </si>
  <si>
    <t>199</t>
  </si>
  <si>
    <t>55341311-F20</t>
  </si>
  <si>
    <t>dveře Al vchodové dvoukřídlové 1500x2850mm</t>
  </si>
  <si>
    <t>dveře Al vchodové dvoukřídlové 1500x2850mm  
Poznámka: Přesný popis a specifikace - viz výpis prvků PSV</t>
  </si>
  <si>
    <t>201</t>
  </si>
  <si>
    <t>55341311-F21</t>
  </si>
  <si>
    <t>dveře Al vchodové dvoukřídlové 1500x3150mm</t>
  </si>
  <si>
    <t>dveře Al vchodové dvoukřídlové 1500x3150  
mm  
Poznámka: Přesný popis a specifikace - viz výpis prvků PSV</t>
  </si>
  <si>
    <t>203</t>
  </si>
  <si>
    <t>55341311-F22</t>
  </si>
  <si>
    <t>dveře Al vchodové dvoukřídlové 2650x3400mm</t>
  </si>
  <si>
    <t>dveře Al vchodové dvoukřídlové 2650x3400mm  
Poznámka: Přesný popis a specifikace - viz výpis prvků PSV</t>
  </si>
  <si>
    <t>204</t>
  </si>
  <si>
    <t>55341311-F23</t>
  </si>
  <si>
    <t>dveře Al vchodové dvoukřídlové 2730x3600mm</t>
  </si>
  <si>
    <t>182</t>
  </si>
  <si>
    <t>55341743-F01</t>
  </si>
  <si>
    <t>Jednodílné okno z hliníkových profilů 1180 x 900</t>
  </si>
  <si>
    <t>Jednodílné okno z hliníkových profilů 1180 x 900  
Poznámka: Bližší specifikace viz. výpis prvků PSV</t>
  </si>
  <si>
    <t>187</t>
  </si>
  <si>
    <t>55341743-F03</t>
  </si>
  <si>
    <t>Jednodílné okno z hliníkových profilů 1480 x 1480</t>
  </si>
  <si>
    <t>Jednodílné okno z hliníkových profilů 1480 x 1480  
Poznámka: Bližší specifikace viz. výpis prvků PSV</t>
  </si>
  <si>
    <t>188</t>
  </si>
  <si>
    <t>55341743-F04</t>
  </si>
  <si>
    <t>Jednodílné okno z hliníkových profilů 980 x 1870</t>
  </si>
  <si>
    <t>Jednodílné okno z hliníkových profilů 980 x 1870  
Poznámka: Bližší specifikace viz. výpis prvků PSV</t>
  </si>
  <si>
    <t>183</t>
  </si>
  <si>
    <t>55341761-F02.1</t>
  </si>
  <si>
    <t>Dvoudílné okno z hliníkových profilů 1480 x 900</t>
  </si>
  <si>
    <t>Dvoudílné okno z hliníkových profilů 1480 x 900  
Poznámka: Bližší specifikace viz. výpis prvků PSV</t>
  </si>
  <si>
    <t>184</t>
  </si>
  <si>
    <t>55341761-F02.2</t>
  </si>
  <si>
    <t>185</t>
  </si>
  <si>
    <t>55341761-F02.2b</t>
  </si>
  <si>
    <t>Dvoudílné okno z hliníkových profilů 1480 x 900  
Poznámka: Bližší specifikace viz. výpis prvků PSV  sklo hladké průsvitné neprůhledné</t>
  </si>
  <si>
    <t>190</t>
  </si>
  <si>
    <t>55341761-F05</t>
  </si>
  <si>
    <t>Dvoudílné okno z hliníkových profilů 2000 x 1480</t>
  </si>
  <si>
    <t>Dvoudílné okno z hliníkových profilů 2000 x 1480  
Poznámka: Bližší specifikace viz. výpis prvků PSV</t>
  </si>
  <si>
    <t>191</t>
  </si>
  <si>
    <t>55341761-F06.1</t>
  </si>
  <si>
    <t>Dvoudílné okno z hliníkových profilů 5370 x 2850 - posuvné</t>
  </si>
  <si>
    <t>Dvoudílné okno z hliníkových profilů 5370 x 2850 - posuvné  
Poznámka: Bližší specifikace viz. výpis prvků PSV</t>
  </si>
  <si>
    <t>192</t>
  </si>
  <si>
    <t>55341761-F06.2</t>
  </si>
  <si>
    <t>194</t>
  </si>
  <si>
    <t>55341761-F07a</t>
  </si>
  <si>
    <t>Sloupkopříčková fasáda  z AL Okeních profilů - symetrické členění - 11970 x 2700</t>
  </si>
  <si>
    <t>Sloupkopříčková fasáda z AL Okeních profilů - symetrické členění - 11970 x 2700  
Poznámka: Bližší specifikace viz. výpis prvků PSV</t>
  </si>
  <si>
    <t>195</t>
  </si>
  <si>
    <t>55341761-F08a</t>
  </si>
  <si>
    <t>Sloupkopříčková fasáda z AL Okeních profilů - symetrické členění - 20745 x 2700</t>
  </si>
  <si>
    <t>Sloupkopříčková fasáda z AL Okeních profilů - symetrické členění - 20745 x 2700  
Poznámka: Bližší specifikace viz. výpis prvků PSV</t>
  </si>
  <si>
    <t>196</t>
  </si>
  <si>
    <t>55341761-F09a</t>
  </si>
  <si>
    <t>Sloupkopříčková fasáda z AL Okeních profilů - symetrické členění - 20920 x 2700</t>
  </si>
  <si>
    <t>Sloupkopříčková fasáda - symetrické členění - 20920 x 2700  
Poznámka: Bližší specifikace viz. výpis prvků PSV</t>
  </si>
  <si>
    <t>197</t>
  </si>
  <si>
    <t>55341761-F10a</t>
  </si>
  <si>
    <t>Sloupkopříčková fasáda z AL Okeních profilů - symetrické členění - 5430 x 2700</t>
  </si>
  <si>
    <t>193</t>
  </si>
  <si>
    <t>55341761-F11</t>
  </si>
  <si>
    <t>Třídilné okno z hliníkových profilů 2070 x 2700 - posuvné</t>
  </si>
  <si>
    <t>172</t>
  </si>
  <si>
    <t>59054785-S03</t>
  </si>
  <si>
    <t>Prosklená stěna s dvěma posuvnými křídly</t>
  </si>
  <si>
    <t>Prosklená stěna s dvěma posuvnými křídly  
Poznámka: Bližší specifikace viz. výpis prvků PSV</t>
  </si>
  <si>
    <t>174</t>
  </si>
  <si>
    <t>59054811</t>
  </si>
  <si>
    <t>příčka interiérová plná závěsná mobilní, 47 dB, šířka modulu 0,6 - 1,25 m, výška 3-4 m, tl. 100 mm</t>
  </si>
  <si>
    <t>příčka interiérová plná závěsná mobilní, 47 dB, šířka modulu 0,6 - 1,25 m, výška 3-4 m, tl. 100 mm  
Poznámka: Bližší specifikace viz. výpis prvků PSV</t>
  </si>
  <si>
    <t>D15.14*3.4=17,476 [A]</t>
  </si>
  <si>
    <t>171</t>
  </si>
  <si>
    <t>767151230</t>
  </si>
  <si>
    <t>Montáž přestavitelné příčky rámové v do 4 m modulu celoproskleného</t>
  </si>
  <si>
    <t>S032.48*3.5=8,680 [A]</t>
  </si>
  <si>
    <t>173</t>
  </si>
  <si>
    <t>767153120</t>
  </si>
  <si>
    <t>Montáž mobilní příčky nezávěsné v do 4 m</t>
  </si>
  <si>
    <t>D111*(5.14*3.4)=17,476 [A]</t>
  </si>
  <si>
    <t>175</t>
  </si>
  <si>
    <t>767161114</t>
  </si>
  <si>
    <t>Montáž zábradlí rovného z trubek do zdi hmotnosti do 30 kg</t>
  </si>
  <si>
    <t>Z069.15=9,150 [A]</t>
  </si>
  <si>
    <t>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t>
  </si>
  <si>
    <t>177</t>
  </si>
  <si>
    <t>767165114</t>
  </si>
  <si>
    <t>Montáž zábradlí rovného madla z trubek nebo tenkostěnných profilů svařovaného</t>
  </si>
  <si>
    <t>Z053.05=3,050 [A] 
Z073.5=3,500 [B] 
Z080.5=0,500 [C] 
Celkem: A+B+C=7,050 [D]</t>
  </si>
  <si>
    <t>181</t>
  </si>
  <si>
    <t>767620126</t>
  </si>
  <si>
    <t>Montáž oken kovových zdvojených otevíravých do zdiva plochy do 1,5 m2</t>
  </si>
  <si>
    <t>F011*(1.18*0.9)=1,062 [A] 
F02.11*(1.48*0.9)=1,332 [B] 
F02.22*(1.48*0.9)=2,664 [C] 
Celkem: A+B+C=5,058 [D]</t>
  </si>
  <si>
    <t>1. V cenách montáže oken jsou započteny i náklady na zaměření, vyklínování, horizontální i vertikální vyrovnání okenního rámu, ukotvení a vyplnění spáry mezi rámem a ostěním polyuretanovou pěnou.  2. V cenách není započtena montáž dokončení okování oken zdvojených pákovým uzávěrem; tyto práce se oceňují cenou 767 62-0718 Montáž okování pákového uzávěru.  3. Cenami -71 . . lze oceňovat montáž:  a) oboustranného spojení dvou prvků (oken,stěn, dveří, vrat, zárubní a jiných) krycími lištami ocelovými před osazením prvků nebo dodatečně po jejich osazení,  b) jednostranného spojení dvou prvků; množství se určí polovinou výměry,  c) krycích lišt, které se montují jen na jeden prvek; množství se určí čtvrtinou výměry.</t>
  </si>
  <si>
    <t>186</t>
  </si>
  <si>
    <t>767620127</t>
  </si>
  <si>
    <t>Montáž oken kovových zdvojených otevíravých do zdiva plochy do 2,5 m2</t>
  </si>
  <si>
    <t>F037*(1.48*1.48)=15,333 [A] 
F041*(0.98*1.87)=1,833 [B] 
Celkem: A+B=17,166 [C]</t>
  </si>
  <si>
    <t>189</t>
  </si>
  <si>
    <t>767620128</t>
  </si>
  <si>
    <t>Montáž oken kovových zdvojených otevíravých do zdiva plochy přes 2,5 m2</t>
  </si>
  <si>
    <t>F052*(2*1.48)=5,920 [A] 
F06.11*(5.37*2.85)=15,305 [B] 
F06.21*(5.37*2.85)=15,305 [C] 
F113*(2.07*2.7)=16,767 [D] 
Mezisoučet: A+B+C+D=53,297 [E] 
F0711.97*2.7=32,319 [F] 
F0820.745*2.7=56,012 [G] 
F0920.92*2.7=56,484 [H] 
F105.43*2.7=14,661 [I] 
Mezisoučet: F+G+H+I=159,476 [J] 
Celkem: A+B+C+D+F+G+H+I=212,773 [K]</t>
  </si>
  <si>
    <t>198</t>
  </si>
  <si>
    <t>767640221</t>
  </si>
  <si>
    <t>Montáž dveří ocelových vchodových dvoukřídlových bez nadsvětlíku</t>
  </si>
  <si>
    <t>F201=1,000 [A]</t>
  </si>
  <si>
    <t>1. Cenami nelze oceňovat montáž kompletu dveří s rámem charakteru stěny; tyto práce se oceňují cenami souborů cen 767 11- . . Montáž stěn a příček pro zasklení, 767 12- . . Montáž stěn a příček s výplní drátěnou sítí a 767 13- . . Montáž stěn a příček zhliníkového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t>
  </si>
  <si>
    <t>200</t>
  </si>
  <si>
    <t>767640222</t>
  </si>
  <si>
    <t>Montáž dveří ocelových vchodových dvoukřídlových s nadsvětlíkem</t>
  </si>
  <si>
    <t>F211=1,000 [A]</t>
  </si>
  <si>
    <t>202</t>
  </si>
  <si>
    <t>767640224</t>
  </si>
  <si>
    <t>Montáž dveří ocelových vchodových dvoukřídlových s pevným bočním dílem a nadsvětlíkem</t>
  </si>
  <si>
    <t>F221=1,000 [A] 
F231=1,000 [B] 
Celkem: A+B=2,000 [C]</t>
  </si>
  <si>
    <t>205</t>
  </si>
  <si>
    <t>767995114</t>
  </si>
  <si>
    <t>Montáž atypických zámečnických konstrukcí hmotnosti do 50 kg</t>
  </si>
  <si>
    <t>KG</t>
  </si>
  <si>
    <t>Z11 - Ocelová rámová konstrukce - předpoklad 10kg/m10*(3*4.88+5*2.8)=286,400 [A]</t>
  </si>
  <si>
    <t>1. Určení cen se řídí hmotností jednotlivě montovaného dílu konstrukce.</t>
  </si>
  <si>
    <t>178</t>
  </si>
  <si>
    <t>767Z05</t>
  </si>
  <si>
    <t>Ocelové madlo s hladkých trubek</t>
  </si>
  <si>
    <t>Ocelové madlo s hladkých trubek  
Poznámka: Bližší specifikace viz. výpis prvků PSV  Včetně povrchové úpravy a a montážního materiálu</t>
  </si>
  <si>
    <t>Z053.05=3,050 [A]</t>
  </si>
  <si>
    <t>176</t>
  </si>
  <si>
    <t>767Z06</t>
  </si>
  <si>
    <t>Zábradlí schodišťové z ocelové pásoviny</t>
  </si>
  <si>
    <t>Zábradlí schodišťové z ocelové pásoviny  
Poznámka: Bližší specifikace viz. výpis prvků PSV  Včetně povrchové úpravy a a montážního materiálu</t>
  </si>
  <si>
    <t>179</t>
  </si>
  <si>
    <t>767Z07</t>
  </si>
  <si>
    <t>Z073.5=3,500 [A]</t>
  </si>
  <si>
    <t>180</t>
  </si>
  <si>
    <t>767Z08</t>
  </si>
  <si>
    <t>Z080.5=0,500 [A]</t>
  </si>
  <si>
    <t>206</t>
  </si>
  <si>
    <t>767Z11</t>
  </si>
  <si>
    <t>Nosný ocelový rám pro prosklenou podlahu - Z11</t>
  </si>
  <si>
    <t>Nosný ocelový rám pro prosklenou podlahu - Z11  
Poznámka: Včetně kotevního materiálu a povrchové úpravy</t>
  </si>
  <si>
    <t>207</t>
  </si>
  <si>
    <t>998767101</t>
  </si>
  <si>
    <t>Přesun hmot tonážní pro zámečnické konstrukce v objektech v do 6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</si>
  <si>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-7181 pro přesun prováděný bez použití mechanizace, tj. za ztížených podmínek, lze použít pouze pro hmotnost materiálu, která se tímto způsobem skutečně přemísťuje.</t>
  </si>
  <si>
    <t>208</t>
  </si>
  <si>
    <t>998767181</t>
  </si>
  <si>
    <t>Příplatek k přesunu hmot tonážní 767 prováděný bez použití mechanizace</t>
  </si>
  <si>
    <t>209</t>
  </si>
  <si>
    <t>998767192</t>
  </si>
  <si>
    <t>Příplatek k přesunu hmot tonážní 767 za zvětšený přesun do 100 m</t>
  </si>
  <si>
    <t>210</t>
  </si>
  <si>
    <t>HZS2131</t>
  </si>
  <si>
    <t>Hodinová zúčtovací sazba zámečník</t>
  </si>
  <si>
    <t>21A0.5*6=3,000 [A] 
Značení dle PBŘ8=8,000 [B] 
Celkem: A+B=11,000 [C]</t>
  </si>
  <si>
    <t>771</t>
  </si>
  <si>
    <t>Podlahy z dlaždic</t>
  </si>
  <si>
    <t>221</t>
  </si>
  <si>
    <t>59247474</t>
  </si>
  <si>
    <t>dlaždice teracová broušená 30x30x2,7 cm</t>
  </si>
  <si>
    <t>dlaždice teracová broušená 30x30x2,7 cm  
Poznámka: Dle standartů a požadavků Investora/uživatele</t>
  </si>
  <si>
    <t>213</t>
  </si>
  <si>
    <t>59761408</t>
  </si>
  <si>
    <t>dlaždice keramické slinuté neglazované mrazuvzdorné barevná přes 9 do 12 ks/m2</t>
  </si>
  <si>
    <t>215</t>
  </si>
  <si>
    <t>217</t>
  </si>
  <si>
    <t>223</t>
  </si>
  <si>
    <t>219</t>
  </si>
  <si>
    <t>59761416</t>
  </si>
  <si>
    <t>sokl -  dlaždice keramické slinuté neglazované mrazuvzdorné  300 x 80mm</t>
  </si>
  <si>
    <t>212</t>
  </si>
  <si>
    <t>771274123</t>
  </si>
  <si>
    <t>Montáž obkladů stupnic z dlaždic protiskluzných keramických flexibilní lepidlo š do 300 mm</t>
  </si>
  <si>
    <t>1.01b1.2*(11+12)=27,600 [A]</t>
  </si>
  <si>
    <t>1. Montáž obkladů schodnic, schodišťových ramen a boků podest se oceňuje skladebně cenami příslušných obkladů stěn a cenami položky čís. 781 . . -9192 Příplatek k cenám za obklady vomezeném prostoru, katalogu 781 Obklady keramické – montáž  části A01.</t>
  </si>
  <si>
    <t>214</t>
  </si>
  <si>
    <t>771274242</t>
  </si>
  <si>
    <t>Montáž obkladů podstupnic z dlaždic protiskluzných keramických flexibilní lepidlo v do 200 mm</t>
  </si>
  <si>
    <t>216</t>
  </si>
  <si>
    <t>771414133</t>
  </si>
  <si>
    <t>Montáž soklíků pórovinových schodišťových stupňovitých flexibilní lepidlo v do 120 mm</t>
  </si>
  <si>
    <t>1.01b(0.17+0.275)*(11+12)=10,235 [A]</t>
  </si>
  <si>
    <t>218</t>
  </si>
  <si>
    <t>771474133</t>
  </si>
  <si>
    <t>Montáž soklíků z dlaždic keramických schodišťových stupňovitých flexibilní lepidlo v do 120 mm</t>
  </si>
  <si>
    <t>1.272*2.845+2*2.97=11,630 [A]</t>
  </si>
  <si>
    <t>220</t>
  </si>
  <si>
    <t>771554112</t>
  </si>
  <si>
    <t>Montáž podlah z dlaždic teracových lepených flexibilním lepidlem do 9 ks/m2</t>
  </si>
  <si>
    <t>1.008.12=8,120 [A] 
1.00a6.4=6,400 [B] 
Mezisoučet: A+B=14,520 [C] 
2.009.08=9,080 [D] 
Mezisoučet: D=9,080 [E] 
Celkem: A+B+D=23,600 [F]</t>
  </si>
  <si>
    <t>222</t>
  </si>
  <si>
    <t>771574113</t>
  </si>
  <si>
    <t>Montáž podlah keramických režných hladkých lepených flexibilním lepidlem do 12 ks/m2</t>
  </si>
  <si>
    <t>podesta1.21*2.72=3,291 [A] 
1.27a3.6=3,600 [B] 
Celkem: A+B=6,891 [C]</t>
  </si>
  <si>
    <t>224</t>
  </si>
  <si>
    <t>771579191</t>
  </si>
  <si>
    <t>Příplatek k montáž podlah keramických za plochu do 5 m2</t>
  </si>
  <si>
    <t>225</t>
  </si>
  <si>
    <t>771591111</t>
  </si>
  <si>
    <t>Podlahy penetrace podkladu</t>
  </si>
  <si>
    <t>1. Množství měrných jednotek u ceny -1185 se stanoví podle počtu řezaných dlaždic, nezávisle na jejich velikosti.  2. Položkou -1185 lze ocenit provádění více řezů na jednom kusu dlažby.</t>
  </si>
  <si>
    <t>226</t>
  </si>
  <si>
    <t>771990111</t>
  </si>
  <si>
    <t>Vyrovnání podkladu samonivelační stěrkou tl 4 mm pevnosti 15 Mpa</t>
  </si>
  <si>
    <t>23.6=23,600 [A]</t>
  </si>
  <si>
    <t>1. Vcenách souboru cen 771 99-01 jsou započteny i náklady na dodání samonivelační stěrky.</t>
  </si>
  <si>
    <t>227</t>
  </si>
  <si>
    <t>998771102</t>
  </si>
  <si>
    <t>Přesun hmot tonážní pro podlahy z dlaždic v objektech v do 12 m</t>
  </si>
  <si>
    <t>228</t>
  </si>
  <si>
    <t>998771181</t>
  </si>
  <si>
    <t>Příplatek k přesunu hmot tonážní 771 prováděný bez použití mechanizace</t>
  </si>
  <si>
    <t>229</t>
  </si>
  <si>
    <t>998771192</t>
  </si>
  <si>
    <t>Příplatek k přesunu hmot tonážní 771 za zvětšený přesun do 100 m</t>
  </si>
  <si>
    <t>776</t>
  </si>
  <si>
    <t>Podlahy povlakové</t>
  </si>
  <si>
    <t>230</t>
  </si>
  <si>
    <t>776141114</t>
  </si>
  <si>
    <t>Vyrovnání podkladu povlakových podlah stěrkou pevnosti 20 MPa tl 10 mm</t>
  </si>
  <si>
    <t>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t>
  </si>
  <si>
    <t>231</t>
  </si>
  <si>
    <t>998776101</t>
  </si>
  <si>
    <t>Přesun hmot tonážní pro podlahy povlakové v objektech v do 6 m</t>
  </si>
  <si>
    <t>232</t>
  </si>
  <si>
    <t>998776181</t>
  </si>
  <si>
    <t>Příplatek k přesunu hmot tonážní 776 prováděný bez použití mechanizace</t>
  </si>
  <si>
    <t>233</t>
  </si>
  <si>
    <t>998776192</t>
  </si>
  <si>
    <t>Příplatek k přesunu hmot tonážní 776 za zvětšený přesun do 100 m</t>
  </si>
  <si>
    <t>777</t>
  </si>
  <si>
    <t>Podlahy lité</t>
  </si>
  <si>
    <t>234</t>
  </si>
  <si>
    <t>777111141</t>
  </si>
  <si>
    <t>Otryskání podkladu před provedením lité podlahy</t>
  </si>
  <si>
    <t>1.2321.05=21,050 [A] 
Mezisoučet: A=21,050 [B] 
2.0167.36=67,360 [C] 
2.0218.2=18,200 [D] 
2.0367.83=67,830 [E] 
2.0437.3=37,300 [F] 
2.0836.11=36,110 [G] 
2.09353.06=353,060 [H] 
Mezisoučet: C+D+E+F+G+H=579,860 [I] 
Celkem: A+C+D+E+F+G+H=600,910 [J]</t>
  </si>
  <si>
    <t>235</t>
  </si>
  <si>
    <t>777131107</t>
  </si>
  <si>
    <t>Penetrační epoxidový nátěr podlahy na podklad ohrožený vzlínám vlhkosti</t>
  </si>
  <si>
    <t>1.01a78.32=78,320 [A] 
1.02141.84=141,840 [B] 
1.0313.52=13,520 [C] 
1.047.36=7,360 [D] 
1.058.62=8,620 [E] 
1.0611.43=11,430 [F] 
1.072.97=2,970 [G] 
1.08a4.34=4,340 [H] 
1.08b8.13=8,130 [I] 
1.08c1.65=1,650 [J] 
1.09a4.34=4,340 [K] 
1.09b8.5=8,500 [L] 
1.106.59=6,590 [M] 
1.1117=17,000 [N] 
1.12a6.15=6,150 [O] 
1.12b5.23=5,230 [P] 
1.1318.21=18,210 [Q] 
1.1417.75=17,750 [R] 
1.1514.63=14,630 [S] 
1.1611.18=11,180 [T] 
1.1730.89=30,890 [U] 
1.1821.58=21,580 [V] 
1.1953.18=53,180 [W] 
1.205.89=5,890 [X] 
1.216.21=6,210 [Y] 
1.222.17=2,170 [Z] 
1.22a1.76=1,760 [AA] 
1.2321.05=21,050 [AB] 
1.2419.65=19,650 [AC] 
1.2514.63=14,630 [AD] 
1.2614.65=14,650 [AE] 
1.278.7=8,700 [AF] 
Mezisoučet: A+B+C+D+E+F+G+H+I+J+K+L+M+N+O+P+Q+R+S+T+U+V+W+X+Y+Z+AA+AB+AC+AD+AE+AF=588,120 [AG] 
2.0167.36=67,360 [AH] 
2.0218.2=18,200 [AI] 
2.0367.83=67,830 [AJ] 
2.0437.3=37,300 [AK] 
2.06a4.34=4,340 [AL] 
2.06b7.89=7,890 [AM] 
2.06c1.97=1,970 [AN] 
2.07a4.45=4,450 [AO] 
2.07b8.86=8,860 [AP] 
2.0836.11=36,110 [AQ] 
2.09353.06=353,060 [AR] 
Mezisoučet: AH+AI+AJ+AK+AL+AM+AN+AO+AP+AQ+AR=607,370 [AS] 
Celkem: A+B+C+D+E+F+G+H+I+J+K+L+M+N+O+P+Q+R+S+T+U+V+W+X+Y+Z+AA+AB+AC+AD+AE+AF+AH+AI+AJ+AK+AL+AM+AN+AO+AP+AQ+AR=1 195,490 [AT]</t>
  </si>
  <si>
    <t>236</t>
  </si>
  <si>
    <t>777511105</t>
  </si>
  <si>
    <t>Krycí epoxidová stěrka tloušťky přes 2 do 3 mm dekorativní lité podlahy</t>
  </si>
  <si>
    <t>1195.49=1 195,490 [A]</t>
  </si>
  <si>
    <t>237</t>
  </si>
  <si>
    <t>998777102</t>
  </si>
  <si>
    <t>Přesun hmot tonážní pro podlahy lité v objektech v do 12 m</t>
  </si>
  <si>
    <t>238</t>
  </si>
  <si>
    <t>998777181</t>
  </si>
  <si>
    <t>Příplatek k přesunu hmot tonážní 777 prováděný bez použití mechanizace</t>
  </si>
  <si>
    <t>239</t>
  </si>
  <si>
    <t>998777192</t>
  </si>
  <si>
    <t>Příplatek k přesunu hmot tonážní 777 za zvětšený přesun do 100 m</t>
  </si>
  <si>
    <t>781</t>
  </si>
  <si>
    <t>Dokončovací práce - obklady</t>
  </si>
  <si>
    <t>241</t>
  </si>
  <si>
    <t>597610260</t>
  </si>
  <si>
    <t>obkládačky keramické - koupelny  (barevné) 25 x 33 x 0,7 cm I. j.</t>
  </si>
  <si>
    <t>obkládačky keramické - koupelny  (barevné) 25 x 33 x 0,7 cm I. j.  
Poznámka: Dle standartů a požadavků Investora/uživatele  Například: RAKO: Concept  před montáží bude předložen vzorek k odsouhlasení</t>
  </si>
  <si>
    <t>295.546*1.1 Přepočtené koeficientem množství=325,101 [A]</t>
  </si>
  <si>
    <t>240</t>
  </si>
  <si>
    <t>781474114</t>
  </si>
  <si>
    <t>Montáž obkladů vnitřních keramických hladkých do 22 ks/m2 lepených flexibilním lepidlem</t>
  </si>
  <si>
    <t>1.08a2.05*(2*2.085+2*2.085)=17,097 [A] 
1.08b/c2.05*(2*3.07+2*3.15)=25,502 [B] 
1.09a2.05*(2*2.085+2*2.05)=16,954 [C] 
1.09b2.05*(2*3.07+2*2.92)=24,559 [D] 
1.102.05*(2*2.17+2*3.075)=21,505 [E] 
1.12a2.05*(2*2+2*3.075)=20,808 [F] 
1.12b2.05*(2*1.7+2*3.075)=19,578 [G] 
1.202.05*(2*1.96+3.05)=14,289 [H] 
1.212.05*(2*1.95+2*3.25)=21,320 [I] 
1.222.05*(2*1.735+2*1.25)=12,239 [J] 
1.22a2.05*(2*1.4+2*1.25)=10,865 [K] 
1.236=6,000 [L] 
Mezisoučet: A+B+C+D+E+F+G+H+I+J+K+L=210,716 [M] 
2.06a2.05*(2*2.085+2*2.08)=17,077 [N] 
2.06b/c2.05*(2*3.16+2*3.1)=25,666 [O] 
2.07a2.05*(2*2.085+2*2.095)=17,138 [P] 
2.07b2.05*(2*3.16+2*2.925)=24,949 [Q] 
Mezisoučet: N+O+P+Q=84,830 [R] 
Celkem: A+B+C+D+E+F+G+H+I+J+K+L+N+O+P+Q=295,546 [S]</t>
  </si>
  <si>
    <t>242</t>
  </si>
  <si>
    <t>781479191</t>
  </si>
  <si>
    <t>Příplatek k montáži obkladů vnitřních keramických hladkých za plochu do 10 m2</t>
  </si>
  <si>
    <t>295.546=295,546 [A]</t>
  </si>
  <si>
    <t>243</t>
  </si>
  <si>
    <t>781479194</t>
  </si>
  <si>
    <t>Příplatek k montáži obkladů vnitřních keramických hladkých za nerovný povrch</t>
  </si>
  <si>
    <t>244</t>
  </si>
  <si>
    <t>781495111</t>
  </si>
  <si>
    <t>Penetrace podkladu vnitřních obkladů</t>
  </si>
  <si>
    <t>1. Množství měrných jednotek u ceny -5185 se stanoví podle počtu řezaných obkladaček, nezávisle na jejich velikosti.  2. Položkou -5185 lze ocenit provádění více řezů na jednom kusu obkladu.</t>
  </si>
  <si>
    <t>245</t>
  </si>
  <si>
    <t>998781102</t>
  </si>
  <si>
    <t>Přesun hmot tonážní pro obklady keramické v objektech v do 12 m</t>
  </si>
  <si>
    <t>246</t>
  </si>
  <si>
    <t>998781181</t>
  </si>
  <si>
    <t>Příplatek k přesunu hmot tonážní 781 prováděný bez použití mechanizace</t>
  </si>
  <si>
    <t>247</t>
  </si>
  <si>
    <t>998781192</t>
  </si>
  <si>
    <t>Příplatek k přesunu hmot tonážní 781 za zvětšený přesun do 100 m</t>
  </si>
  <si>
    <t>783</t>
  </si>
  <si>
    <t>Dokončovací práce - nátěry</t>
  </si>
  <si>
    <t>248</t>
  </si>
  <si>
    <t>783201401</t>
  </si>
  <si>
    <t>Ometení tesařských konstrukcí před provedením nátěru</t>
  </si>
  <si>
    <t>Palubky 
tl.242*19.63=39,260 [A] 
tl.282*2.65=5,300 [B] 
Celkem: A+B=44,560 [C]</t>
  </si>
  <si>
    <t>249</t>
  </si>
  <si>
    <t>783218211</t>
  </si>
  <si>
    <t>Lakovací dvojnásobný syntetický nátěr s mezibroušením tesařských konstrukcí</t>
  </si>
  <si>
    <t>Palubky 
tl.2419.63=19,630 [A] 
tl.282.65=2,650 [B] 
Celkem: A+B=22,280 [C]</t>
  </si>
  <si>
    <t>250</t>
  </si>
  <si>
    <t>783268111</t>
  </si>
  <si>
    <t>Lazurovací dvojnásobný olejový nátěr tesařských konstrukcí</t>
  </si>
  <si>
    <t>251</t>
  </si>
  <si>
    <t>783997163</t>
  </si>
  <si>
    <t>Příplatek k cenám krycího nátěru betonové podlahy za vodorovné značení šířky do 100 mm</t>
  </si>
  <si>
    <t>2.04 - směr úniku2*6.02=12,040 [A]</t>
  </si>
  <si>
    <t>252</t>
  </si>
  <si>
    <t>783997171</t>
  </si>
  <si>
    <t>Příplatek k cenám krycího nátěru betonové podlahy za provedení barevného nátěru malých ploch</t>
  </si>
  <si>
    <t>2.04 značení směru4*0.25=1,000 [A]</t>
  </si>
  <si>
    <t>784</t>
  </si>
  <si>
    <t>Dokončovací práce - malby a tapety</t>
  </si>
  <si>
    <t>260</t>
  </si>
  <si>
    <t>58124844</t>
  </si>
  <si>
    <t>fólie pro malířské potřeby zakrývací,  25µ,  4 x 5 m</t>
  </si>
  <si>
    <t>253</t>
  </si>
  <si>
    <t>784111001</t>
  </si>
  <si>
    <t>Oprášení (ometení ) podkladu v místnostech výšky do 3,80 m</t>
  </si>
  <si>
    <t>Stěny štuk 
1.01a3.6*(2*14.85+2*8.55)=168,480 [A] 
1.01b8.2*(2*5.9+2.72)=119,064 [B] 
1.02+1.033.4*(2*20.2+2*9.6)=202,640 [C] 
1.043.6*(2*2.705+2*2.73)=39,132 [D] 
1.053.6*(2*2.705+2*3.145)=42,120 [E] 
1.063.6*(2*5.035+2*2.17)=51,876 [F] 
1.073.6*(2*1.8+2*1.65)=24,840 [G] 
1.08a3.6*(2*2.085+2*2.085)=30,024 [H] 
1.08b/c3.6*(2*3.07+2*3.15)=44,784 [I] 
1.09a3.6*(2*2.085+2*2.05)=29,772 [J] 
1.09b3.6*(2*3.07+2*2.92)=43,128 [K] 
1.103.6*(2*2.17+2*3.075)=37,764 [L] 
1.113.6*(2*5.55+2*3.075)=62,100 [M] 
1.12a3.6*(2*2+2*3.075)=36,540 [N] 
1.12b3.6*(2*1.7+2*3.075)=34,380 [O] 
1.133.6*(2*3+2*6.2)=66,240 [P] 
1.143.6*(2*2.965+2*6.03)=64,764 [Q] 
1.153.6*(2*2.36+2*6.03)=60,408 [R] 
1.163.6*(2*3.545+2*3.25)=48,924 [S] 
1.173.6*(2*6.69+2*4.67)=81,792 [T] 
1.183.6*(2*3.25+2*6.74)=71,928 [U] 
1.193.6*(2*11.8+2*11.9)=170,640 [V] 
1.203.6*(2*1.96+3.05)=25,092 [W] 
1.213.6*(2*1.95+2*3.25)=37,440 [X] 
1.223.6*(2*1.735+2*1.25)=21,492 [Y] 
1.22a3.6*(2*1.4+2*1.25)=19,080 [Z] 
1.233.6*(2*3.48+2*5.745)=66,420 [AA] 
1.243.6*(6.44+3.155)=34,542 [AB] 
1.253.6*(2*3.15+3.015)=33,534 [AC] 
1.263.6*(2*2.95+2*4.99)=57,168 [AD] 
1.273.6*(2*2.845+2*2.97)=41,868 [AE] 
1.27a3.6*(2*2.845+2*1.35)=30,204 [AF] 
Mezisoučet: A+B+C+D+E+F+G+H+I+J+K+L+M+N+O+P+Q+R+S+T+U+V+W+X+Y+Z+AA+AB+AC+AD+AE+AF=1 898,180 [AG] 
2.013.6*(2*1.76)=12,672 [AH] 
2.023.6*(2*9.2+2*5.8)=108,000 [AI] 
2.033.6*(2*7.98+2*8.71)=120,168 [AJ] 
2.043.6*(2*6.02+2*6.24)=88,272 [AK] 
2.06a3.6*(2*2.085+2*2.08)=29,988 [AL] 
2.06b/c3.6*(2*3.16+2*3.1)=45,072 [AM] 
2.07a3.6*(2*2.085+2*2.095)=30,096 [AN] 
2.07b3.6*(2*3.16+2*2.925)=43,812 [AO] 
2.083.6*(2*11.57+2*3.135)=105,876 [AP] 
2.093.6*(2*21.4+2*19.795)=296,604 [AQ] 
Mezisoučet: AH+AI+AJ+AK+AL+AM+AN+AO+AP+AQ=880,560 [AR] 
-295.546=- 295,546 [AS] 
Podhled štuk 
1.01a78.32=78,320 [AT] 
1.01b11.04=11,040 [AU] 
1.02141.84=141,840 [AV] 
1.0313.52=13,520 [AW] 
1.047.36=7,360 [AX] 
1.106.59=6,590 [AY] 
1.1117=17,000 [AZ] 
1.12a6.15=6,150 [BA] 
1.12b5.23=5,230 [BB] 
1.1318.21=18,210 [BC] 
1.1417.75=17,750 [BD] 
1.1514.63=14,630 [BE] 
1.1611.18=11,180 [BF] 
1.1730.89=30,890 [BG] 
1.1953.18=53,180 [BH] 
1.2321.05=21,050 [BI] 
1.2419.65=19,650 [BJ] 
1.2514.63=14,630 [BK] 
1.2614.65=14,650 [BL] 
1.278.7=8,700 [BM] 
Mezisoučet: AS+AT+AU+AV+AW+AX+AY+AZ+BA+BB+BC+BD+BE+BF+BG+BH+BI+BJ+BK+BL+BM=216,024 [BN] 
2.09353.06=353,060 [BO] 
Mezisoučet: BO=353,060 [BP] 
Podhledy - SDK 
1.01a78.32=78,320 [BQ] 
1.058.62=8,620 [BR] 
1.0611.43=11,430 [BS] 
1.1821.58=21,580 [BT] 
1.205.89=5,890 [BU] 
Mezisoučet: BQ+BR+BS+BT+BU=125,840 [BV] 
1.08a4.34=4,340 [BW] 
1.08b8.13=8,130 [BX] 
1.08c1.65=1,650 [BY] 
1.09a4.34=4,340 [BZ] 
1.09b8.5=8,500 [CA] 
1.106.59=6,590 [CB] 
1.12a6.15=6,150 [CC] 
1.12b5.23=5,230 [CD] 
1.216.21=6,210 [CE] 
1.222.17=2,170 [CF] 
1.22a1.76=1,760 [CG] 
Mezisoučet: BW+BX+BY+BZ+CA+CB+CC+CD+CE+CF+CG=55,070 [CH] 
2.06a4.34=4,340 [CI] 
2.06b7.89=7,890 [CJ] 
2.06c1.97=1,970 [CK] 
2.07a4.45=4,450 [CL] 
2.07b8.86=8,860 [CM] 
Mezisoučet: CI+CJ+CK+CL+CM=27,510 [CN] 
Celkem: A+B+C+D+E+F+G+H+I+J+K+L+M+N+O+P+Q+R+S+T+U+V+W+X+Y+Z+AA+AB+AC+AD+AE+AF+AH+AI+AJ+AK+AL+AM+AN+AO+AP+AQ+AS+AT+AU+AV+AW+AX+AY+AZ+BA+BB+BC+BD+BE+BF+BG+BH+BI+BJ+BK+BL+BM+BO+BQ+BR+BS+BT+BU+BW+BX+BY+BZ+CA+CB+CC+CD+CE+CF+CG+CI+CJ+CK+CL+CM=3 556,244 [CO]</t>
  </si>
  <si>
    <t>254</t>
  </si>
  <si>
    <t>784161201</t>
  </si>
  <si>
    <t>Lokální vyrovnání podkladu sádrovou stěrkou plochy do 0,1 m2 v místnostech výšky do 3,80 m</t>
  </si>
  <si>
    <t>předpoklad10=10,000 [A]</t>
  </si>
  <si>
    <t>255</t>
  </si>
  <si>
    <t>784161207</t>
  </si>
  <si>
    <t>Lokální vyrovnání podkladu sádrovou stěrkou plochy do 0,1 m2 na schodišti o výšce podlaží do 3,80 m</t>
  </si>
  <si>
    <t>předpoklad4=4,000 [A]</t>
  </si>
  <si>
    <t>256</t>
  </si>
  <si>
    <t>784161211</t>
  </si>
  <si>
    <t>Lokální vyrovnání podkladu sádrovou stěrkou plochy do 0,25 m2 v místnostech výšky do 3,80 m</t>
  </si>
  <si>
    <t>předpoklad7=7,000 [A]</t>
  </si>
  <si>
    <t>257</t>
  </si>
  <si>
    <t>784161217</t>
  </si>
  <si>
    <t>Lokální vyrovnání podkladu sádrovou stěrkou plochy do 0,25 m2 na schodišti o výšce podlaží do 3,80 m</t>
  </si>
  <si>
    <t>předpoklad3=3,000 [A]</t>
  </si>
  <si>
    <t>258</t>
  </si>
  <si>
    <t>784161221</t>
  </si>
  <si>
    <t>Lokální vyrovnání podkladu sádrovou stěrkou plochy do 0,5 m2 v místnostech výšky do 3,80 m</t>
  </si>
  <si>
    <t>259</t>
  </si>
  <si>
    <t>784171101</t>
  </si>
  <si>
    <t>Zakrytí vnitřních podlah včetně pozdějšího odkrytí</t>
  </si>
  <si>
    <t>1. V cenách nejsou započteny náklady na dodávku fólie, tyto se oceňují ve speifikaci.Ztratné lze stanovit ve výši 5%.</t>
  </si>
  <si>
    <t>261</t>
  </si>
  <si>
    <t>784181101</t>
  </si>
  <si>
    <t>Základní akrylátová jednonásobná penetrace podkladu v místnostech výšky do 3,80m</t>
  </si>
  <si>
    <t>3556.244=3 556,244 [A]</t>
  </si>
  <si>
    <t>262</t>
  </si>
  <si>
    <t>784191003</t>
  </si>
  <si>
    <t>Čištění vnitřních ploch oken dvojitých nebo zdvojených po provedení malířských prací</t>
  </si>
  <si>
    <t>F02.11*1.48*0.9=1,332 [A] 
F02.12*1.48*0.9=2,664 [B] 
F032*1.48*1.48=4,381 [C] 
F041*0.98*1.87=1,833 [D] 
F052*2*1.48=5,920 [E] 
F06.12*2.685*2.85=15,305 [F] 
F06.21*2.685*2.85=7,652 [G] 
F071*(1.33*2.77)+4*(2.66*2.7)=32,412 [H] 
F088*(2.6*2.7)=56,160 [I] 
F098*(2.615*2.7)=56,484 [J] 
F102*(2.715*2.7)=14,661 [K] 
F113*2.07*2.7=16,767 [L] 
Celkem: A+B+C+D+E+F+G+H+I+J+K+L=215,571 [M]</t>
  </si>
  <si>
    <t>263</t>
  </si>
  <si>
    <t>784191007</t>
  </si>
  <si>
    <t>Čištění vnitřních ploch podlah po provedení malířských prací</t>
  </si>
  <si>
    <t>264</t>
  </si>
  <si>
    <t>784221101</t>
  </si>
  <si>
    <t>Dvojnásobné bílé malby  ze směsí za sucha dobře otěruvzdorných v místnostech do 3,80 m</t>
  </si>
  <si>
    <t>265</t>
  </si>
  <si>
    <t>784221131</t>
  </si>
  <si>
    <t>Příplatek k cenám 2x maleb za sucha otěruvzdorných za provádění plochy do 5 m2</t>
  </si>
  <si>
    <t>266</t>
  </si>
  <si>
    <t>784221153</t>
  </si>
  <si>
    <t>Příplatek k cenám 2x maleb za sucha otěruvzdorných za barevnou malbu v odstínu středně sytém</t>
  </si>
  <si>
    <t>786</t>
  </si>
  <si>
    <t>Dokončovací práce - čalounické úpravy</t>
  </si>
  <si>
    <t>268</t>
  </si>
  <si>
    <t>61124364</t>
  </si>
  <si>
    <t>roleta zatemňovací vnější - na manuální pohon - hliník</t>
  </si>
  <si>
    <t>273</t>
  </si>
  <si>
    <t>611243R</t>
  </si>
  <si>
    <t>roleta celostínící vnitřní - textilní</t>
  </si>
  <si>
    <t>F02.11*1.48*0.9=1,332 [A] 
F02.12*1.48*0.9=2,664 [B] 
F032*1.48*1.48=4,381 [C] 
F041*0.98*1.87=1,833 [D] 
F052*2*1.48=5,920 [E] 
F071*(1.33*2.77)+4*(2.66*2.7)=32,412 [F] 
F088*(2.6*2.7)=56,160 [G] 
F098*(2.615*2.7)/2=28,242 [H] 
F102*(2.715*2.7)=14,661 [I] 
F113*2.07*2.7=16,767 [J] 
Mezisoučet: A+B+C+D+E+F+G+H+I+J=164,372 [K] 
Celkem: A+B+C+D+E+F+G+H+I+J=164,372 [L]</t>
  </si>
  <si>
    <t>267</t>
  </si>
  <si>
    <t>786612200-AL</t>
  </si>
  <si>
    <t>Montáž zastiňujících rolet hliníkových manuálně ovládaných</t>
  </si>
  <si>
    <t>Montáž zastiňujících rolet hliníkových manuálně ovládaných  
Poznámka: včetně venkovní schránky</t>
  </si>
  <si>
    <t>F06.11*2.685*2.85=7,652 [A] 
F06.21*2.685*2.85=7,652 [B] 
F098*(2.615*2.7)/2=28,242 [C] 
Celkem: A+B+C=43,546 [D]</t>
  </si>
  <si>
    <t>1. Cenu -1200 lze použít pro jakýkoli rozměr rolety.</t>
  </si>
  <si>
    <t>269</t>
  </si>
  <si>
    <t>786612200-R</t>
  </si>
  <si>
    <t>Montáž zastiňujících závěsů z textilií nebo umělých tkanin</t>
  </si>
  <si>
    <t>271</t>
  </si>
  <si>
    <t>786612200-RR</t>
  </si>
  <si>
    <t>Montáž zastiňujících rolet z textilií nebo umělých tkanin</t>
  </si>
  <si>
    <t>F201.5*2.85=4,275 [A] 
Mezisoučet: A=4,275 [B] 
F02.11*1.48*0.9=1,332 [C] 
F02.12*1.48*0.9=2,664 [D] 
F032*1.48*1.48=4,381 [E] 
F041*0.98*1.87=1,833 [F] 
F052*2*1.48=5,920 [G] 
F071*(1.33*2.77)+4*(2.66*2.7)=32,412 [H] 
F088*(2.6*2.7)=56,160 [I] 
F098*(2.615*2.7)/2=28,242 [J] 
F102*(2.715*2.7)=14,661 [K] 
F113*2.07*2.7=16,767 [L] 
Mezisoučet: C+D+E+F+G+H+I+J+K+L=164,372 [M] 
Celkem: A+C+D+E+F+G+H+I+J+K+L=168,647 [N]</t>
  </si>
  <si>
    <t>274</t>
  </si>
  <si>
    <t>786627121-a</t>
  </si>
  <si>
    <t>Montáž lamelové žaluzie venkovní pro okna kovová osazení - zaslepené schránky pro osazení stínící rolety (dodatečné)</t>
  </si>
  <si>
    <t>F02.2 - 1.231.48=1,480 [A] 
F03 - 1.15+1.272*1.48=2,960 [B] 
F040.98=0,980 [C] 
F05 - 1.181*2=2,000 [D] 
F0711.97=11,970 [E] 
F0820.745=20,745 [F] 
F0920.925/2=10,463 [G] 
Celkem: A+B+C+D+E+F+G=50,598 [H]</t>
  </si>
  <si>
    <t>1. Cenu-3111 lze použít pro jakýkoli rozměr žaluzie.</t>
  </si>
  <si>
    <t>275</t>
  </si>
  <si>
    <t>786-b</t>
  </si>
  <si>
    <t>Schránky pro zatemňující rolety - dodatečné osazení</t>
  </si>
  <si>
    <t>272</t>
  </si>
  <si>
    <t>786F20</t>
  </si>
  <si>
    <t>Venkovní stínící roleta</t>
  </si>
  <si>
    <t>F201.5*2.85=4,275 [A] 
Celkem: A=4,275 [B]</t>
  </si>
  <si>
    <t>270</t>
  </si>
  <si>
    <t>786F22</t>
  </si>
  <si>
    <t>Závěs těžký textilní zatemňující</t>
  </si>
  <si>
    <t>F222.65*3.4=9,010 [A] 
F232.73*3.6=9,828 [B] 
Celkem: A+B=18,838 [C]</t>
  </si>
  <si>
    <t>276</t>
  </si>
  <si>
    <t>998786102</t>
  </si>
  <si>
    <t>Přesun hmot tonážní pro čalounické úpravy v objektech v do 12 m</t>
  </si>
  <si>
    <t>277</t>
  </si>
  <si>
    <t>998786181</t>
  </si>
  <si>
    <t>Příplatek k přesunu hmot tonážní 786 prováděný bez použití mechanizace</t>
  </si>
  <si>
    <t>278</t>
  </si>
  <si>
    <t>998786192</t>
  </si>
  <si>
    <t>Příplatek k přesunu hmot tonážní 786 za zvětšený přesun do 100 m</t>
  </si>
  <si>
    <t>787</t>
  </si>
  <si>
    <t>Dokončovací práce - zasklívání</t>
  </si>
  <si>
    <t>279</t>
  </si>
  <si>
    <t>787112315-r</t>
  </si>
  <si>
    <t>Zasklívání s podtmelením na lišty sklem Bezpečnostním</t>
  </si>
  <si>
    <t>Zasklívání s podtmelením na lišty sklem Bezpečnostním  
Poznámka: Včetně včekerých sklářských prací spojených s provedením KCE Z11  Bližší specifikace viz výpis prvků</t>
  </si>
  <si>
    <t>Z112.8*4.88=13,664 [A]</t>
  </si>
  <si>
    <t>1. Cenami -3416 a -3426 se oceňují i ocelová okna pro beztmelé zasklení do betonových, zděných i hrázděných stěn.</t>
  </si>
  <si>
    <t>280</t>
  </si>
  <si>
    <t>787Z11</t>
  </si>
  <si>
    <t>Bezpečnostní sklo v protiskluzové úpravě pro kci Z11</t>
  </si>
  <si>
    <t>Bezpečnostní sklo v protiskluzové úpravě pro kci Z11  
Poznámka: Bližší specifikace viz. výpis prvků PSV</t>
  </si>
  <si>
    <t>281</t>
  </si>
  <si>
    <t>998787102</t>
  </si>
  <si>
    <t>Přesun hmot tonážní pro zasklívání v objektech v do 12 m</t>
  </si>
  <si>
    <t>282</t>
  </si>
  <si>
    <t>998787181</t>
  </si>
  <si>
    <t>Příplatek k přesunu hmot tonážní 787 prováděný bez použití mechanizace</t>
  </si>
  <si>
    <t>283</t>
  </si>
  <si>
    <t>998787192</t>
  </si>
  <si>
    <t>Příplatek k přesunu hmot tonážní 787 za zvětšený přesun do 100 m</t>
  </si>
  <si>
    <t>998017002</t>
  </si>
  <si>
    <t>Přesun hmot s omezením mechanizace pro budovy v do 12 m</t>
  </si>
  <si>
    <t>285</t>
  </si>
  <si>
    <t>286</t>
  </si>
  <si>
    <t>HZS1301</t>
  </si>
  <si>
    <t>Hodinová zúčtovací sazba zedník</t>
  </si>
  <si>
    <t>Hodinové zúčtovací sazby profesí HSV  provádění konstrukcí zedník  
Poznámka: Nepředpokládané práce - Bude účtováno dle skutečně provedených prací zapsaných v SD a odsouhlasenývch TDI</t>
  </si>
  <si>
    <t>287</t>
  </si>
  <si>
    <t>HZS1311</t>
  </si>
  <si>
    <t>Hodinová zúčtovací sazba omítkář</t>
  </si>
  <si>
    <t>Hodinové zúčtovací sazby profesí HSV  provádění konstrukcí omítkář  
Poznámka: Nepředpokládané práce - Bude účtováno dle skutečně provedených prací zapsaných v SD a odsouhlasenývch TDI</t>
  </si>
  <si>
    <t>288</t>
  </si>
  <si>
    <t>HZS2111</t>
  </si>
  <si>
    <t>Hodinová zúčtovací sazba tesař</t>
  </si>
  <si>
    <t>Hodinové zúčtovací sazby profesí PSV  provádění stavebních konstrukcí tesař  
Poznámka: Nepředpokládané práce - Bude účtováno dle skutečně provedených prací zapsaných v SD a odsouhlasenývch TDI</t>
  </si>
  <si>
    <t>289</t>
  </si>
  <si>
    <t>HZS2121</t>
  </si>
  <si>
    <t>Hodinová zúčtovací sazba truhlář</t>
  </si>
  <si>
    <t>Hodinové zúčtovací sazby profesí PSV  provádění stavebních konstrukcí truhlář  
Poznámka: Nepředpokládané práce - Bude účtováno dle skutečně provedených prací zapsaných v SD a odsouhlasenývch TDI</t>
  </si>
  <si>
    <t>290</t>
  </si>
  <si>
    <t>Hodinové zúčtovací sazby profesí PSV  provádění stavebních konstrukcí zámečník  
Poznámka: Nepředpokládané práce - Bude účtováno dle skutečně provedených prací zapsaných v SD a odsouhlasenývch TDI</t>
  </si>
  <si>
    <t>291</t>
  </si>
  <si>
    <t>HZS2161</t>
  </si>
  <si>
    <t>Hodinová zúčtovací sazba izolatér</t>
  </si>
  <si>
    <t>Hodinové zúčtovací sazby profesí PSV  provádění stavebních konstrukcí izolatér  
Poznámka: Nepředpokládané práce - Bude účtováno dle skutečně provedených prací zapsaných v SD a odsouhlasenývch TDI</t>
  </si>
  <si>
    <t>292</t>
  </si>
  <si>
    <t>HZS2171</t>
  </si>
  <si>
    <t>Hodinová zúčtovací sazba sádrokartonář</t>
  </si>
  <si>
    <t>Hodinové zúčtovací sazby profesí PSV  provádění stavebních konstrukcí sádrokartonář  
Poznámka: Nepředpokládané práce - Bude účtováno dle skutečně provedených prací zapsaných v SD a odsouhlasenývch TDI</t>
  </si>
  <si>
    <t>293</t>
  </si>
  <si>
    <t>HZS2311</t>
  </si>
  <si>
    <t>Hodinová zúčtovací sazba malíř, natěrač, lakýrník</t>
  </si>
  <si>
    <t>Hodinové zúčtovací sazby profesí PSV  úpravy povrchů a podlahy malíř, natěrač, lakýrník  
Poznámka: Nepředpokládané práce - Bude účtováno dle skutečně provedených prací zapsaných v SD a odsouhlasenývch TDI</t>
  </si>
  <si>
    <t>294</t>
  </si>
  <si>
    <t>HZS2321</t>
  </si>
  <si>
    <t>Hodinová zúčtovací sazba obkladač</t>
  </si>
  <si>
    <t>Hodinové zúčtovací sazby profesí PSV  úpravy povrchů a podlahy obkladač  
Poznámka: Nepředpokládané práce - Bude účtováno dle skutečně provedených prací zapsaných v SD a odsouhlasenývch TDI</t>
  </si>
  <si>
    <t>295</t>
  </si>
  <si>
    <t>HZS2331</t>
  </si>
  <si>
    <t>Hodinová zúčtovací sazba podlahář</t>
  </si>
  <si>
    <t>Hodinové zúčtovací sazby profesí PSV  úpravy povrchů a podlahy podlahář  
Poznámka: Nepředpokládané práce - Bude účtováno dle skutečně provedených prací zapsaných v SD a odsouhlasenývch TDI</t>
  </si>
  <si>
    <t>296</t>
  </si>
  <si>
    <t>HZS2492</t>
  </si>
  <si>
    <t>Hodinová zúčtovací sazba pomocný dělník PSV</t>
  </si>
  <si>
    <t>Hodinové zúčtovací sazby profesí PSV  zednické výpomoci a pomocné práce PSV pomocný dělník PSV  
Poznámka: Nepředpokládané práce - Bude účtováno dle skutečně provedených prací zapsaných v SD a odsouhlasenývch TDI</t>
  </si>
  <si>
    <t>OST</t>
  </si>
  <si>
    <t>Ostatní</t>
  </si>
  <si>
    <t>297</t>
  </si>
  <si>
    <t>FLZ01</t>
  </si>
  <si>
    <t>Fotoluminiscenční (samosvítící) značení Únikové a protipožární značení dle PBŘ - Nouzový východ 30x15 / FL-samolepící</t>
  </si>
  <si>
    <t>298</t>
  </si>
  <si>
    <t>FLZ10</t>
  </si>
  <si>
    <t>Fotoluminiscenční (samosvítící) značení Únikové a protipožární značení dle PBŘ - Hasicí přístroj 15x15 / FL-samolepící</t>
  </si>
  <si>
    <t>ASŘ 003</t>
  </si>
  <si>
    <t>Střešní plášť</t>
  </si>
  <si>
    <t>345321414</t>
  </si>
  <si>
    <t>Zídky atikové, parapetní, schodišťové a zábradelní ze ŽB tř. C 20/25</t>
  </si>
  <si>
    <t>atiky-nadezdívka(0.25*0.29)*(2*19.27+2*36.815)=8,132 [A] 
Celkem: A=8,132 [B]</t>
  </si>
  <si>
    <t>345351005</t>
  </si>
  <si>
    <t>Zřízení bednění plnostěnných zídek atikových, parapetních, zábradelních</t>
  </si>
  <si>
    <t>atiky-nadezdívka2*0.25*(2*19.27+2*36.815)=56,085 [A] 
Celkem: A=56,085 [B]</t>
  </si>
  <si>
    <t>1. Do celkové plochy prolamovaných atikových i zábradelních zídek se započítává plocha bednicích truhlíků tvořících dutiny v konstrukci betonu.</t>
  </si>
  <si>
    <t>345351006</t>
  </si>
  <si>
    <t>Odstranění bednění plnostěnných zídek atikových, parapetních, zábradelních</t>
  </si>
  <si>
    <t>345361821</t>
  </si>
  <si>
    <t>Výztuž zídek atikových, parapetních, schodišťových a zábradelních betonářskou ocelí 10 505</t>
  </si>
  <si>
    <t>Výztuž atikových, poprsních, schodišťových, zábradelních zídek a madel  z betonářské oceli 10 505 (R) nebo BSt 500  
Poznámka: přesná výztuž bude určena při realizaci stavby</t>
  </si>
  <si>
    <t>předpoklad 50kg/m2 
atiky-nadezdívka(0.25*0.29)*(2*19.27+2*36.815)*50/1000=0,407 [A] 
Celkem: A=0,407 [B]</t>
  </si>
  <si>
    <t>417321313</t>
  </si>
  <si>
    <t>Ztužující pásy a věnce ze ŽB tř. C 16/20</t>
  </si>
  <si>
    <t>Věnce pod podsady světlíků SP22*(0.25*0.55)*(2*3+2*5.2)=4,510 [A]</t>
  </si>
  <si>
    <t>417351115</t>
  </si>
  <si>
    <t>Zřízení bednění ztužujících věnců</t>
  </si>
  <si>
    <t>Věnce pod podsady světlíků SP22*(0.25*2)*(2*3+2*5.2)=16,400 [A]</t>
  </si>
  <si>
    <t>417351116</t>
  </si>
  <si>
    <t>Odstranění bednění ztužujících věnců</t>
  </si>
  <si>
    <t>417361821</t>
  </si>
  <si>
    <t>Výztuž ztužujících pásů a věnců betonářskou ocelí 10 505</t>
  </si>
  <si>
    <t>předpoklad 50kg/m2 
Věnce pod podsady světlíků SP22*(0.25*0.55)*(2*3+2*5.2)*50/1000=0,226 [A] 
Celkem: A=0,226 [B]</t>
  </si>
  <si>
    <t>635211131</t>
  </si>
  <si>
    <t>Násyp pod podlahy z perlitu</t>
  </si>
  <si>
    <t>podsyp Věnců pod podsady světlíků SP22*(0.49*0.55)*(2*3+2*5.2)=8,840 [A]</t>
  </si>
  <si>
    <t>1. Ceny jsou určeny pro násyp vodorovný nebo ve spádu pod podlahy, mazaniny, dlažby a pro násypy na plochých střechách.</t>
  </si>
  <si>
    <t>712</t>
  </si>
  <si>
    <t>Povlakové krytiny</t>
  </si>
  <si>
    <t>28322012</t>
  </si>
  <si>
    <t>fólie hydroizolační střešní mPVC, tl. 1,5 mm š 1300 mm šedá</t>
  </si>
  <si>
    <t>28343122</t>
  </si>
  <si>
    <t>rohož separační ze skelných vláken 120g/m2 pod hydroizolační fólie</t>
  </si>
  <si>
    <t>55344005</t>
  </si>
  <si>
    <t>lišta koutová vnější z poplastovaného plechu délky 2000 mm, rozvinuté šířky 100 mm</t>
  </si>
  <si>
    <t>u atiky - vnější horní hrana2*18.05+2*36.245=108,590 [A] 
A * 1.1Koeficient množství=119,449 [B]</t>
  </si>
  <si>
    <t>55344006</t>
  </si>
  <si>
    <t>lišta koutová vnitřní z poplastovaného plechu délky 2000 mm, rozvinuté šířky 100 mm</t>
  </si>
  <si>
    <t>systémová lišta - Viplanyl - vnitřní/vnější koutová 
u atiky - vnitřní kout2*18.05+2*36.245=108,590 [A] 
sedlové světlíky + bodové světlíky2*(2*3.2+2*5.285)+3*(4*0.8)=43,540 [B] 
Celkem: A+B=152,130 [C] 
C * 1.1Koeficient množství=167,343 [D]</t>
  </si>
  <si>
    <t>62851002</t>
  </si>
  <si>
    <t>pás asfaltový modifikovaný samolepící podkladní tl. 3 mm na různé povrchy</t>
  </si>
  <si>
    <t>712311101</t>
  </si>
  <si>
    <t>Provedení povlakové krytiny střech do 10° za studena lakem penetračním nebo asfaltovým</t>
  </si>
  <si>
    <t>plocha střešní roviny - el. odměřeno 
Celá plocha669.426=669,426 [A] 
sedlové světlíky + bodové světlíky-(2*18.207+3*1.1*1.1)=-40,044 [B] 
atiky - vodorovná horní plocha0.25*(2*19.27+2*36.815)=28,043 [C] 
Celkem: A+B+C=657,425 [D]</t>
  </si>
  <si>
    <t>1. Povlakové krytiny střech jednotlivě do 10 m2 se oceňují skladebně cenou příslušné izolace a cenou 712 39-9095 Příplatek za plochu do 10 m2.</t>
  </si>
  <si>
    <t>712331111</t>
  </si>
  <si>
    <t>Provedení povlakové krytiny střech do 10° podkladní vrstvy pásy na sucho samolepící</t>
  </si>
  <si>
    <t>657.425=657,425 [A]</t>
  </si>
  <si>
    <t>1. Povlakové krytiny střech jednotlivě do 10 m2 se oceňují skladebně cenou příslušné izolace a cenou 712 39-9096 Příplatek za plochu do 10 m2, a to jen při položení pásů za použití natěradel nebo tmelů za horka.</t>
  </si>
  <si>
    <t>712363541</t>
  </si>
  <si>
    <t>Provedení povlak krytiny mechanicky kotvenou do betonu TI tl do 240 mm vnitřní pole, budova v do 18m</t>
  </si>
  <si>
    <t>plocha střešní roviny - el. odměřeno 
Celá plocha669.426=669,426 [A] 
sedlové světlíky + bodové světlíky-(2*18.207+3*1.1*1.1)=-40,044 [B] 
kraje - 1m´ u atiky-1*(2*18.05+2*36.245)=- 108,590 [C] 
Celkem: A+B+C=520,792 [D]</t>
  </si>
  <si>
    <t>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t>
  </si>
  <si>
    <t>712363542</t>
  </si>
  <si>
    <t>Provedení povlak krytiny mechanicky kotvenou do betonu TI tl do 240 mm krajní pole, budova v do 18m</t>
  </si>
  <si>
    <t>plocha střešní roviny - el. odměřeno 
kraje - 1m´ u atiky1*(2*18.05+2*36.245)=108,590 [A] 
atiky - vodorovná horní plocha0.61*(2*19.27+2*36.815)=68,424 [B] 
Celkem: A+B=177,014 [C]</t>
  </si>
  <si>
    <t>712391171</t>
  </si>
  <si>
    <t>Provedení povlakové krytiny střech do 10° podkladní textilní vrstvy</t>
  </si>
  <si>
    <t>plocha střešní roviny - el. odměřeno 
Celá plocha669.426=669,426 [A] 
sedlové světlíky + bodové světlíky-(2*18.207+3*1.1*1.1)=-40,044 [B] 
atiky - svislá plocha0.25*(2*18.05+2*36.245)=27,148 [C] 
atiky - vodorovná horní plocha0.61*(2*19.27+2*36.815)=68,424 [D] 
pod podsady světlíků SP22*0.45*(2*3+2*5.2)=14,760 [E] 
Celkem: A+B+C+D+E=739,714 [F]</t>
  </si>
  <si>
    <t>1. Cenami -9095 až -9097 lze oceňovat jen tehdy, nepřesáhne-li součet plochy vodorovné a svislé izolační vrstvy 10 m2.  2. Cenou -9095 až -9097 nelze oceňovat opravy a údržbu povlakové krytiny.</t>
  </si>
  <si>
    <t>712391175</t>
  </si>
  <si>
    <t>Provedení povlakové krytiny střech do 10° připevnění izolace kotvícími pásky nebo úhelníky</t>
  </si>
  <si>
    <t>systémová lišta - Viplanyl - vnitřní/vnější koutová 
u atiky - vnitřní kout2*18.05+2*36.245=108,590 [A] 
u atiky - vnější horní hrana2*18.05+2*36.245=108,590 [B] 
sedlové světlíky + bodové světlíky2*(2*3.2+2*5.285)+3*(4*0.8)=43,540 [C] 
Celkem: A+B+C=260,720 [D]</t>
  </si>
  <si>
    <t>712811102</t>
  </si>
  <si>
    <t>Provedení povlakové krytiny vytažením na konstrukce za studena lakem asfaltovým</t>
  </si>
  <si>
    <t>atiky0.3*(2*18.05+2*36.245)=32,577 [A] 
Celkem: A=32,577 [B]</t>
  </si>
  <si>
    <t>712841559</t>
  </si>
  <si>
    <t>Provedení povlakové krytiny vytažením na konstrukce pásy přitavením NAIP</t>
  </si>
  <si>
    <t>712861703</t>
  </si>
  <si>
    <t>Provedení povlakové krytiny vytažením na konstrukce fólií přilepenou v plné ploše</t>
  </si>
  <si>
    <t>atiky0.25*(2*18.05+2*36.245)=27,148 [A] 
pod podsady světlíků SP22*0.45*(2*3+2*5.2)=14,760 [B] 
Celkem: A+B=41,908 [C]</t>
  </si>
  <si>
    <t>998712102</t>
  </si>
  <si>
    <t>Přesun hmot tonážní tonážní pro krytiny povlakové v objektech v do 12 m</t>
  </si>
  <si>
    <t>998712181</t>
  </si>
  <si>
    <t>Příplatek k přesunu hmot tonážní 712 prováděný bez použití mechanizace</t>
  </si>
  <si>
    <t>998712192</t>
  </si>
  <si>
    <t>Příplatek k přesunu hmot tonážní 712 za zvětšený přesun do 100 m</t>
  </si>
  <si>
    <t>28372316</t>
  </si>
  <si>
    <t>deska EPS 100 pro trvalé zatížení v tlaku (max. 2000 kg/m2) tl 140mm</t>
  </si>
  <si>
    <t>28375915</t>
  </si>
  <si>
    <t>deska EPS 150 pro trvalé zatížení v tlaku (max. 3000 kg/m2) tl 120mm</t>
  </si>
  <si>
    <t>28375952</t>
  </si>
  <si>
    <t>deska EPS 70 fasádní ?=0,039 tl 160mm</t>
  </si>
  <si>
    <t>28375996</t>
  </si>
  <si>
    <t>deska EPS 150 pro trvalé zatížení v tlaku (max. 3000 kg/m2) tl 160mm</t>
  </si>
  <si>
    <t>atiky - vodorovná horní plocha0.25*(2*19.27+2*36.815)=28,043 [A] 
A * 1.05Koeficient množství=29,445 [B]</t>
  </si>
  <si>
    <t>63148102</t>
  </si>
  <si>
    <t>deska izolační minerální univerzální ?=0,038 tl 60mm</t>
  </si>
  <si>
    <t>713131141</t>
  </si>
  <si>
    <t>Montáž izolace tepelné stěn a základů lepením celoplošně rohoží, pásů, dílců, desek</t>
  </si>
  <si>
    <t>pod podsady světlíků SP22*0.45*(2*3+2*5.2)=14,760 [A]</t>
  </si>
  <si>
    <t>1. Položky Montáž tepelných izolací stěn lze použít i pro ocenění montáže svislých tepelných izolací základových konstrukcí (základové pásy, desky apod.).  2. Vcenách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t>
  </si>
  <si>
    <t>713131145</t>
  </si>
  <si>
    <t>Montáž izolace tepelné stěn a základů lepením bodově rohoží, pásů, dílců, desek</t>
  </si>
  <si>
    <t>atiky0.34*(2*18.05+2*36.245)=36,921 [A] 
Celkem: A=36,921 [B]</t>
  </si>
  <si>
    <t>713131151</t>
  </si>
  <si>
    <t>Montáž izolace tepelné stěn a základů volně vloženými rohožemi, pásy, dílci, deskami 1 vrstva</t>
  </si>
  <si>
    <t>rám podsady světlíků SP22*0.55*(2*3+2*5.2)=18,040 [A]</t>
  </si>
  <si>
    <t>713141172</t>
  </si>
  <si>
    <t>Montáž izolace tepelné střech plochých tl do 170 mm šrouby krajní pole, budova v do 20 m</t>
  </si>
  <si>
    <t>atiky - vodorovná horní plocha0.25*(2*19.27+2*36.815)=28,043 [A] 
Celkem: A=28,043 [B]</t>
  </si>
  <si>
    <t>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t>
  </si>
  <si>
    <t>713141181</t>
  </si>
  <si>
    <t>Montáž izolace tepelné střech plochých tl přes 170 mm šrouby vnitřní pole, budova v do 20 m</t>
  </si>
  <si>
    <t>713141182</t>
  </si>
  <si>
    <t>Montáž izolace tepelné střech plochých tl přes 170 mm šrouby krajní pole, budova v do 20 m</t>
  </si>
  <si>
    <t>plocha střešní roviny - el. odměřeno 
kraje - 1m´ u atiky1*(2*18.05+2*36.245)=108,590 [A] 
Celkem: A=108,590 [B]</t>
  </si>
  <si>
    <t>998713102</t>
  </si>
  <si>
    <t>Přesun hmot tonážní pro izolace tepelné v objektech v do 12 m</t>
  </si>
  <si>
    <t>60512125</t>
  </si>
  <si>
    <t>hranol stavební řezivo průřezu do 100x100mm do dl 5m</t>
  </si>
  <si>
    <t>atika horní plocha - rošt pro bednění 60/160(0.06*0.16)*(2*(2*19.27+2*36.815)+(0.25/0.5)*(2*19.27+2*36.815))=2,692 [A] 
Celkem: A=2,692 [B]</t>
  </si>
  <si>
    <t>60726250</t>
  </si>
  <si>
    <t>deska dřevoštěpková OSB ostrá hrana nebroušená tl 25mm</t>
  </si>
  <si>
    <t>762341270</t>
  </si>
  <si>
    <t>Montáž bednění střech rovných a šikmých sklonu do 60° z desek dřevotřískových na sraz</t>
  </si>
  <si>
    <t>atika horní plocha0.61*(2*19.27+2*36.815)=68,424 [A] 
Celkem: A=68,424 [B]</t>
  </si>
  <si>
    <t>1. Vcenách -1011 až -1149 bednění střech zdesek dřevoštěpkových a cementotřískových jsou započteny i náklady na dodávku spojovacích prostředků, na tyto položky se nevztahuje ocenění dodávky spojovacích prostředků položka 762 39-5000.</t>
  </si>
  <si>
    <t>762351110</t>
  </si>
  <si>
    <t>Montáž světlíku, větráku nebo dýmníku z hraněného řeziva plochy do 100 cm2</t>
  </si>
  <si>
    <t>atika horní plocha - rošt pro bednění2*(2*19.27+2*36.815)+(0.25/0.5)*(2*19.27+2*36.815)=280,425 [A] 
Celkem: A=280,425 [B]</t>
  </si>
  <si>
    <t>762395000</t>
  </si>
  <si>
    <t>Spojovací prostředky pro montáž krovu, bednění, laťování, světlíky, klíny</t>
  </si>
  <si>
    <t>atika horní plocha0.025*(0.61*(2*19.27+2*36.815))=1,711 [A] 
atika horní plocha - rošt pro bednění 60/160(0.06*0.16)*(2*(2*19.27+2*36.815)+(0.25/0.5)*(2*19.27+2*36.815))=2,692 [B] 
Celkem: A+B=4,403 [C]</t>
  </si>
  <si>
    <t>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t>
  </si>
  <si>
    <t>763111741</t>
  </si>
  <si>
    <t>Montáž parotěsné zábrany do SDK příčky</t>
  </si>
  <si>
    <t>763121223</t>
  </si>
  <si>
    <t>SDK stěna předsazená deska 1x H2 tl 12,5 mm lepené na pásky bez nosné kce</t>
  </si>
  <si>
    <t>rám podsady světlíků SP22*(0.55*(2*3+2*5.2))=18,040 [A]</t>
  </si>
  <si>
    <t>1. Vcenách jsou započteny i náklady na tmelení a výztužnou pásku.  2. Vcenách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Vceně -1611 a -1612 nejsou započteny náklady na profily; tyto se oceňují ve specifikaci. Doporučené množství na 1 m2 stěny je:  a) 1,9 m profilu CW a 0,8 m profilu UW u ceny. -1611,  b) 1,9 m profilu CD a 0,5 m profilu UD u ceny -1612.  6. Vcenách -1621 až -1641 Montáž desek nejsou započteny náklady na desky; tato dodávka se oceňuje ve specifikaci.  7. Ostatní konstrukce a práce a příplatky, neuvedené vtomto souboru cen, se oceňují cenami 763 11-17.. pro příčky ze sádrokartonových desek.</t>
  </si>
  <si>
    <t>764214604</t>
  </si>
  <si>
    <t>Oplechování horních ploch a atik bez rohů z Pz s povrch úpravou mechanicky kotvené rš 330 mm</t>
  </si>
  <si>
    <t>K1116.15=116,150 [A]</t>
  </si>
  <si>
    <t>764311606</t>
  </si>
  <si>
    <t>Lemování rovných zdí střech s krytinou prejzovou nebo vlnitou z Pz s povrchovou úpravou rš 500 mm</t>
  </si>
  <si>
    <t>K49.6=9,600 [A] 
K534.4=34,400 [B] 
Celkem: A+B=44,000 [C]</t>
  </si>
  <si>
    <t>764314612</t>
  </si>
  <si>
    <t>Lemování prostupů střech s krytinou skládanou nebo plechovou bez lišty z Pz s povrchovou úpravou</t>
  </si>
  <si>
    <t>K2 - 33014.7*0.33=4,851 [A] 
K3 - 3302.2*0.33=0,726 [B] 
Celkem: A+B=5,577 [C]</t>
  </si>
  <si>
    <t>1. V cenách nesjou započteny náklady na připojovací dilatační lištu, tyto lze ocenit cenami souboru cen 764 01 - 162. Dilatační lišta z pozinkovaného plechu s upravený povrchem.</t>
  </si>
  <si>
    <t>60623488</t>
  </si>
  <si>
    <t>překližka vodovzdorná SM,125 x 250 (122 x 244) cm,jak II tl 12 mm</t>
  </si>
  <si>
    <t>766414242</t>
  </si>
  <si>
    <t>Montáž obložení stěn plochy do 5 m2 panely z aglomerovaných desek do 1,50 m2</t>
  </si>
  <si>
    <t>rám podsady světlíků SP2 - oboustraně2*(2*0.55*(2*3+2*5.2))=36,080 [A]</t>
  </si>
  <si>
    <t>14550256</t>
  </si>
  <si>
    <t>profil ocelový čtvercový svařovaný 60x60x4mm</t>
  </si>
  <si>
    <t>čela2*6.514*(2*2.93+2*0.43)/1000=0,088 [A] 
boky2*6.514*(2*5.135+2*0.43)/1000=0,145 [B] 
Celkem: A+B=0,233 [C] 
C * 1.05Koeficient množství=0,245 [D]</t>
  </si>
  <si>
    <t>56245352-ST1</t>
  </si>
  <si>
    <t>světlík bodový - 800x800</t>
  </si>
  <si>
    <t>světlík bodový - 800x800  
Poznámka: Dle výpisu prvků - Střešní výplně</t>
  </si>
  <si>
    <t>767311330</t>
  </si>
  <si>
    <t>Montáž světlíků sedlových podélných nebo příčných rozpětí 3000 mm se zasklením</t>
  </si>
  <si>
    <t>ST-24.9=4,900 [A]</t>
  </si>
  <si>
    <t>1. V cenách -3110 až -3152 je započtena i montáž krytiny.  2. V ceně -2737 je započteno i dokončení okování větracích křídel.</t>
  </si>
  <si>
    <t>767312123</t>
  </si>
  <si>
    <t>Montáž čela světlíků rozpětí 3000 mm se zasklením</t>
  </si>
  <si>
    <t>ST-22=2,000 [A]</t>
  </si>
  <si>
    <t>767316310</t>
  </si>
  <si>
    <t>Montáž střešního bodového světlíku do 1 m2</t>
  </si>
  <si>
    <t>ST13=3,000 [A]</t>
  </si>
  <si>
    <t>767881112</t>
  </si>
  <si>
    <t>Montáž sloupků záchytného systému do žb chemickou kotvou</t>
  </si>
  <si>
    <t>1. V ceně -1112 jsou započteny i náklady na chemickou kotvu.  2. V ceně -1135 jsou započteny i náklady na montáž zátěžových dlaždic. Jejich dodávka je součástí dodávky sloupku a oceňuje se ve specifikaci.  3. V cenách nejsou započteny náklady na:  a) dodávku prvků potřebných k uchycení sloupků a bodů (vyjma kotev chemických); tyto jsou součástí dodávky sloupků a bodů a oceňují se ve specifikaci,  b) nutné zapravení povrchu střechy podle druhu (měkčené PVC, bitumen, ...) po montáži sloupků a bodů, tyto se oceňují cenami 711 74-7067 katalogu 800-711 Izolace proti vodě nebo 713 36-3115 katalogu 800-712 Povlakové krytiny nebo individuálně.  4. Množství měrných jednotek nástavců určených k upevnění na sloupky nebo body v systému poddajného kotvícího vedení se určuje v souborech podle výsledné délky vedení zajišťovaného úseku.  5. Montáž záchytného systému pro šikmé střechy skládané se oceňují cenami 765 11-5421, 765 12-5421, 765 13-5043 a 765 15-5022 části A02 katalogu 765 Konstrukce pokrývačské.</t>
  </si>
  <si>
    <t>767881152</t>
  </si>
  <si>
    <t>Montáž nástavců (středový-rohový-dělící) v záchytném systému poddajného kotvícího vedení do 200 m</t>
  </si>
  <si>
    <t>SOUBOR</t>
  </si>
  <si>
    <t>767881161</t>
  </si>
  <si>
    <t>Montáž lana do nástavců v záchytném systému poddajného kotvícího vedení</t>
  </si>
  <si>
    <t>767995113</t>
  </si>
  <si>
    <t>Montáž atypických zámečnických konstrukcí hmotnosti do 20 kg</t>
  </si>
  <si>
    <t>Nosná konstrukce podsady světlíku - 2x - jackl 60/60/4 - 6,514kg/m 
čela2*6.514*(2*2.93+2*0.43)=87,548 [A] 
boky2*6.514*(2*5.135+2*0.43)=145,002 [B] 
Celkem: A+B=232,550 [C]</t>
  </si>
  <si>
    <t>767-SP2</t>
  </si>
  <si>
    <t>Střešní sedlový světlík</t>
  </si>
  <si>
    <t>Střešní sedlový světlík  
Poznámka: Dle výpisu prvků - střešní výplně</t>
  </si>
  <si>
    <t>998767102</t>
  </si>
  <si>
    <t>Přesun hmot tonážní pro zámečnické konstrukce v objektech v do 12 m</t>
  </si>
  <si>
    <t>kotva - 001</t>
  </si>
  <si>
    <t>Kotvící sloupek</t>
  </si>
  <si>
    <t>lano - 001</t>
  </si>
  <si>
    <t>Nerezové kotevní lano</t>
  </si>
  <si>
    <t>1-1232+16=48,000 [A] 
13-1512.5=12,500 [B] 
Celkem: A+B=60,500 [C]</t>
  </si>
  <si>
    <t>mat - 001</t>
  </si>
  <si>
    <t>spojovací materiál pro kotevní a záchytný systém</t>
  </si>
  <si>
    <t>789</t>
  </si>
  <si>
    <t>Povrchové úpravy ocelových konstrukcí a technologických zařízení</t>
  </si>
  <si>
    <t>789421213</t>
  </si>
  <si>
    <t>Provedení žárového stříkání ocelových konstrukcí třídy III Zn 50 um</t>
  </si>
  <si>
    <t>Nosná konstrukce podsady světlíku - 2x - jackl 60/60/4 - 6,514kg/m 
čela2*(2*2.93+2*0.43)*(4*0.06)=3,226 [A] 
boky2*(2*5.135+2*0.43)*(4*0.06)=5,342 [B] 
Mezisoučet: A+B=8,568 [C] 
Celkem: A+B=8,568 [D]</t>
  </si>
  <si>
    <t>953961112</t>
  </si>
  <si>
    <t>Kotvy chemickým tmelem M 10 hl 90 mm do betonu, ŽB nebo kamene s vyvrtáním otvoru</t>
  </si>
  <si>
    <t>nadezdívka - kotevní trny cca 500mm/ks(2*19.27+2*36.815)/0.5=224,340 [A] 
Celkem: A=224,340 [B]</t>
  </si>
  <si>
    <t>Kotvení - konstrukce pro VZT4*8=32,000 [A]</t>
  </si>
  <si>
    <t>953965121</t>
  </si>
  <si>
    <t>Kotevní šroub pro chemické kotvy M 12 dl 160 mm</t>
  </si>
  <si>
    <t>HZS2151</t>
  </si>
  <si>
    <t>Hodinová zúčtovací sazba klempíř</t>
  </si>
  <si>
    <t>Hodinové zúčtovací sazby profesí PSV  provádění stavebních konstrukcí klempíř  
Poznámka: Nepředpokládané práce - Bude účtováno dle skutečně provedených prací zapsaných v SD a odsouhlasenývch TDI</t>
  </si>
  <si>
    <t>ASŘ 004</t>
  </si>
  <si>
    <t>Zateplení objektu</t>
  </si>
  <si>
    <t>28375931</t>
  </si>
  <si>
    <t>deska EPS 70 fasádní ?=0,039 tl 30mm</t>
  </si>
  <si>
    <t>el. odměřeno 
Ostění + Nadpraží 
pohled západní(2*2.69+11.81)+(2*1.48+2)+(2*0.88+1.48)+(2*1+0.98)=28,370 [A] 
pohled jižní(2*2.69*20.92)+(2*2.69*5.43)+2*(2*1.485+1.485)+(2*2.4+1.63)+(2*(1.56)+5.37)+((1.56)+1.29)=168,443 [B] 
pohled východní3*(2*2.72+2.07)+(2*3.36+2.665)+2*((2*0.475)+1.47)=36,755 [C] 
pohled severní(2*2.69+20.77)+2*(2*0.42+1.47)+3*(2*0.81+1.48)+(2*1.17+2)=44,410 [D] 
Mezisoučet: A+B+C+D=277,978 [E] 
Celkem: A+B+C+D=277,978 [F] 
F * 0.23Koeficient množství=63,935 [G]</t>
  </si>
  <si>
    <t>28376018</t>
  </si>
  <si>
    <t>deska fasádní polystyrénová soklová  tl 120mm</t>
  </si>
  <si>
    <t>28376438</t>
  </si>
  <si>
    <t>deska z polystyrénu XPS, hrana rovná a strukturovaný povrch tl 30mm</t>
  </si>
  <si>
    <t>el. odměřeno 
Ostění + Nadpraží 
pohled jižní2*(2*(0.3))+(2*(0.3))=1,800 [A] 
Mezisoučet: A=1,800 [B] 
parapety 
pohled západní(11.81)+(2)+(1.48)+(2*1+0.98)=18,270 [C] 
pohled jižní(20.92)+(5.43)+2*(1.485)=29,320 [D] 
pohled východní3*(2.07)=6,210 [E] 
pohled severní(20.77)=20,770 [F] 
Mezisoučet: C+D+E+F=74,570 [G] 
Celkem: A+C+D+E+F=76,370 [H] 
H * 0.23Koeficient množství=17,565 [I]</t>
  </si>
  <si>
    <t>59051476</t>
  </si>
  <si>
    <t>profil okenní začišťovací se sklovláknitou armovací tkaninou 9 mm/2,4 m</t>
  </si>
  <si>
    <t>el. odměřeno 
Ostění + Nadpraží 
pohled západní(2*2.69+11.81)+(2*1.48+2)+(2*0.88+1.48)+(2*1+0.98)=28,370 [A] 
pohled jižní(2*2.69*20.92)+(2*2.69*5.43)+2*(2*1.485+1.485)+(2*2.4+1.63)+(2*(1.56+0.3)+5.37)+((1.56+0.3)+1.29)=169,343 [B] 
pohled východní3*(2*2.72+2.07)+(2*3.36+2.665)+2*((2*0.475)+1.47)=36,755 [C] 
pohled severní(2*2.69+20.77)+2*(2*0.42+1.47)+3*(2*0.81+1.48)+(2*1.17+2)=44,410 [D] 
Mezisoučet: A+B+C+D=278,878 [E] 
Ostění + Nadpraží 
pohled západní(2*1)=2,000 [F] 
pohled jižní(2*1)+2*(2*1)+(2*1)=8,000 [G] 
pohled východní2*(2*1)+(2*0.67+1.18)=6,520 [H] 
pohled severní2*(2*0.46)+3*(2*0.7)+2*(0.34)=6,720 [I] 
Mezisoučet: F+G+H+I=23,240 [J] 
Celkem: A+B+C+D+F+G+H+I=302,118 [K] 
K * 1.05Koeficient množství=317,224 [L]</t>
  </si>
  <si>
    <t>59051486</t>
  </si>
  <si>
    <t>lišta rohová PVC 10/15cm s tkaninou</t>
  </si>
  <si>
    <t>Rohy objektu4*10=40,000 [A] 
ostatní rohy30=30,000 [B] 
Celkem: A+B=70,000 [C] 
C * 1.05Koeficient množství=73,500 [D]</t>
  </si>
  <si>
    <t>59051502</t>
  </si>
  <si>
    <t>profil dilatační rohový</t>
  </si>
  <si>
    <t>Vnitřní kouty - odskoky pochy2*5=10,000 [A]</t>
  </si>
  <si>
    <t>59051510</t>
  </si>
  <si>
    <t>profil okenní s nepřiznanou podomítkovou okapnicí PVC 2,0 m</t>
  </si>
  <si>
    <t>přesahy 
pohled západní 
podhled7.41=7,410 [A] 
Mezisoučet: A=7,410 [B] 
pohled jižní 
podhled23.06=23,060 [C] 
Mezisoučet: C=23,060 [D] 
pohled severní 
podhled10.99=10,990 [E] 
Mezisoučet: E=10,990 [F] 
Celkem: A+C+E=41,460 [G] 
G * 1.05Koeficient množství=43,533 [H]</t>
  </si>
  <si>
    <t>59051638</t>
  </si>
  <si>
    <t>lišta zakládací pro telpelně izolační desky do roviny 163 mm tl.1,0mm</t>
  </si>
  <si>
    <t>621131121</t>
  </si>
  <si>
    <t>Penetrační disperzní nátěr vnějších podhledů nanášený ručně</t>
  </si>
  <si>
    <t>pohled západní 
podhled0.75*7.41=5,558 [A] 
Mezisoučet: A=5,558 [B] 
pohled jižní 
podhled0.75*23.06=17,295 [C] 
Mezisoučet: C=17,295 [D] 
pohled severní 
podhled0.75*10.99=8,243 [E] 
Mezisoučet: E=8,243 [F] 
pohled východní 
Vstup hlavní10.5=10,500 [G] 
vstup vedlejší2.6*5.36=13,936 [H] 
Mezisoučet: G+H=24,436 [I] 
Celkem: A+C+E+G+H=55,532 [J]</t>
  </si>
  <si>
    <t>621221031</t>
  </si>
  <si>
    <t>Montáž kontaktního zateplení vnějších podhledů z minerální vlny s podélnou orientací tl do 160 mm</t>
  </si>
  <si>
    <t>1. Vcenách jsou započteny náklady na:  a) upevnění desek lepením a talířovými hmoždinkami,  b) přestěrkování izolačních desek,  c) vložení sklovláknité výztužné tkaniny,  d) uzavření otvorů po kotvách lešení.  2. Vcenách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t>
  </si>
  <si>
    <t>621251105</t>
  </si>
  <si>
    <t>Příplatek k cenám kontaktního zateplení podhledů za použití tepelněizolačních zátek z minerální vlny</t>
  </si>
  <si>
    <t>621325102</t>
  </si>
  <si>
    <t>Oprava vnější vápenocementové hladké omítky složitosti 1 podhledů v rozsahu do 30%</t>
  </si>
  <si>
    <t>621531011</t>
  </si>
  <si>
    <t>Tenkovrstvá silikonová zrnitá omítka tl. 1,5 mm včetně penetrace vnějších podhledů</t>
  </si>
  <si>
    <t>622131121</t>
  </si>
  <si>
    <t>Penetrační disperzní nátěr vnějších stěn nanášený ručně</t>
  </si>
  <si>
    <t>Nesoudržný podklad - el. odměřeno 
pohled západní 
hlavní plochy - EPS(45.38+127.319)-(32+2.96+1.302+0.98)=135,457 [A] 
hlavní plocha - MW(18.7)-(0.82)=17,880 [B] 
hlavní plocha - XPS18.5=18,500 [C] 
Mezisoučet: A+B+C=171,837 [D] 
pohled jižní 
hlavní plochy - EPS(137.75+165.89)-(32+2.96+1.302+0.98)=266,398 [E] 
hlavní plocha - MW(16.5+0.62+0.732+7.17)-(0.156)=24,866 [F] 
hlavní plocha - XPS(17.56+0.205+0.25+2.3)=20,315 [G] 
Mezisoučet: E+F+G=311,579 [H] 
pohled východní 
hlavní plochy - EPS(130.4)-(3*5.66+9)=104,420 [I] 
hlavní plocha - MW(0.88+0.6+1.25+10)=12,730 [J] 
hlavní plocha - XPS1.6*(0.9+15.8)=26,720 [K] 
vstupy3.5*(2*5.34+2*3.5)=61,880 [L] 
Mezisoučet: I+J+K+L=205,750 [M] 
pohled severní 
hlavní plochy - EPS(256.7)-(55.87)=200,830 [N] 
hlavní plocha - MW(32.9)=32,900 [O] 
hlavní plocha - XPS1.6*(36.8)=58,880 [P] 
Mezisoučet: N+O+P=292,610 [Q] 
Celkem: A+B+C+E+F+G+I+J+K+L+N+O+P=981,776 [R]</t>
  </si>
  <si>
    <t>622135001</t>
  </si>
  <si>
    <t>Vyrovnání podkladu vnějších stěn maltou vápenocementovou tl do 10 mm</t>
  </si>
  <si>
    <t>Nesoudržný podklad - el. odměřeno - vyrovnání podkladu v předpokládaném rozsahu 50% 
pohled západní 
hlavní plochy - EPS(45.38+127.319)-(32+2.96+1.302+0.98)=135,457 [A] 
hlavní plocha - MW(18.7)-(0.82)=17,880 [B] 
hlavní plocha - XPS18.5=18,500 [C] 
Mezisoučet: A+B+C=171,837 [D] 
pohled jižní 
hlavní plochy - EPS(137.75+165.89)-(32+2.96+1.302+0.98)=266,398 [E] 
hlavní plocha - MW(16.5+0.62+0.732+7.17)-(0.156)=24,866 [F] 
hlavní plocha - XPS(17.56+0.205+0.25+2.3)=20,315 [G] 
Mezisoučet: E+F+G=311,579 [H] 
pohled východní 
hlavní plochy - EPS(130.4)-(3*5.66+9)=104,420 [I] 
hlavní plocha - MW(0.88+0.6+1.25+10)=12,730 [J] 
hlavní plocha - XPS1.6*(0.9+15.8)=26,720 [K] 
Mezisoučet: I+J+K=143,870 [L] 
pohled severní 
hlavní plochy - EPS(256.7)-(55.87)=200,830 [M] 
hlavní plocha - MW(32.9)=32,900 [N] 
hlavní plocha - XPS1.6*(36.8)=58,880 [O] 
Mezisoučet: M+N+O=292,610 [P] 
Celkem: A+B+C+E+F+G+I+J+K+M+N+O=919,896 [Q] 
Q * 0.5Koeficient množství=459,948 [R]</t>
  </si>
  <si>
    <t>1. Vcenách nejsou započteny náklady na případné vkládání výztuže do vyrovnávací vrstvy; tyto se ocení cenami souboru cen 62.-14-10.. Potažení vnějších ploch pletivem včásti A04, katalogu 801-1 Budovy a haly - zděné a monolitické.  2. Ceny -5011 nelze použít, je-li předepsáno vkládání výztužné tkaniny; náklady se ocení cenami 62. 14-1001 včásti A04, katalogu 801-1 Budovy a haly - zděné a monolitické.  3. Ceny lze použít i pro ocenění vyrovnání nerovností podkladu ploch určených komítání u novostaveb.  4. Vyrovnáním se rozumí:  a) vrstva omítky pro vyrovnání nerovností podkladu (výtluků apod.),  b) vrstva omítky pro vyrovnání křivě postavené zdi, vtomto případě se uvádí průměrná tloušťka vrstvy omítky.</t>
  </si>
  <si>
    <t>622135011</t>
  </si>
  <si>
    <t>Vyrovnání podkladu vnějších stěn tmelem tl do 2 mm</t>
  </si>
  <si>
    <t>622211021</t>
  </si>
  <si>
    <t>Montáž kontaktního zateplení vnějších stěn z polystyrénových desek tl do 120 mm</t>
  </si>
  <si>
    <t>pohled západní 
hlavní plocha - XPS18.5=18,500 [A] 
Mezisoučet: A=18,500 [B] 
pohled jižní 
hlavní plocha - XPS(17.56+0.205+0.25+2.3)=20,315 [C] 
Mezisoučet: C=20,315 [D] 
pohled východní 
hlavní plocha - XPS1.6*(0.9+15.8)=26,720 [E] 
Mezisoučet: E=26,720 [F] 
pohled severní 
hlavní plocha - XPS1.6*(36.8)=58,880 [G] 
Mezisoučet: G=58,880 [H] 
Celkem: A+C+E+G=124,415 [I]</t>
  </si>
  <si>
    <t>622211031</t>
  </si>
  <si>
    <t>Montáž kontaktního zateplení vnějších stěn z polystyrénových desek tl do 160 mm</t>
  </si>
  <si>
    <t>Nesoudržný podklad - el. odměřeno 
pohled západní 
hlavní plochy - EPS(45.38+127.319)-(32+2.96+1.302+0.98)=135,457 [A] 
Mezisoučet: A=135,457 [B] 
pohled jižní 
hlavní plochy - EPS(137.75+165.89)-(32+2.96+1.302+0.98)=266,398 [C] 
pohled východní 
hlavní plochy - EPS(130.4)-(3*5.66+9)=104,420 [D] 
vstupy3.5*(2*5.34+2*3.5)=61,880 [E] 
Mezisoučet: C+D+E=432,698 [F] 
pohled severní 
hlavní plochy - EPS(256.7)-(55.87)=200,830 [G] 
Mezisoučet: G=200,830 [H] 
Celkem: A+C+D+E+G=768,985 [I]</t>
  </si>
  <si>
    <t>622212001</t>
  </si>
  <si>
    <t>Montáž kontaktního zateplení vnějšího ostění hl. špalety do 200 mm z polystyrenu tl do 40 mm</t>
  </si>
  <si>
    <t>el. odměřeno 
Ostění + Nadpraží 
pohled západní(2*2.69+11.81)+(2*1.48+2)+(2*0.88+1.48)+(2*1+0.98)=28,370 [A] 
pohled jižní(2*2.69*20.92)+(2*2.69*5.43)+2*(2*1.485+1.485)+(2*2.4+1.63)+(2*(1.56+0.3)+5.37)+((1.56+0.3)+1.29)=169,343 [B] 
pohled východní3*(2*2.72+2.07)+(2*3.36+2.665)+2*((2*0.475)+1.47)=36,755 [C] 
pohled severní(2*2.69+20.77)+2*(2*0.42+1.47)+3*(2*0.81+1.48)+(2*1.17+2)=44,410 [D] 
Mezisoučet: A+B+C+D=278,878 [E] 
parapety 
pohled západní(11.81)+(2)+(1.48)+(2*1+0.98)=18,270 [F] 
pohled jižní(20.92)+(5.43)+2*(1.485)=29,320 [G] 
pohled východní3*(2.07)=6,210 [H] 
pohled severní(20.77)=20,770 [I] 
Mezisoučet: F+G+H+I=74,570 [J] 
Celkem: A+B+C+D+F+G+H+I=353,448 [K]</t>
  </si>
  <si>
    <t>1. Vcenách jsou započteny náklady na:  a) upevnění desek celoplošným lepením,  b) přestěrkování izolačních desek,  c) vložení sklovláknité výztužné tkaniny,  d) osazení a dodávku rohovníků.  2. Vcenách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t>
  </si>
  <si>
    <t>622221031</t>
  </si>
  <si>
    <t>Montáž kontaktního zateplení vnějších stěn z minerální vlny s podélnou orientací vláken tl do 160 mm</t>
  </si>
  <si>
    <t>pohled západní 
hlavní plocha - MW(18.7)-(0.82)=17,880 [A] 
Mezisoučet: A=17,880 [B] 
pohled jižní 
hlavní plocha - MW(16.5+0.62+0.732+7.17)-(0.156)=24,866 [C] 
Mezisoučet: C=24,866 [D] 
pohled východní 
hlavní plocha - MW(0.88+0.6+1.25+10)=12,730 [E] 
Mezisoučet: E=12,730 [F] 
pohled severní 
hlavní plocha - MW(32.9)=32,900 [G] 
Mezisoučet: G=32,900 [H] 
Celkem: A+C+E+G=88,376 [I]</t>
  </si>
  <si>
    <t>622222001</t>
  </si>
  <si>
    <t>Montáž kontaktního zateplení vnějšího ostění hl. špalety do 200 mm z minerální vlny tl do 40 mm</t>
  </si>
  <si>
    <t>el. odměřeno 
Ostění + Nadpraží 
pohled západní(2*1)=2,000 [A] 
pohled jižní(2*1)+2*(2*1)+(2*1)=8,000 [B] 
pohled východní2*(2*1)+(2*0.67+1.18)=6,520 [C] 
pohled severní2*(2*0.46)+3*(2*0.7)+2*(0.34)=6,720 [D] 
Mezisoučet: A+B+C+D=23,240 [E] 
Parapety 
pohled severní2*(1.47)+3*(1.48)+(2)=9,380 [F] 
Mezisoučet: F=9,380 [G] 
Celkem: A+B+C+D+F=32,620 [H]</t>
  </si>
  <si>
    <t>622251101</t>
  </si>
  <si>
    <t>Příplatek k cenám kontaktního zateplení stěn za použití tepelněizolačních zátek z polystyrenu</t>
  </si>
  <si>
    <t>Nesoudržný podklad - el. odměřeno - vyrovnání podkladu v předpokládaném rozsahu 50% 
pohled západní 
hlavní plochy - EPS(45.38+127.319)-(32+2.96+1.302+0.98)=135,457 [A] 
hlavní plocha - XPS18.5=18,500 [B] 
Mezisoučet: A+B=153,957 [C] 
pohled jižní 
hlavní plochy - EPS(137.75+165.89)-(32+2.96+1.302+0.98)=266,398 [D] 
hlavní plocha - XPS(17.56+0.205+0.25+2.3)=20,315 [E] 
Mezisoučet: D+E=286,713 [F] 
pohled východní 
hlavní plochy - EPS(130.4)-(3*5.66+9)=104,420 [G] 
hlavní plocha - XPS1.6*(0.9+15.8)=26,720 [H] 
Mezisoučet: G+H=131,140 [I] 
pohled severní 
hlavní plochy - EPS(256.7)-(55.87)=200,830 [J] 
hlavní plocha - XPS1.6*(36.8)=58,880 [K] 
Mezisoučet: J+K=259,710 [L] 
Celkem: A+B+D+E+G+H+J+K=831,520 [M]</t>
  </si>
  <si>
    <t>622251105</t>
  </si>
  <si>
    <t>Příplatek k cenám kontaktního zateplení stěn za použití tepelněizolačních zátek z minerální vlny</t>
  </si>
  <si>
    <t>622252001</t>
  </si>
  <si>
    <t>Montáž zakládacích soklových lišt kontaktního zateplení</t>
  </si>
  <si>
    <t>el. odměřeno 
pohled západní38.5=38,500 [A] 
pohled jižní10=10,000 [B] 
pohled východní38.5=38,500 [C] 
pohled severní10=10,000 [D] 
Celkem: A+B+C+D=97,000 [E]</t>
  </si>
  <si>
    <t>1. Vcenách jsou započteny náklady na osazení lišt.  2. Vcenách nejsou započteny náklady dodávku lišt; tyto se ocení ve specifikaci. Ztratné lze stanovit ve výši 5%.  3. Položku -2002 nelze použít vpřípadě montáže lišt kontaktního zateplení ostění nebo nadpraží, kde jsou náklady na osazení rohovníků již započteny.</t>
  </si>
  <si>
    <t>622252002</t>
  </si>
  <si>
    <t>Montáž ostatních lišt kontaktního zateplení</t>
  </si>
  <si>
    <t>622325102</t>
  </si>
  <si>
    <t>Oprava vnější vápenocementové hladké omítky složitosti 1 stěn v rozsahu do 30%</t>
  </si>
  <si>
    <t>Nesoudržný podklad - el. odměřeno 
pohled západní 
hlavní plochy - EPS(45.38+127.319)-(32+2.96+1.302+0.98)=135,457 [A] 
hlavní plocha - MW(18.7)-(0.82)=17,880 [B] 
hlavní plocha - XPS18.5=18,500 [C] 
Mezisoučet: A+B+C=171,837 [D] 
pohled jižní 
hlavní plochy - EPS(137.75+165.89)-(32+2.96+1.302+0.98)=266,398 [E] 
hlavní plocha - MW(16.5+0.62+0.732+7.17)-(0.156)=24,866 [F] 
hlavní plocha - XPS(17.56+0.205+0.25+2.3)=20,315 [G] 
Mezisoučet: E+F+G=311,579 [H] 
pohled východní 
hlavní plochy - EPS(130.4)-(3*5.66+9)=104,420 [I] 
hlavní plocha - MW(0.88+0.6+1.25+10)=12,730 [J] 
hlavní plocha - XPS1.6*(0.9+15.8)=26,720 [K] 
Mezisoučet: I+J+K=143,870 [L] 
pohled severní 
hlavní plochy - EPS(256.7)-(55.87)=200,830 [M] 
hlavní plocha - MW(32.9)=32,900 [N] 
hlavní plocha - XPS1.6*(36.8)=58,880 [O] 
Mezisoučet: M+N+O=292,610 [P] 
Celkem: A+B+C+E+F+G+I+J+K+M+N+O=919,896 [Q]</t>
  </si>
  <si>
    <t>622511111</t>
  </si>
  <si>
    <t>Tenkovrstvá akrylátová mozaiková střednězrnná omítka včetně penetrace vnějších stěn</t>
  </si>
  <si>
    <t>622531011</t>
  </si>
  <si>
    <t>Tenkovrstvá silikonová zrnitá omítka tl. 1,5 mm včetně penetrace vnějších stěn</t>
  </si>
  <si>
    <t>Nesoudržný podklad - el. odměřeno 
pohled západní 
hlavní plochy - EPS(45.38+127.319)-(32+2.96+1.302+0.98)=135,457 [A] 
hlavní plocha - MW(18.7)-(0.82)=17,880 [B] 
Mezisoučet: A+B=153,337 [C] 
pohled jižní 
hlavní plochy - EPS(137.75+165.89)-(32+2.96+1.302+0.98)=266,398 [D] 
hlavní plocha - MW(16.5+0.62+0.732+7.17)-(0.156)=24,866 [E] 
Mezisoučet: D+E=291,264 [F] 
pohled východní 
hlavní plochy - EPS(130.4)-(3*5.66+9)=104,420 [G] 
hlavní plocha - MW(0.88+0.6+1.25+10)=12,730 [H] 
vstupy3.5*(2*5.34+2*3.5)=61,880 [I] 
Mezisoučet: G+H+I=179,030 [J] 
pohled severní 
hlavní plochy - EPS(256.7)-(55.87)=200,830 [K] 
hlavní plocha - MW(32.9)=32,900 [L] 
Mezisoučet: K+L=233,730 [M] 
Celkem: A+B+D+E+G+H+I+K+L=857,361 [N]</t>
  </si>
  <si>
    <t>623531011</t>
  </si>
  <si>
    <t>Tenkovrstvá silikonová zrnitá omítka tl. 1,5 mm včetně penetrace vnějších pilířů nebo sloupů</t>
  </si>
  <si>
    <t>el. odměřeno 
Ostění + Nadpraží 
pohled západní(2*2.69+11.81)+(2*1.48+2)+(2*0.88+1.48)+(2*1+0.98)=28,370 [A] 
pohled jižní(2*2.69*20.92)+(2*2.69*5.43)+2*(2*1.485+1.485)+(2*2.4+1.63)+(2*(1.56+0.3)+5.37)+((1.56+0.3)+1.29)=169,343 [B] 
pohled východní3*(2*2.72+2.07)+(2*3.36+2.665)+2*((2*0.475)+1.47)=36,755 [C] 
pohled severní(2*2.69+20.77)+2*(2*0.42+1.47)+3*(2*0.81+1.48)+(2*1.17+2)=44,410 [D] 
Mezisoučet: A+B+C+D=278,878 [E] 
Ostění + Nadpraží 
pohled západní(2*1)=2,000 [F] 
pohled jižní(2*1)+2*(2*1)+(2*1)=8,000 [G] 
pohled východní2*(2*1)+(2*0.67+1.18)=6,520 [H] 
pohled severní2*(2*0.46)+3*(2*0.7)+2*(0.34)=6,720 [I] 
Mezisoučet: F+G+H+I=23,240 [J] 
Celkem: A+B+C+D+F+G+H+I=302,118 [K] 
K * 0.3Koeficient množství=90,635 [L]</t>
  </si>
  <si>
    <t>629991012</t>
  </si>
  <si>
    <t>Zakrytí výplní otvorů fólií přilepenou na začišťovací lišty</t>
  </si>
  <si>
    <t>el. odměřeno 
pohled západní(32+2.96+1.302+0.98+1.85)=39,092 [A] 
pohled jižní(56.27+14.67+2*2.175+5.135+2*15.35+3.69)=114,815 [B] 
pohled východní(3*5.63+2*9+2*2.16+1.01)=40,220 [C] 
pohled severní(55.87+2*1.3+3*2.19+2.96)=68,000 [D] 
Celkem: A+B+C+D=262,127 [E]</t>
  </si>
  <si>
    <t>1. Vceně -1012 nejsou započteny náklady na dodávku a montáž začišťovací lišty; tyto se oceňují cenou 622 14-3004 této části katalogu a materiálem ve specifikaci.</t>
  </si>
  <si>
    <t>629995101</t>
  </si>
  <si>
    <t>Očištění vnějších ploch tlakovou vodou</t>
  </si>
  <si>
    <t>63140348</t>
  </si>
  <si>
    <t>deska izolační minerální kontaktních fasád podélné vlákno ?=0,041 tl 30mm</t>
  </si>
  <si>
    <t>63151538</t>
  </si>
  <si>
    <t>deska izolační minerální kontaktních fasád podélné vlákno ?=0,036 tl 160mm</t>
  </si>
  <si>
    <t>767709</t>
  </si>
  <si>
    <t>Požární žebřík s přístupovou plošinou</t>
  </si>
  <si>
    <t>Požární žebřík s přístupovou plošinou - včetně suchovodu a výstupní plošiny  
Poznámka: Popis dle výpisu prvků - Z09</t>
  </si>
  <si>
    <t>767832101</t>
  </si>
  <si>
    <t>Montáž venkovních požárních žebříků do zdiva se suchovodem</t>
  </si>
  <si>
    <t>Montáž venkovních požárních žebříků do zdiva se suchovodem  
Poznámka: Kotvení dle výpisu prvku - Z09</t>
  </si>
  <si>
    <t>Z098.85=8,850 [A]</t>
  </si>
  <si>
    <t>767834112</t>
  </si>
  <si>
    <t>Příplatek k ceně za montáž ocharanného koše svařovaný</t>
  </si>
  <si>
    <t>Z097.25=7,250 [A]</t>
  </si>
  <si>
    <t>767995111</t>
  </si>
  <si>
    <t>Montáž atypických zámečnických konstrukcí hmotnosti do 5 kg</t>
  </si>
  <si>
    <t>Kotvící lano pro banery 
0.75*(4*3.8+6*1.9)=19,950 [A] 
kotvy25=25,000 [B] 
Celkem: A+B=44,950 [C]</t>
  </si>
  <si>
    <t>mat-baner</t>
  </si>
  <si>
    <t>Materiál pro kotvení plachtových banerů</t>
  </si>
  <si>
    <t>Materiál pro kotvení plachtových banerů  
Poznámka: včetněš napínáků, lanek, kotev pro uchycení do fasády</t>
  </si>
  <si>
    <t>4*3.6+6*1.7=24,600 [A]</t>
  </si>
  <si>
    <t>941311111</t>
  </si>
  <si>
    <t>Montáž lešení řadového modulového lehkého zatížení do 200 kg/m2 š do 0,9 m v do 10 m</t>
  </si>
  <si>
    <t>el. odměřeno 
pohled západní10*40=400,000 [A] 
pohled jižní10*21=210,000 [B] 
pohled východní10*40=400,000 [C] 
pohled severní10*21=210,000 [D] 
Celkem: A+B+C+D=1 220,000 [E]</t>
  </si>
  <si>
    <t>1. V ceně jsou započteny i náklady na kotvení lešení.  2. Montáž lešení řadového modulového lehkého výšky přes 40 m se oceňuje individuálně.  3. Šířkou se rozumí půdorysná vzdálenost, měřená od vnitřního líce sloupků zábradlí k protilehlému volnému okraji podlahy nebo mezi vnitřními líci.</t>
  </si>
  <si>
    <t>941311211</t>
  </si>
  <si>
    <t>Příplatek k lešení řadovému modulovému lehkému š 0,9 m v do 25 m za první a ZKD den použití</t>
  </si>
  <si>
    <t>941311811</t>
  </si>
  <si>
    <t>Demontáž lešení řadového modulového lehkého zatížení do 200 kg/m2 š do 0,9 m v do 10 m</t>
  </si>
  <si>
    <t>1. Demontáž lešení řadového modulového lehkého výšky přes 40 m se oceňuje individuálně.</t>
  </si>
  <si>
    <t>942321111</t>
  </si>
  <si>
    <t>Montáž konzol š do 1,1 m u dílcového pracovního lešení v do 10 m</t>
  </si>
  <si>
    <t>případné výložníky400=400,000 [A]</t>
  </si>
  <si>
    <t>1. Množství měrných jednotek se určuje v m2 pracovní podlahy konzol.</t>
  </si>
  <si>
    <t>942321211</t>
  </si>
  <si>
    <t>Příplatek ke konzole š do 1,1 m u dílcového lešení v do 25 m za první a ZKD den použití</t>
  </si>
  <si>
    <t>942321811</t>
  </si>
  <si>
    <t>Demontáž konzol š do 1,1 m u dílcového pracovního lešení v do 10 m</t>
  </si>
  <si>
    <t>944111121</t>
  </si>
  <si>
    <t>Montáž ochranného zábradlí trubkového vnitřního na lešeňových konstrukcích jednotyčového</t>
  </si>
  <si>
    <t>1. Cena -1111 je určena pro zábradlí na objektech jakékoliv výšky.  2. Ceny -1121 a -1122 jsou určeny pro lešeňové trubkové konstrukce do výšky 25 m.  3. Množství měrných jednotek se určuje:  a) u ceny -1111 v m délky vnějšího obvodu objektu vúrovni ochranného zábradlí,  b) u cen -1121 a -1122 v m délky ochranného zábradlí.</t>
  </si>
  <si>
    <t>944111821</t>
  </si>
  <si>
    <t>Demontáž ochranného zábradlí trubkového vnitřního na lešeňových konstrukcích jednotyčového</t>
  </si>
  <si>
    <t>1. Cena -1811 je určena pro zábradlí na objektech jakékoliv výšky.  2. Ceny -1821 a -1822 jsou určeny pro lešeňové trubkové konstrukce do výšky 25 m.</t>
  </si>
  <si>
    <t>944511111</t>
  </si>
  <si>
    <t>Montáž ochranné sítě z textilie z umělých vláken</t>
  </si>
  <si>
    <t>1. Vcenách nejsou započteny náklady na lešení potřebné pro zavěšení sítí; toto lešení se oceňuje příslušnými cenami lešení.</t>
  </si>
  <si>
    <t>944511811</t>
  </si>
  <si>
    <t>Demontáž ochranné sítě z textilie z umělých vláken</t>
  </si>
  <si>
    <t>978015341</t>
  </si>
  <si>
    <t>Otlučení (osekání) vnější vápenné nebo vápenocementové omítky stupně členitosti 1 a 2 rozsahu do 30%</t>
  </si>
  <si>
    <t>Nesoudržný podklad - el. odměřeno 
pohled západní 
hlavní plochy - EPS(45.38+127.319)-(32+2.96+1.302+0.98)=135,457 [A] 
hlavní plocha - MW(18.7)-(0.82)=17,880 [B] 
podhled0.75*7.41=5,558 [C] 
hlavní plocha - XPS18.5=18,500 [D] 
Mezisoučet: A+B+C+D=177,395 [E] 
pohled jižní 
hlavní plochy - EPS(137.75+165.89)-(32+2.96+1.302+0.98)=266,398 [F] 
hlavní plocha - MW(16.5+0.62+0.732+7.17)-(0.156)=24,866 [G] 
podhled0.75*23.06=17,295 [H] 
hlavní plocha - XPS(17.56+0.205+0.25+2.3)=20,315 [I] 
Mezisoučet: F+G+H+I=328,874 [J] 
pohled východní 
hlavní plochy - EPS(130.4)-(3*5.66+9)=104,420 [K] 
hlavní plocha - MW(0.88+0.6+1.25+10)=12,730 [L] 
hlavní plocha - XPS1.6*(0.9+15.8)=26,720 [M] 
Mezisoučet: K+L+M=143,870 [N] 
pohled severní 
hlavní plochy - EPS(256.7)-(55.87)=200,830 [O] 
hlavní plocha - MW(32.9)=32,900 [P] 
podhled0.75*10.99=8,243 [Q] 
hlavní plocha - XPS1.6*(36.8)=58,880 [R] 
Mezisoučet: O+P+Q+R=300,853 [S] 
Celkem: A+B+C+D+F+G+H+I+K+L+M+O+P+Q+R=950,992 [T]</t>
  </si>
  <si>
    <t>997013803</t>
  </si>
  <si>
    <t>Poplatek za uložení na skládce (skládkovné) stavebního odpadu cihelného kód odpadu 170 102</t>
  </si>
  <si>
    <t>Poplatek za uložení stavebního odpadu na skládce (skládkovné) cihelného zatříděného do Katalogu odpadů pod kódem 170 102  
Poznámka: Skutečné množství odpoadu bude fakturováno dle doložených podkladů o likvidaci. odsouhlasených TDI</t>
  </si>
  <si>
    <t>998018002</t>
  </si>
  <si>
    <t>Přesun hmot ruční pro budovy v do 12 m</t>
  </si>
  <si>
    <t>HZS1341</t>
  </si>
  <si>
    <t>Hodinová zúčtovací sazba lešenář</t>
  </si>
  <si>
    <t>Hodinové zúčtovací sazby profesí HSV  provádění konstrukcí lešenář  
Poznámka: Nepředpokládané práce - Bude účtováno dle skutečně provedených prací zapsaných v SD a odsouhlasenývch TDI</t>
  </si>
  <si>
    <t>DEM 001</t>
  </si>
  <si>
    <t>Bourací práce</t>
  </si>
  <si>
    <t>712300832</t>
  </si>
  <si>
    <t>Odstranění povlakové krytiny střech do 10° dvouvrstvé</t>
  </si>
  <si>
    <t>36.495*20.375=743,586 [A]</t>
  </si>
  <si>
    <t>712300843</t>
  </si>
  <si>
    <t>Odstranění povlakové krytiny střech do 10° od zbytkového asfaltového pásu odsekáním</t>
  </si>
  <si>
    <t>712300845</t>
  </si>
  <si>
    <t>Demontáž ventilační hlavice na ploché střeše sklonu do 10°</t>
  </si>
  <si>
    <t>Větrací hlavice - D46=6,000 [A]</t>
  </si>
  <si>
    <t>721</t>
  </si>
  <si>
    <t>Zdravotechnika - vnitřní kanalizace</t>
  </si>
  <si>
    <t>721210813</t>
  </si>
  <si>
    <t>Demontáž vpustí podlahových z kyselinovzdorné kameniny DN 100</t>
  </si>
  <si>
    <t>1.NP 
5=5,000 [A] 
Mezisoučet: A=5,000 [B] 
Celkem: A=5,000 [C]</t>
  </si>
  <si>
    <t>721210823</t>
  </si>
  <si>
    <t>Demontáž vpustí střešních DN 125</t>
  </si>
  <si>
    <t>Střecha - D96=6,000 [A]</t>
  </si>
  <si>
    <t>721263807</t>
  </si>
  <si>
    <t>Demontáž klapky zpětné do DN 200</t>
  </si>
  <si>
    <t>751</t>
  </si>
  <si>
    <t>Vzduchotechnika</t>
  </si>
  <si>
    <t>751398822</t>
  </si>
  <si>
    <t>Demontáž větrací mřížky stěnové do průřezu 0,100 m2</t>
  </si>
  <si>
    <t>1.NP 
7=7,000 [A] 
Mezisoučet: A=7,000 [B] 
Celkem: A=7,000 [C]</t>
  </si>
  <si>
    <t>764002841</t>
  </si>
  <si>
    <t>Demontáž oplechování horních ploch zdí a nadezdívek do suti</t>
  </si>
  <si>
    <t>2*36.495+2*20.375=113,740 [A]</t>
  </si>
  <si>
    <t>764002851</t>
  </si>
  <si>
    <t>Demontáž oplechování parapetů do suti</t>
  </si>
  <si>
    <t>1.NP 
1150/8501*(1.15)=1,150 [A] 
Mezisoučet: A=1,150 [B] 
2.NP 
700/8150.7=0,700 [C] 
Mezisoučet: C=0,700 [D] 
1.NP 
1450/9007*(1.45)=10,150 [E] 
1180/8601*(1.18)=1,180 [F] 
Mezisoučet: E+F=11,330 [G] 
2.NP 
1750/10951.75=1,750 [H] 
Mezisoučet: H=1,750 [I] 
1.NP 
1475/14753*(1.475)=4,425 [J] 
1490/23702*(1.49)=2,980 [K] 
Mezisoučet: J+K=7,405 [L] 
2.NP 
1780/11602*(1.78)=3,560 [M] 
Mezisoučet: M=3,560 [N] 
1.NP 
2800/24402.8=2,800 [O] 
Mezisoučet: O=2,800 [P] 
2.NP 
2075/27103*2.075=6,225 [Q] 
7420/27207.42=7,420 [R] 
20920/27202*20.92=41,840 [S] 
11970/271211.97=11,970 [T] 
Mezisoučet: Q+R+S+T=67,455 [U] 
Celkem: A+C+E+F+H+J+K+M+O+Q+R+S+T=96,150 [V]</t>
  </si>
  <si>
    <t>764002871</t>
  </si>
  <si>
    <t>Demontáž lemování zdí do suti</t>
  </si>
  <si>
    <t>766411821</t>
  </si>
  <si>
    <t>Demontáž truhlářského obložení stěn z palubek</t>
  </si>
  <si>
    <t>2.NP 
2.013.84*(6+2+5.09+2.975+1.5)=67,450 [A] 
2.123.84*(2.98+4.71)=29,530 [B] 
2.133.84*(1.5+1.5+0.65+5.64+10.9+1)=81,370 [C] 
2.153.84*(3.135+7.44)=40,608 [D] 
Mezisoučet: A+B+C+D=218,958 [E] 
Celkem: A+B+C+D=218,958 [F]</t>
  </si>
  <si>
    <t>1. Cenami nelze oceňovat demontáž obložení stěn výšky přes 2,5 m; tyto práce se oceňují cenami souboru cen 766 42-18 Demontáž obložení podhledů.</t>
  </si>
  <si>
    <t>766411822</t>
  </si>
  <si>
    <t>Demontáž truhlářského obložení stěn podkladových roštů</t>
  </si>
  <si>
    <t>766441822</t>
  </si>
  <si>
    <t>Demontáž parapetních desek dřevěných nebo plastových šířky přes 30 cm délky přes 1,0 m</t>
  </si>
  <si>
    <t>2.NP 
700/8150.7=0,700 [A] 
Mezisoučet: A=0,700 [B] 
2.NP 
1750/10951.75=1,750 [C] 
Mezisoučet: C=1,750 [D] 
2.NP 
1780/11602*(1.78)=3,560 [E] 
Mezisoučet: E=3,560 [F] 
2.NP 
2075/27103*2.075=6,225 [G] 
7420/27207.42=7,420 [H] 
20920/27202*20.92=41,840 [I] 
11970/271211.97=11,970 [J] 
Mezisoučet: G+H+I+J=67,455 [K] 
Celkem: A+C+E+G+H+I+J=73,465 [L]</t>
  </si>
  <si>
    <t>767161824</t>
  </si>
  <si>
    <t>Demontáž zábradlí schodišťového nerozebíratelného hmotnosti 1m zábradlí přes 20 kg</t>
  </si>
  <si>
    <t>1.NP/2.NP 
1.01(5.9+3)/cos 35= 
Mezisoučet: A= 
Celkem: A=</t>
  </si>
  <si>
    <t>767996703</t>
  </si>
  <si>
    <t>Demontáž atypických zámečnických konstrukcí řezáním hmotnosti jednotlivých dílů do 250 kg</t>
  </si>
  <si>
    <t>1.NP 
Výtah - včetně dveří2*200=400,000 [A] 
Výtah - pomocné a přidružené konstrukce2*150=300,000 [B] 
Mezisoučet: A+B=700,000 [C] 
2.NP 
Výtah - včetně dveří2*200=400,000 [D] 
Výtah - pomocné a přidružené konstrukce2*150=300,000 [E] 
Mezisoučet: D+E=700,000 [F] 
Celkem: A+B+D+E=1 400,000 [G]</t>
  </si>
  <si>
    <t>1. Cenami nelze oceňovat demontáž jmenovité konstrukce, pro kterou jsou ceny vkatalogu již stanoveny.  2. Ceny lze užít pro sortiment zámečnických konstrukcí, nikoliv pro sloupy, kolejnice, vazníky apod.  3. Volba cen se řídí hmotností jednotlivě demontovaného dílu konstrukce.</t>
  </si>
  <si>
    <t>771411810</t>
  </si>
  <si>
    <t>Demontáž soklíků pórovinových kladených do malty rovných</t>
  </si>
  <si>
    <t>1.NP 
1.012*(8.54+11.93)+2*22.8=86,540 [A] 
1.022*2.86+2*3.69=13,100 [B] 
1.052*1.365+2*1.38=5,490 [C] 
1.062*0.96+2*1.38=4,680 [D] 
1.072*0.895+2*1.38=4,550 [E] 
1.082*2.36+2*5.66=16,040 [F] 
1.132*1.17+2*2.17=6,680 [G] 
1.172*3.145+2*4.77=15,830 [H] 
1.182*2.73+2*4.77=15,000 [I] 
1.192*2.935+2*4.45=14,770 [J] 
1.212*2.99+2*1.74=9,460 [K] 
1.332*2.69+2*2.15=9,680 [L] 
Mezisoučet: A+B+C+D+E+F+G+H+I+J+K+L=201,820 [M] 
2.NP 
2.142*1.18+2*4.28=10,920 [N] 
2.182*1.22+2*1.69=5,820 [O] 
2.202*1.22+2*2.41=7,260 [P] 
Mezisoučet: N+O+P=24,000 [Q] 
Celkem: A+B+C+D+E+F+G+H+I+J+K+L+N+O+P=225,820 [R]</t>
  </si>
  <si>
    <t>771411830</t>
  </si>
  <si>
    <t>Demontáž soklíků pórovinových kladených do malty schodišťových</t>
  </si>
  <si>
    <t>1.NP/2.NP 
1.012*6.3+2.72=15,320 [A] 
Mezisoučet: A=15,320 [B] 
Celkem: A=15,320 [C]</t>
  </si>
  <si>
    <t>771571810</t>
  </si>
  <si>
    <t>Demontáž podlah z dlaždic keramických kladených do malty</t>
  </si>
  <si>
    <t>1.NP 
1.01114.03=114,030 [A] 
1.029.91=9,910 [B] 
1.033.93=3,930 [C] 
1.041.21=1,210 [D] 
1.051.88=1,880 [E] 
1.061.32=1,320 [F] 
1.071.24=1,240 [G] 
1.0813=13,000 [H] 
1.096.42=6,420 [I] 
1.101.71=1,710 [J] 
1.111.66=1,660 [K] 
1.121.64=1,640 [L] 
1.132.54=2,540 [M] 
1.16148.74=148,740 [N] 
1.1715.7=15,700 [O] 
1.1813.08=13,080 [P] 
1.1913=13,000 [Q] 
1.215.19=5,190 [R] 
1.224.68=4,680 [S] 
1.237.21=7,210 [T] 
1.244.61=4,610 [U] 
1.2615.73=15,730 [V] 
1.335.78=5,780 [W] 
Mezisoučet: A+B+C+D+E+F+G+H+I+J+K+L+M+N+O+P+Q+R+S+T+U+V+W=394,210 [X] 
2.NP 
2.0185.56=85,560 [Y] 
2.023.05=3,050 [Z] 
2.037.06=7,060 [AA] 
2.041.4=1,400 [AB] 
2.051.4=1,400 [AC] 
2.061.8=1,800 [AD] 
2.074.33=4,330 [AE] 
2.084.57=4,570 [AF] 
2.091.24=1,240 [AG] 
2.101.22=1,220 [AH] 
2.111.22=1,220 [AI] 
2.1646.81=46,810 [AJ] 
2.1724.45=24,450 [AK] 
2.182.05=2,050 [AL] 
2.191.2=1,200 [AM] 
2.202.94=2,940 [AN] 
2.212.75=2,750 [AO] 
2.221.19=1,190 [AP] 
Mezisoučet: Y+Z+AA+AB+AC+AD+AE+AF+AG+AH+AI+AJ+AK+AL+AM+AN+AO+AP=194,240 [AQ] 
Celkem: A+B+C+D+E+F+G+H+I+J+K+L+M+N+O+P+Q+R+S+T+U+V+W+Y+Z+AA+AB+AC+AD+AE+AF+AG+AH+AI+AJ+AK+AL+AM+AN+AO+AP=588,450 [AR]</t>
  </si>
  <si>
    <t>776201812</t>
  </si>
  <si>
    <t>Demontáž lepených povlakových podlah s podložkou ručně</t>
  </si>
  <si>
    <t>1.NP 
1.143.66=3,660 [A] 
1.305.89=5,890 [B] 
Mezisoučet: A+B=9,550 [C] 
2.NP 
2.1213.88=13,880 [D] 
2.2329.98=29,980 [E] 
Mezisoučet: D+E=43,860 [F] 
Celkem: A+B+D+E=53,410 [G]</t>
  </si>
  <si>
    <t>776301812</t>
  </si>
  <si>
    <t>Odstranění lepených podlahovin s podložkou ze schodišťových stupňů</t>
  </si>
  <si>
    <t>1.15*(11+2+12)=28,750 [A]</t>
  </si>
  <si>
    <t>776430811</t>
  </si>
  <si>
    <t>Odstranění hran schodišťových</t>
  </si>
  <si>
    <t>776991821</t>
  </si>
  <si>
    <t>Odstranění lepidla ručně z podlah</t>
  </si>
  <si>
    <t>781411810</t>
  </si>
  <si>
    <t>Demontáž obkladů z obkladaček pórovinových kladených do malty</t>
  </si>
  <si>
    <t>1.NP 
1.031.53*(2*1.4+1.87)+2.14*(2*1.495+0.88)=15,427 [A] 
1.042*(2*1.375+2*0.88)=9,020 [B] 
1.091.98*(2*2.98+2*2.155)=20,335 [C] 
1.101.98*(2*0.955+2*1.825)=11,009 [D] 
1.111.98*(2*0.925+2*1.825)=10,890 [E] 
1.121.98*(2*0.9+2*1.825)=10,791 [F] 
1.161.82*(2*19.84+2*9.59)+1.54*(6*3.5)=139,465 [G] 
1.223.38*(2*2.69+2*1.74)=29,947 [H] 
1.231.59*(2*2.99+2*2.43)=17,236 [I] 
1.243.38*(2*2.69+2*1.74)=29,947 [J] 
1.261.54*(2*3.25+2*4.91)=25,133 [K] 
Mezisoučet: A+B+C+D+E+F+G+H+I+J+K=319,200 [L] 
2.NP 
2.021.52*(2*1.23+2*2.48)=11,278 [M] 
2.031.52*(2*3.62+2*2.87)=19,730 [N] 
2.041.8*(2*1.4+2*1)=8,640 [O] 
2.051.8*(2*1.4+2*1)=8,640 [P] 
2.061.52*(2*1.08+2*1.94)=9,181 [Q] 
2.071.52*(2*2.23+2*1.94)=12,677 [R] 
2.081.52*(2*1.6+2*2.9)=13,680 [S] 
2.091.8*(2*1.35+2*0.9)=8,100 [T] 
2.101.8*(2*1.35+2*0.9)=8,100 [U] 
2.111.8*(2*1.35+2*0.9)=8,100 [V] 
2.161.54*(2*5.75+2*6)=36,190 [W] 
2.171.54*(2*5.165+2*4.3)=29,152 [X] 
2.191.54*(2*1.38+2*0.9)=7,022 [Y] 
2.212.12*(2*1.38+2*2.09)=14,713 [Z] 
2.221.54*(2*1.38+2*0.86)=6,899 [AA] 
Mezisoučet: M+N+O+P+Q+R+S+T+U+V+W+X+Y+Z+AA=202,102 [AB] 
Celkem: A+B+C+D+E+F+G+H+I+J+K+M+N+O+P+Q+R+S+T+U+V+W+X+Y+Z+AA=521,302 [AC]</t>
  </si>
  <si>
    <t>781413810</t>
  </si>
  <si>
    <t>Demontáž obkladů z obkladaček pórovinových lepených</t>
  </si>
  <si>
    <t>1.NP 
1150/8501*(1.15)*0.3=0,345 [A] 
Mezisoučet: A=0,345 [B] 
1.NP 
1450/9007*(1.45)*0.3=3,045 [C] 
1180/8601*(1.18)*0.3=0,354 [D] 
Mezisoučet: C+D=3,399 [E] 
1.NP 
1475/14753*(1.475)*0.3=1,328 [F] 
1490/23702*(1.49)*0.3=0,894 [G] 
Mezisoučet: F+G=2,222 [H] 
1.NP 
2800/24402.8*0.3=0,840 [I] 
Mezisoučet: I=0,840 [J] 
Celkem: A+C+D+F+G+I=6,806 [K]</t>
  </si>
  <si>
    <t>949101112</t>
  </si>
  <si>
    <t>Lešení pomocné pro objekty pozemních staveb s lešeňovou podlahou v do 3,5 m zatížení do 150 kg/m2</t>
  </si>
  <si>
    <t>1.NP/2.NP2*2.8+2*4.16=13,920 [A] 
strop 2.NP2*2.8+2*4.16+2*2.8+2*4.885=29,290 [B] 
Celkem: A+B=43,210 [C]</t>
  </si>
  <si>
    <t>1. Vceně jsou započteny i náklady na montáž, opotřebení a demontáž lešení.  2. Vceně nejsou započteny náklady na manipulaci slešením; tyto jsou již zahrnuty vcenách příslušných stavebních prací.  3. Množství měrných jednotek se určuje m2 podlahové plochy, na které se práce provádí.</t>
  </si>
  <si>
    <t>962031132</t>
  </si>
  <si>
    <t>Bourání příček z cihel pálených na MVC tl do 100 mm</t>
  </si>
  <si>
    <t>1.NP 
1.02-1.123.82*(2*1.38+2*1.825)+2*(2*0.3)=25,686 [A] 
Mezisoučet: A=25,686 [B] 
2.NP 
2.02-2.113.84*(2*1.4+2.08+2*1.35)-(2*0.6*2)=26,707 [C] 
Mezisoučet: C=26,707 [D] 
Celkem: A+C=52,393 [E]</t>
  </si>
  <si>
    <t>962031133</t>
  </si>
  <si>
    <t>Bourání příček z cihel pálených na MVC tl do 150 mm</t>
  </si>
  <si>
    <t>1.NP 
1.02-1.123.82*(0.88+1.495+2.68+2.98+1.38)-(5*0.6*2)=29,965 [A] 
Mezisoučet: A=29,965 [B] 
2.NP 
2.02-2.113.84*(6.295+1.8+2.9+3.06)-(4*0.6*2+3*0.8*2)=44,371 [C] 
2.18-2.223.84*(4.08+1.22+4.28)-(3*0.6*2+2*0.8*2+0.9*2)=28,187 [D] 
2.15/2.163.84*5.5215=21,203 [E] 
Mezisoučet: C+D+E=93,761 [F] 
Celkem: A+C+D+E=123,726 [G]</t>
  </si>
  <si>
    <t>962032240</t>
  </si>
  <si>
    <t>Bourání zdiva z cihel pálených nebo vápenopískových na MC do 1m3</t>
  </si>
  <si>
    <t>1.NP - v. 3,82m 
1.01/1.160.17*(3.82*1.9-0.9*2)=0,928 [A] 
Přidružen odbourávky kolem zárubní a ostění10*0.2=2,000 [B] 
Mezisoučet: A+B=2,928 [C] 
2.NP 
= 
Mezisoučet: D= 
Celkem: A+B+D=</t>
  </si>
  <si>
    <t>1. Bourání pilířů o průřezu přes 0,36 m2 se oceňuje příslušnými cenami -2230, -2231, -2240, -2241,-2253 a -2254 jako bourání zdiva nadzákladového cihelného.</t>
  </si>
  <si>
    <t>962032241</t>
  </si>
  <si>
    <t>Bourání zdiva z cihel pálených nebo vápenopískových na MC přes 1 m3</t>
  </si>
  <si>
    <t>1.NP - v. 3,82m 
1.01/(1.02+1.05-1.08)0.19*(3.82*8.54-(2*0.6*2+2*0.8*2))=5,134 [A] 
1.01/1.35+1.360.2*3.82*5.47=4,179 [B] 
1.01/1.15/1.190.17*3.82*(1.335+0.17+4.445)+0.17*3.82*2.935+0.19*(3.82*(1.335+0.17*4.445)-(0.9*2))=6,945 [C] 
1.02/1.090.18*3.82*3.69=2,537 [D] 
1.08/1.090.33*((3.82*1.855)-(0.8*2))=1,810 [E] 
1.08/1.06+1.100.17*3.82*(1.825+0.19+1.38)=2,205 [F] 
1.05-1.07/1.10-1.120.19*3.82*(0.09+1.365+0.09+0.895+0.11+0.96)=2,548 [G] 
1.16/1.17+1.180.19*(3.82*(0.14+3.145+0.31+2.73)-(2*0.8*2+0.85*1.15))=3,797 [H] 
1.13/1.140.18*(3.82*2.17-0.8*2)=1,204 [I] 
1.160.2*1.55*(3.22+3.5+3.21)=3,078 [J] 
1.01/1.37+1.38/1.160.34*3.82*1.75+2*0.18*(3.82*3.12-2*(1*2.12))=5,037 [K] 
1.20/1.21-1.24/1.250.35*(3.82*(1.74+2.43)-(2*0.8*1.8))+0.17*3.82*(2*2.99+3*2.69+2.35)=15,217 [L] 
1.31/1.320.295*3.82*3.48+0.49*0.62*3.82=5,082 [M] 
1.33+1.34/1.350.18*3.82*6.05=4,160 [N] 
1.35/1.360.18*3.82*6.05=4,160 [O] 
dešťové svody4*3.82*(0.45*0.35)=2,407 [P] 
Mezisoučet: A+B+C+D+E+F+G+H+I+J+K+L+M+N+O+P=69,500 [Q] 
2.NP 
2.01-2.110.16*3.84*1.23+0.165*3.84*1.94+0.18*3.84*1.94+0.185*3.84*3.62=5,897 [R] 
2.01/2.123.84*(0.19*4.71)+(0.205*2.98-(0.8*2+0.82*0.81))=1,783 [S] 
2.01/2.230.2*(3.84*6.02-3.05*4.48)=1,891 [T] 
2.17-2.20/2.230.18*(3.84*6.02-0.9*2)=3,837 [U] 
2.18-2.220.18*3.84*(3.2+4.28+2*1.38+0.75)=7,596 [V] 
2.240.615*3.84*1.68=3,967 [W] 
2.25-2.270.18*3.84*1.3+0.18*(3.84*4.67-(0.8*2+2*1*2.1))+0.35*3.84*2*1.205+0.255*3.84*1.205+0.3*3.84*1.65=9,402 [X] 
2.17/2.240.175*3.84*5.165=3,471 [Y] 
2.24/2.130.18*3.84*1.39=0,961 [Z] 
2.17/2.130.18*(3.84*4.3-1.75*1.095)=2,627 [AA] 
2.13/2.170.18*(3.84*12.57-0.8*2)+0.18*3.84*1.225=9,247 [AB] 
2.16/šachta0.18*3.84*3.29+0.28*3.84*1.1=3,457 [AC] 
2.18/2.13/2.150.18*(3.84*(0.75+2.355+3.94+1.545)-(0.7*0.88+1.91*2.05))=5,122 [AD] 
dešťové svody3.84*(0.34*1)=1,306 [AE] 
dešťové svody6*3.82*(0.45*0.35)=3,610 [AF] 
Mezisoučet: R+S+T+U+V+W+X+Y+Z+AA+AB+AC+AD+AE+AF=64,174 [AG] 
3.NP 
Bourání zděné nadstřešní části šachty VZT0.6*(1.855*3.555)=3,957 [AH] 
Mezisoučet: AH=3,957 [AI] 
Celkem: A+B+C+D+E+F+G+H+I+J+K+L+M+N+O+P+R+S+T+U+V+W+X+Y+Z+AA+AB+AC+AD+AE+AF+AH=137,631 [AJ]</t>
  </si>
  <si>
    <t>962042320</t>
  </si>
  <si>
    <t>Bourání zdiva nadzákladového z betonu prostého do 1 m3</t>
  </si>
  <si>
    <t>1.NP 
1.150.22*1.27*1.02+0.41*0.36*0.36=0,338 [A] 
1.250.1*0.9*5.3+0.44*0.59*1.81=0,947 [B] 
Celkem: A+B=1,285 [C]</t>
  </si>
  <si>
    <t>1. Bourání pilířů o průřezu přes 0,36 m2 se oceňuje cenami -2320 a - 2321 jako bourání zdiva nadzákladového zbetonu prostého.</t>
  </si>
  <si>
    <t>962042321</t>
  </si>
  <si>
    <t>Bourání zdiva nadzákladového z betonu prostého přes 1 m3</t>
  </si>
  <si>
    <t>1.NP 
1.250.96*2.36*0.9=2,039 [A] 
Celkem: A=2,039 [B]</t>
  </si>
  <si>
    <t>962052210</t>
  </si>
  <si>
    <t>Bourání zdiva nadzákladového ze ŽB do 1 m3</t>
  </si>
  <si>
    <t>zvětšení okenního otvoru0.375*(0.4+0.72)=0,420 [A] 
odbourání parapetů2*(0.35*0.3*2.85)+1*(0.35*0.3*1.64)=0,771 [B] 
Celkem: A+B=1,191 [C]</t>
  </si>
  <si>
    <t>1. Bourání pilířů o průřezu přes 0,36 m2 se oceňuje cenami - 2210 a -2211 jako bourání zdiva nadzákladového železobetonového.</t>
  </si>
  <si>
    <t>962081141</t>
  </si>
  <si>
    <t>Bourání příček ze skleněných tvárnic tl do 150 mm</t>
  </si>
  <si>
    <t>1.NP 
1.01/1.161.875*0.675=1,266 [A] 
Mezisoučet: A=1,266 [B] 
Celkem: A=1,266 [C]</t>
  </si>
  <si>
    <t>963051113</t>
  </si>
  <si>
    <t>Bourání ŽB stropů deskových tl přes 80 mm</t>
  </si>
  <si>
    <t>1.NP/2.NP0.3*(2.8*4.16)=3,494 [A] 
strop 2.NP0.3*(2.8*4.16)+0.3*(2.8*4.885)=7,598 [B] 
Celkem: A+B=11,092 [C]</t>
  </si>
  <si>
    <t>1. Cenu -1313 lze použít i pro bourání bedničkových stropů. Množství jednotek se určuje v m3 včetně dutin.</t>
  </si>
  <si>
    <t>965042241</t>
  </si>
  <si>
    <t>Bourání podkladů pod dlažby nebo mazanin betonových nebo z litého asfaltu tl přes 100 mm pl pře 4 m2</t>
  </si>
  <si>
    <t>1.NP/2.NP0.1*(2.8*4.16)=1,165 [A] 
Celkem: A=1,165 [B]</t>
  </si>
  <si>
    <t>strop 2.NP0.1*(2.8*4.16)+0.1*(2.8*4.885)=2,533 [A] 
Celkem: A=2,533 [B]</t>
  </si>
  <si>
    <t>965046111</t>
  </si>
  <si>
    <t>Broušení stávajících betonových podlah úběr do 3 mm</t>
  </si>
  <si>
    <t>1.NP 
1.1528.98=28,980 [A] 
1.209.59=9,590 [B] 
1.2514.63=14,630 [C] 
1.2730.89=30,890 [D] 
1.2821.58=21,580 [E] 
1.296.21=6,210 [F] 
1.3113.46=13,460 [G] 
1.326.39=6,390 [H] 
1.3410.24=10,240 [I] 
1.3523.73=23,730 [J] 
1.3615.52=15,520 [K] 
Mezisoučet: A+B+C+D+E+F+G+H+I+J+K=181,220 [L] 
2.NP 
2.13297.85=297,850 [M] 
2.1552.32=52,320 [N] 
2.251.08=1,080 [O] 
2.297.68=7,680 [P] 
Mezisoučet: M+N+O+P=358,930 [Q] 
Celkem: A+B+C+D+E+F+G+H+I+J+K+M+N+O+P=540,150 [R]</t>
  </si>
  <si>
    <t>1. Ceny jsou určeny pro zbroušení podlah před pokládkou zpevňovacích nátěrů, odfrézování zaolejovaných vrstev, odstranění starých nátěrů, lepidel dlažby, vyrovnání povrchu – odstranění nerovností, zarovnání nerovností vokolí dilatačních spar.</t>
  </si>
  <si>
    <t>966008221</t>
  </si>
  <si>
    <t>Bourání betonového nebo polymerbetonového odvodňovacího žlabu š do 200 mm</t>
  </si>
  <si>
    <t>1.NP 
4+1=5,000 [A] 
Mezisoučet: A=5,000 [B] 
Celkem: A=5,000 [C]</t>
  </si>
  <si>
    <t>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t>
  </si>
  <si>
    <t>968072354</t>
  </si>
  <si>
    <t>Vybourání kovových rámů oken zdvojených včetně křídel pl do 1 m2</t>
  </si>
  <si>
    <t>1.NP 
1150/8501*(1.15*0.85)=0,978 [A] 
Mezisoučet: A=0,978 [B] 
2.NP 
700/8150.7*0.815=0,571 [C] 
Mezisoučet: C=0,571 [D] 
Celkem: A+C=1,549 [E]</t>
  </si>
  <si>
    <t>1. V cenách -2244 až -2559 jsou započteny i náklady na vyvěšení křídel.  2. Cenou -2641 se oceňuje i vybourání nosné ocelové konstrukce pro sádrokartonové příčky.</t>
  </si>
  <si>
    <t>968072355</t>
  </si>
  <si>
    <t>Vybourání kovových rámů oken zdvojených včetně křídel pl do 2 m2</t>
  </si>
  <si>
    <t>1.NP 
1450/9007*(1.45*0.9)=9,135 [A] 
1180/8601*(1.18*0.86)=1,015 [B] 
Mezisoučet: A+B=10,150 [C] 
2.NP 
1750/10951.75*1.095=1,916 [D] 
Mezisoučet: D=1,916 [E] 
Celkem: A+B+D=12,066 [F]</t>
  </si>
  <si>
    <t>968072356</t>
  </si>
  <si>
    <t>Vybourání kovových rámů oken zdvojených včetně křídel pl do 4 m2</t>
  </si>
  <si>
    <t>1.NP 
1475/14753*(1.475*1.475)=6,527 [A] 
1490/23702*(1.49*2.37)=7,063 [B] 
Mezisoučet: A+B=13,590 [C] 
2.NP 
1780/11602*(1.78*1.16)=4,130 [D] 
Mezisoučet: D=4,130 [E] 
Celkem: A+B+D=17,720 [F]</t>
  </si>
  <si>
    <t>968072357</t>
  </si>
  <si>
    <t>Vybourání kovových rámů oken zdvojených včetně křídel pl přes 4 m2</t>
  </si>
  <si>
    <t>1.NP 
2800/24402.8*2.44=6,832 [A] 
Mezisoučet: A=6,832 [B] 
2.NP 
2075/27103*2.075*2.71=16,870 [C] 
7420/27207.42*2.72=20,182 [D] 
20920/27202*20.92*2.72=113,805 [E] 
11970/271211.97*2.712=32,463 [F] 
Mezisoučet: C+D+E+F=183,320 [G] 
Celkem: A+C+D+E+F=190,152 [H]</t>
  </si>
  <si>
    <t>968072455</t>
  </si>
  <si>
    <t>Vybourání kovových dveřních zárubní pl do 2 m2</t>
  </si>
  <si>
    <t>1.NP36=36,000 [A] 
6008*(0.6*2)=9,600 [B] 
80014*(0.8*2)=22,400 [C] 
90013*(0.9*2)=23,400 [D] 
Mezisoučet: A+B+C+D=91,400 [E] 
2.NP 
6009*(0.6*2)=10,800 [F] 
80010*(0.8*2)=16,000 [G] 
9004*(0.9*2)=7,200 [H] 
Mezisoučet: F+G+H=34,000 [I] 
Celkem: A+B+C+D+F+G+H=125,400 [J]</t>
  </si>
  <si>
    <t>968072456</t>
  </si>
  <si>
    <t>Vybourání kovových dveřních zárubní pl přes 2 m2</t>
  </si>
  <si>
    <t>1.NP 
1.63*3.42=5,575 [A] 
1.25*1.96=2,450 [B] 
Mezisoučet: A+B=8,025 [C] 
2.NP 
1.7*2.4=4,080 [D] 
2*(1.815*2.1)=7,623 [E] 
1.91*2.05=3,916 [F] 
Mezisoučet: D+E+F=15,619 [G] 
Celkem: A+B+D+E+F=23,644 [H]</t>
  </si>
  <si>
    <t>971033231</t>
  </si>
  <si>
    <t>Vybourání otvorů ve zdivu cihelném pl do 0,0225 m2 na MVC nebo MV tl do 150 mm</t>
  </si>
  <si>
    <t>1.NP 
Prostupy VZT2=2,000 [A] 
Mezisoučet: A=2,000 [B] 
Celkem: A=2,000 [C]</t>
  </si>
  <si>
    <t>971033351</t>
  </si>
  <si>
    <t>Vybourání otvorů ve zdivu cihelném pl do 0,09 m2 na MVC nebo MV tl do 450 mm</t>
  </si>
  <si>
    <t>1.NP 
Prostupy VZT1=1,000 [A] 
Mezisoučet: A=1,000 [B] 
Celkem: A=1,000 [C]</t>
  </si>
  <si>
    <t>971033641</t>
  </si>
  <si>
    <t>Vybourání otvorů ve zdivu cihelném pl do 4 m2 na MVC nebo MV tl do 300 mm</t>
  </si>
  <si>
    <t>1.NP 
1.01/1.140.19*(1*2.05)=0,390 [A] 
1.08/1.170.17*(0.9*2.05)=0,314 [B] 
Mezisoučet: A+B=0,704 [C] 
2.NP 
2.01/2.230.18*(2*1*2.05)=0,738 [D] 
Mezisoučet: D=0,738 [E] 
Celkem: A+B+D=1,442 [F]</t>
  </si>
  <si>
    <t>971042341</t>
  </si>
  <si>
    <t>Vybourání otvorů v betonových příčkách a zdech pl do 0,09 m2 tl do 300 mm</t>
  </si>
  <si>
    <t>971042351</t>
  </si>
  <si>
    <t>Vybourání otvorů v betonových příčkách a zdech pl do 0,09 m2 tl do 450 mm</t>
  </si>
  <si>
    <t>1.NP 
Prostupy VZT6=6,000 [A] 
Mezisoučet: A=6,000 [B] 
Celkem: A=6,000 [C]</t>
  </si>
  <si>
    <t>971042551</t>
  </si>
  <si>
    <t>Vybourání otvorů v betonových příčkách a zdech pl do 1 m2</t>
  </si>
  <si>
    <t>Prostup VZT0.375*(0.55*0.65)=0,134 [A]</t>
  </si>
  <si>
    <t>971042651</t>
  </si>
  <si>
    <t>Vybourání otvorů v betonových příčkách a zdech pl do 4 m2</t>
  </si>
  <si>
    <t>1.NP 
3*0.48*(1.48*1.48)=3,154 [A] 
2*0.48*(2*1.48)=2,842 [B] 
Mezisoučet: A+B=5,996 [C] 
Celkem: A+B=5,996 [D]</t>
  </si>
  <si>
    <t>977312113</t>
  </si>
  <si>
    <t>Řezání stávajících betonových mazanin vyztužených hl do 150 mm</t>
  </si>
  <si>
    <t>978011191</t>
  </si>
  <si>
    <t>Otlučení (osekání) vnitřní vápenné nebo vápenocementové omítky stropů v rozsahu do 100 %</t>
  </si>
  <si>
    <t>1.01-1.27114.03+99.1+3.93+1.21+1.88+1.32+1.24+13+6.42+1.71+1.66+1.64+2.54+3.66+28.98+148.74+15.7+13.08+13+9.59+5.19+4.68+7.21+4.61+14.63+15.73+30.89=565,370 [A] 
1.28-1.3821.58+6.21+5.89+13.46+6.39+5.78+10.24+23.73+15.52+1.11+1.11=111,020 [B] 
Celkem: A+B=676,390 [C]</t>
  </si>
  <si>
    <t>1. Položky lze použít i pro ocenění otlučení sádrových, hliněných apod. vnitřních omítek.</t>
  </si>
  <si>
    <t>978013191</t>
  </si>
  <si>
    <t>Otlučení (osekání) vnitřní vápenné nebo vápenocementové omítky stěn v rozsahu do 100 %</t>
  </si>
  <si>
    <t>1.NP 
1.013.82*(6.7+6.2+6.5+2.37+9.67+5.565+3.745+8.185)=186,932 [A] 
1.023.82*3.69=14,096 [B] 
1.033.82*(1.4+1.87+0.37)=13,905 [C] 
1.043.82*0.45=1,719 [D] 
1.093.82*2.98=11,384 [E] 
1.133.82*(2*1.17+2.17)=17,228 [F] 
1.153.82*(2*3.3075+9.47+3.88)=76,266 [G] 
1.163.82*(4.96+3.09+19.84)=106,540 [H] 
1.173.82*(3.145+2*4.77)=48,457 [I] 
1.183.82*(2.73+2*4.77)=46,871 [J] 
1.193.82*2.935=11,212 [K] 
1.203.82*(6.2+1.57)=29,681 [L] 
1.253.82*(6.2+2*0.9)=30,560 [M] 
1.263.82*(2*4.91+2*3.25)=62,342 [N] 
1.273.82*(2*4.67+2*6.69)=86,790 [O] 
1.283.82*(2*6.74+2*3.25)=76,324 [P] 
1.293.82*(2*1.95+2*3.25)=39,728 [Q] 
1.303.82*(2*1.96+3.005)=26,454 [R] 
1.313.82*(2*3.56+3.78)=41,638 [S] 
1.323.82*(2*1.89+3.48)=27,733 [T] 
1.333.82*(2*2.69+2.15)=28,765 [U] 
1.343.82*(2*2.69+3.805)=35,087 [V] 
1.353.82*(3.95)=15,089 [W] 
1.363.82*(2.59+6.05)=33,005 [X] 
Mezisoučet: A+B+C+D+E+F+G+H+I+J+K+L+M+N+O+P+Q+R+S+T+U+V+W+X=1 067,806 [Y] 
2.NP 
2.013.84*(6+2+5.09+2.975+1.5)=67,450 [Z] 
2.023.84*1.23=4,723 [AA] 
2.033.84*(3.62+2.87)=24,922 [AB] 
2.083.84*(1.6+2.9)=17,280 [AC] 
2.113.84*1.35=5,184 [AD] 
2.123.84*(2.98+4.71)=29,530 [AE] 
2.133.84*(1.5+1.5+0.65+5.64+10.9+1)=81,370 [AF] 
2.143.84*4.28=16,435 [AG] 
2.153.84*(3.135+7.44)=40,608 [AH] 
2.233.84*(3.32+5.045)=32,122 [AI] 
Mezisoučet: Z+AA+AB+AC+AD+AE+AF+AG+AH+AI=319,624 [AJ] 
Celkem: A+B+C+D+E+F+G+H+I+J+K+L+M+N+O+P+Q+R+S+T+U+V+W+X+Z+AA+AB+AC+AD+AE+AF+AG+AH+AI=1 387,430 [AK]</t>
  </si>
  <si>
    <t>981011713</t>
  </si>
  <si>
    <t>Demolice budov ze železobetonu podíl konstrukcí do 20 % postupným rozebíráním</t>
  </si>
  <si>
    <t>3.NP- kompletní likvidace strojovny výtahu(2.95+0.5)*3.645*6.585=82,808 [A]</t>
  </si>
  <si>
    <t>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sviditelnými trámy se objem trámů jednotlivě připočítává kobjemu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t>
  </si>
  <si>
    <t>997013804</t>
  </si>
  <si>
    <t>Poplatek za uložení na skládce (skládkovné) stavebního odpadu ze skla kód odpadu 170 202</t>
  </si>
  <si>
    <t>Poplatek za uložení stavebního odpadu na skládce (skládkovné) ze skla zatříděného do Katalogu odpadů pod kódem 170 202  
Poznámka: Skutečné množství odpoadu bude fakturováno dle doložených podkladů o likvidaci. odsouhlasených TDI</t>
  </si>
  <si>
    <t>997013813</t>
  </si>
  <si>
    <t>Poplatek za uložení na skládce (skládkovné) stavebního odpadu z plastických hmot kód odpadu 170 203</t>
  </si>
  <si>
    <t>Poplatek za uložení stavebního odpadu na skládce (skládkovné) z plastických hmot zatříděného do Katalogu odpadů pod kódem 170 203  
Poznámka: Skutečné množství odpoadu bude fakturováno dle doložených podkladů o likvidaci. odsouhlasených TDI</t>
  </si>
  <si>
    <t>997013814</t>
  </si>
  <si>
    <t>Poplatek za uložení na skládce (skládkovné) stavebního odpadu izolací kód odpadu 170 604</t>
  </si>
  <si>
    <t>Poplatek za uložení stavebního odpadu na skládce (skládkovné) z izolačních materiálů zatříděného do Katalogu odpadů pod kódem 170 604  
Poznámka: Skutečné množství odpoadu bude fakturováno dle doložených podkladů o likvidaci. odsouhlasených TDI</t>
  </si>
  <si>
    <t>HZS1291</t>
  </si>
  <si>
    <t>Hodinová zúčtovací sazba pomocný stavební dělník</t>
  </si>
  <si>
    <t>Hodinové zúčtovací sazby profesí HSV  zemní a pomocné práce pomocný stavební dělník  
Poznámka: Nepředpokládané práce - Bude účtováno dle skutečně provedených prací zapsaných v SD a odsouhlasenývch TDI</t>
  </si>
  <si>
    <t>TI 001</t>
  </si>
  <si>
    <t>Zdravotechnické instalace</t>
  </si>
  <si>
    <t>113107022</t>
  </si>
  <si>
    <t>Odstranění podkladů nebo krytů při překopech inženýrských sítí s přemístěním hmot na skládku ve vzdálenosti do 3 m nebo s naložením na dopravní prostředek ručně</t>
  </si>
  <si>
    <t>F3 1.2*2.5=3,000 [A] 
Celkem: A=3,000 [B]</t>
  </si>
  <si>
    <t>113107031</t>
  </si>
  <si>
    <t>113107042</t>
  </si>
  <si>
    <t>132212201</t>
  </si>
  <si>
    <t>Hloubení zapažených i nezapažených rýh šířky přes 600 do 2 000 mm ručním nebo pneumatickým nářadím  s urovnáním dna do předepsaného profilu a spádu v horninách</t>
  </si>
  <si>
    <t>F1 1.2*2.3*(1.2+0.1) =3,588 [A] 
F2 1.2*2.3*(1.8+0.1)=5,244 [B] 
F3 1.2*2.5*(0.8+0.1-0.4)=1,500 [C] 
Celkem: A+B+C=10,332 [D]</t>
  </si>
  <si>
    <t>132212209</t>
  </si>
  <si>
    <t>139711101</t>
  </si>
  <si>
    <t>Vykopávka v uzavřených prostorách  s naložením výkopku na dopravní prostředek v hornině tř. 1 až 4</t>
  </si>
  <si>
    <t>F4 1.2*18.0*(1.15+0.1-0.20)=22,680 [A] 
F5 1.0*4.3*(1.10+0.1-0.20)=4,300 [B] 
F6 1.0*6.5*(1.0+0.1-0.20)=5,850 [C] 
F7 1.0*2.6*(0.9+0.1-0.20)=2,080 [D] 
F8 1.0*2.1*(0.9+0.1-0.20)=1,680 [E] 
F9 1.0*0.8*(1.0+0.1-0.20)=0,720 [F] 
F10 1.0*0.9*(1.0+0.1-0.20)=0,810 [G] 
F11 1.0*0.3*(0.95+0.1-0.20) =0,255 [H] 
F12 1.0*10.2*(0.85+0.1-0.20)=7,650 [I] 
F13 0.6*0.8*(0.85+0.1-0.20)=0,360 [J] 
F14 1.0*1.5*(0.8+0.1-0.20)=1,050 [K] 
F15 1.0*1.9*(0.75+0.1-0.20)=1,235 [L] 
F16 1.0*8.4*(0.75+0.1-0.20)=5,460 [M] 
F17 1.0*1.6*(0.65+0.1-0.2)=0,880 [N] 
F18 1.0*0.9*(0.7+0.1-0.20)=0,540 [O] 
F19 1.0*1.9*(0.75+0.1-0.20)=1,235 [P] 
F20 1.0*14.8*(1.2+0.1-0.20)=16,280 [Q] 
F21 1.0*3.4*(1.2+0.1-0.20)=3,740 [R] 
F22 1.2*8.3*(1.4+0.1-0.20)=12,948 [S] 
F23 1.0*0.8*(1.2+0.1-0.20)=0,880 [T] 
F24 1.2*4.6*(1.0+0.1-0.20)=4,968 [U] 
Celkem: A+B+C+D+E+F+G+H+I+J+K+L+M+N+O+P+Q+R+S+T+U=95,601 [V]</t>
  </si>
  <si>
    <t>151101101</t>
  </si>
  <si>
    <t>Zřízení pažení a rozepření stěn rýh pro podzemní vedení pro všechny šířky rýhy  příložné pro jakoukoliv mezerovitost, hloubky do 2 m</t>
  </si>
  <si>
    <t>F1 2.3*1.3*2=5,980 [A] 
F2 2.3*1.9*2=8,740 [B] 
Celkem: A+B=14,720 [C]</t>
  </si>
  <si>
    <t>151101111</t>
  </si>
  <si>
    <t>Odstranění pažení a rozepření stěn rýh pro podzemní vedení  s uložením materiálu na vzdálenost do 3 m od kraje výkopu příložné, hloubky do 2 m</t>
  </si>
  <si>
    <t>161101101</t>
  </si>
  <si>
    <t>Svislé přemístění výkopku  bez naložení do dopravní nádoby avšak s vyprázdněním dopravní nádoby na hromadu nebo do dopravního prostředku z horniny tř. 1 až 4, p</t>
  </si>
  <si>
    <t>132212201 10.332=10,332 [A] 
139711101 95.601=95,601 [B] 
Celkem: A+B=105,933 [C]</t>
  </si>
  <si>
    <t>162701105</t>
  </si>
  <si>
    <t>Vodorovné přemístění výkopku nebo sypaniny po suchu  na obvyklém dopravním prostředku, bez naložení výkopku, avšak se složením bez rozhrnutí z horniny tř. 1 až</t>
  </si>
  <si>
    <t>F1 1.2*2.3*0.4=1,104 [A] 
F2 1.2*2.3*0.4=1,104 [B] 
F3 1.2*2.5*(0.8+0.1-0.4)=1,500 [C] 
F4 1.2*18.0*0.4=8,640 [D] 
F5 1.0*4.3*0.4=1,720 [E] 
F6 1.0*6.5*0.4=2,600 [F] 
F7 1.0*2.6*0.4=1,040 [G] 
F8 1.0*2.1*0.4=0,840 [H] 
F9 1.0*0.8*0.4=0,320 [I] 
F10 1.0*0.9*0.4=0,360 [J] 
F11 1.0*0.3*0.4=0,120 [K] 
F12 1.0*10.2*0.4=4,080 [L] 
F13 0.6*0.8*0.4=0,192 [M] 
F14 1.0*1.5*0.4=0,600 [N] 
F15 1.0*1.9*0.4=0,760 [O] 
F16 1.0*8.4*0.4=3,360 [P] 
F17 1.0*1.6*0.4=0,640 [Q] 
F18 1.0*0.9*0.4=0,360 [R] 
F19 1.0*1.9*0.4=0,760 [S] 
F20 1.0*14.8*0.4=5,920 [T] 
F21 1.0*3.4*0.4=1,360 [U] 
F22 1.2*8.3*0.4=3,984 [V] 
F23 1.0*0.8*0.4=0,320 [W] 
F24 1.2*4.6*0.4=2,208 [X] 
Celkem: A+B+C+D+E+F+G+H+I+J+K+L+M+N+O+P+Q+R+S+T+U+V+W+X=43,892 [Y]</t>
  </si>
  <si>
    <t>Nakládání, skládání a překládání neulehlého výkopku nebo sypaniny  nakládání, množství do 100 m3, z hornin tř. 1 až 4</t>
  </si>
  <si>
    <t>Uložení sypaniny  na skládky</t>
  </si>
  <si>
    <t>Poplatek za uložení stavebního odpadu na skládce (skládkovné) zeminy a kameniva zatříděného do Katalogu odpadů pod kódem 170 504</t>
  </si>
  <si>
    <t>Zásyp sypaninou z jakékoliv horniny  s uložením výkopku ve vrstvách se zhutněním jam, šachet, rýh nebo kolem objektů v těchto vykopávkách</t>
  </si>
  <si>
    <t>F1 1.2*2.3*(1.2+0.1-0.4)=2,484 [A] 
F2 1.2*2.3*(1.8+0.1-0.4)=4,140 [B] 
F3 1.2*2.5*(0.8+0.1-0.4-0.4)=0,300 [C] 
Celkem: A+B+C=6,924 [D]</t>
  </si>
  <si>
    <t>174101102</t>
  </si>
  <si>
    <t>Zásyp sypaninou z jakékoliv horniny  s uložením výkopku ve vrstvách se zhutněním v uzavřených prostorách s urovnáním povrchu zásypu</t>
  </si>
  <si>
    <t>F4 1.2*18.0*(1.15+0.1-0.2-0.4)=14,040 [A] 
F5 1.0*4.3*(1.1+0.1-0.2-0.4)=2,580 [B] 
F6 1.0*6.5*(1.0+0.1-0.2-0.4)=3,250 [C] 
F7 1.0*2.6*(0.9+0.1-0.2-0.4)=1,040 [D] 
F8 1.0*2.1*(0.9+0.1-0.2-0.4)=0,840 [E] 
F9 1.0*0.8*(1.0+0.1-0.2-0.4)=0,400 [F] 
F10 1.0*0.9*(1.0+0.1-0.2-0.4)=0,450 [G] 
F11 1.0*0.3*(0.95+0.1-0.2-0.4)=0,135 [H] 
F12 1.0*10.2*(0.85+0.1-0.2-0.4)=3,570 [I] 
F13 0.6*0.8*(0.85+0.1-0.2-0.4)=0,168 [J] 
F14 1.0*1.5*(0.8+0.1-0.2-0.4)=0,450 [K] 
F15 1.0*1.9*(0.75+0.1-0.2-0.4)=0,475 [L] 
F16 1.0*8.4*(0.75+0.1-0.2-0.4)=2,100 [M] 
F17 1.0*1.6*(0.65+0.1-0.2-0.4)=0,240 [N] 
F18 1.0*0.9*(0.7+0.1-0.2-0.4)=0,180 [O] 
F19 1.0*1.9*(0.75+0.1-0.2-0.4)=0,475 [P] 
F20 1.0*14.8*(1.2+0.1-0.2-0.4)=10,360 [Q] 
F21 1.0*3.4*(1.2+0.1-0.2-0.4)=2,380 [R] 
F22 1.2*8.3*(1.4+0.1-0.2-0.4)=8,964 [S] 
F23 1.0*0.8*(1.2+0.1-0.2-0.4)=0,560 [T] 
F24 1.2*4.6*(1.0+0.1-0.2-0.4)=2,760 [U] 
Celkem: A+B+C+D+E+F+G+H+I+J+K+L+M+N+O+P+Q+R+S+T+U=55,417 [V]</t>
  </si>
  <si>
    <t>175111101</t>
  </si>
  <si>
    <t>Obsypání potrubí ručně sypaninou z vhodných hornin tř. 1 až 4 nebo materiálem připraveným podél výkopu ve vzdálenosti do 3 m od jeho kraje, pro jakoukoliv hloub</t>
  </si>
  <si>
    <t>F1 1.2*2.3*0.3=0,828 [A] 
F2 1.2*2.3*0.3=0,828 [B] 
F3 1.2*2.5*0.3=0,900 [C] 
F4 1.2*18.0*0.3=6,480 [D] 
F5 1.0*4.3*0.3=1,290 [E] 
F6 1.0*6.5*0.3=1,950 [F] 
F7 1.0*2.6*0.3=0,780 [G] 
F8 1.0*2.1*0.3=0,630 [H] 
F9 1.0*0.8*0.3=0,240 [I] 
F10 1.0*0.9*0.3=0,270 [J] 
F11 1.0*0.3*0.3=0,090 [K] 
F12 1.0*10.2*0.3=3,060 [L] 
F13 0.6*0.8*0.3=0,144 [M] 
F14 1.0*1.5*0.3=0,450 [N] 
F15 1.0*1.9*0.3=0,570 [O] 
F16 1.0*8.4*0.3=2,520 [P] 
F17 1.0*1.6*0.3=0,480 [Q] 
F18 1.0*0.9*0.3=0,270 [R] 
F19 1.0*1.9*0.3=0,570 [S] 
F20 1.0*14.8*0.3=4,440 [T] 
F21 1.0*3.4*0.3=1,020 [U] 
F22 1.2*8.3*0.3=2,988 [V] 
F23 1.0*0.8*0.3=0,240 [W] 
F24 1.2*4.6*0.3=1,656 [X] 
Celkem: A+B+C+D+E+F+G+H+I+J+K+L+M+N+O+P+Q+R+S+T+U+V+W+X=32,694 [Y]</t>
  </si>
  <si>
    <t>58331200</t>
  </si>
  <si>
    <t>štěrkopísek netříděný zásypový materiál</t>
  </si>
  <si>
    <t>32.694*2 Přepočtené koeficientem množství=65,388 [A] 
Celkem: A=65,388 [B]</t>
  </si>
  <si>
    <t>58333651</t>
  </si>
  <si>
    <t>kamenivo těžené hrubé frakce 8-16</t>
  </si>
  <si>
    <t>340235212</t>
  </si>
  <si>
    <t>Zazdívka otvorů v příčkách nebo stěnách cihlami plnými pálenými plochy do 0,0225 m2, tloušťky přes 100 mm</t>
  </si>
  <si>
    <t>14+11+1=26,000 [A] 
Celkem: A=26,000 [B]</t>
  </si>
  <si>
    <t>411235210</t>
  </si>
  <si>
    <t>Zazdívka otvorů v klenbách cihlami pálenými  včetně bednění a odbednění plochy do 0,0225 m2, tl. do 150 mm</t>
  </si>
  <si>
    <t>451573111</t>
  </si>
  <si>
    <t>Lože pod potrubí, stoky a drobné objekty v otevřeném výkopu z písku a štěrkopísku do 63 mm</t>
  </si>
  <si>
    <t>F1 1.2*2.3*0.1=0,276 [A] 
F2 1.2*2.3*0.1=0,276 [B] 
F3 1.2*2.5*0.1=0,300 [C] 
F4 1.2*18.0*0.1=2,160 [D] 
F5 1.0*4.3*0.1=0,430 [E] 
F6 1.0*6.5*0.1=0,650 [F] 
F7 1.0*2.6*0.1=0,260 [G] 
F8 1.0*2.1*0.1=0,210 [H] 
F9 1.0*0.8*0.1=0,080 [I] 
F10 1.0*0.9*0.1=0,090 [J] 
F11 1.0*0.3*0.1=0,030 [K] 
F12 1.0*10.2*0.1=1,020 [L] 
F13 0.6*0.8*0.1=0,048 [M] 
F141.0*1.5*0.1=0,150 [N] 
F15 1.0*1.9*0.1=0,190 [O] 
F16 1.0*8.4*0.1=0,840 [P] 
F17 1.0*1.6*0.1=0,160 [Q] 
F18 1.0*0.9*0.1=0,090 [R] 
F19 1.0*1.9*0.1=0,190 [S] 
F20 1.0*14.8*0.1=1,480 [T] 
F21 1.0*3.4*0.1=0,340 [U] 
F22 1.2*8.3*0.1=0,996 [V] 
F23 1.0*0.8*0.1=0,080 [W] 
F24 1.2*4.6*0.1=0,552 [X] 
Celkem: A+B+C+D+E+F+G+H+I+J+K+L+M+N+O+P+Q+R+S+T+U+V+W+X=10,898 [Y]</t>
  </si>
  <si>
    <t>452312151</t>
  </si>
  <si>
    <t>Podkladní a zajišťovací konstrukce z betonu prostého v otevřeném výkopu sedlové lože pod potrubí z betonu tř. C 20/25</t>
  </si>
  <si>
    <t>1.8*0.5*0.2=0,180 [A] 
Celkem: A=0,180 [B]</t>
  </si>
  <si>
    <t>Komunikace pozemní</t>
  </si>
  <si>
    <t>566901142</t>
  </si>
  <si>
    <t>Vyspravení podkladu po překopech inženýrských sítí plochy do 15 m2 s rozprostřením a zhutněním kamenivem hrubým drceným tl. 150 mm</t>
  </si>
  <si>
    <t>572340112</t>
  </si>
  <si>
    <t>Vyspravení krytu komunikací po překopech inženýrských sítí plochy do 15 m2 asfaltovým betonem ACO (AB), po zhutnění tl. přes 50 do 70 mm</t>
  </si>
  <si>
    <t>573211108</t>
  </si>
  <si>
    <t>Postřik spojovací PS bez posypu kamenivem z asfaltu silničního, v množství 0,40 kg/m2</t>
  </si>
  <si>
    <t>581121115</t>
  </si>
  <si>
    <t>Kryt cementobetonový silničních komunikací  skupiny CB I tl. 150 mm</t>
  </si>
  <si>
    <t>612135101</t>
  </si>
  <si>
    <t>Hrubá výplň rýh maltou  jakékoli šířky rýhy ve stěnách</t>
  </si>
  <si>
    <t>0.10*24.5=2,450 [A] 
0.15*96=14,400 [B] 
0.20*53=10,600 [C] 
Celkem: A+B+C=27,450 [D]</t>
  </si>
  <si>
    <t>631312141</t>
  </si>
  <si>
    <t>Doplnění dosavadních mazanin prostým betonem  s dodáním hmot, bez potěru, plochy jednotlivě rýh v dosavadních mazaninách</t>
  </si>
  <si>
    <t>122.8*0.6*0.2=14,736 [A] 
Celkem: A=14,736 [B]</t>
  </si>
  <si>
    <t>73.68*0.0015 Přepočtené koeficientem množství=0,111 [A] 
Celkem: A=0,111 [B]</t>
  </si>
  <si>
    <t>73.68*1.15 Přepočtené koeficientem množství=84,732 [A] 
Celkem: A=84,732 [B]</t>
  </si>
  <si>
    <t>711121131</t>
  </si>
  <si>
    <t>Provedení izolace proti zemní vlhkosti natěradly a tmely za horka  na ploše vodorovné V nátěrem asfaltovým</t>
  </si>
  <si>
    <t>Provedení izolace proti zemní vlhkosti pásy přitavením  NAIP na ploše vodorovné V</t>
  </si>
  <si>
    <t>122.8*0.6=73,680 [A] 
Celkem: A=73,680 [B]</t>
  </si>
  <si>
    <t>998711102</t>
  </si>
  <si>
    <t>Přesun hmot pro izolace proti vodě, vlhkosti a plynům  stanovený z hmotnosti přesunovaného materiálu vodorovná dopravní vzdálenost do 50 m v objektech výšky pře</t>
  </si>
  <si>
    <t>28377087</t>
  </si>
  <si>
    <t>izolace návleková na potrubí Mirelon AKUSTIK tl. 5 mm D 110</t>
  </si>
  <si>
    <t>713463411</t>
  </si>
  <si>
    <t>Montáž izolace tepelné potrubí a ohybů tvarovkami nebo deskami  potrubními pouzdry návlekovými izolačními hadicemi potrubí a ohybů</t>
  </si>
  <si>
    <t>Přesun hmot pro izolace tepelné stanovený z hmotnosti přesunovaného materiálu vodorovná dopravní vzdálenost do 50 m v objektech výšky přes 6 m do 12 m</t>
  </si>
  <si>
    <t>28611087</t>
  </si>
  <si>
    <t>čistící kus odpadního systému tlumící zvuk DN 100</t>
  </si>
  <si>
    <t>28611620</t>
  </si>
  <si>
    <t>čistící kus kanalizace plastové KG DN 150 se 4 šrouby</t>
  </si>
  <si>
    <t>28615602.OSM</t>
  </si>
  <si>
    <t>HTRE čistící tvarovka DN 75</t>
  </si>
  <si>
    <t>28615603.OSM</t>
  </si>
  <si>
    <t>HTRE čistící tvarovka DN110</t>
  </si>
  <si>
    <t>28655026RE</t>
  </si>
  <si>
    <t>pojistka hrdlového spoje proti vysunutí DN 110</t>
  </si>
  <si>
    <t>551617093</t>
  </si>
  <si>
    <t>vpusť podlahová HL310NPr se svislým odtokem s pevnou izolační přírubou, ZU Primus nerez mřížka 115 x 115 mm</t>
  </si>
  <si>
    <t>551617096</t>
  </si>
  <si>
    <t>vpusť podlahová HL317H se svislým odtokem s izolační manžetou, nerez mřížka 138 x 138 mm, 1,8 l/s</t>
  </si>
  <si>
    <t>562312560</t>
  </si>
  <si>
    <t>přivzdušňovací ventil odpadní HL901 DN75/110 32l/s</t>
  </si>
  <si>
    <t>562312561</t>
  </si>
  <si>
    <t>přivzdušňovací ventil odpadní HL905 DN50/75 AL 12l/s</t>
  </si>
  <si>
    <t>721173401</t>
  </si>
  <si>
    <t>Potrubí z plastových trub PVC SN4 svodné (ležaté) DN 110</t>
  </si>
  <si>
    <t>721173402</t>
  </si>
  <si>
    <t>Potrubí z plastových trub PVC SN4 svodné (ležaté) DN 125</t>
  </si>
  <si>
    <t>721173403</t>
  </si>
  <si>
    <t>Potrubí z plastových trub PVC SN4 svodné (ležaté) DN 160</t>
  </si>
  <si>
    <t>721174024</t>
  </si>
  <si>
    <t>Potrubí z plastových trub polypropylenové odpadní (svislé) DN 75</t>
  </si>
  <si>
    <t>721174025</t>
  </si>
  <si>
    <t>Potrubí z plastových trub polypropylenové odpadní (svislé) DN 110</t>
  </si>
  <si>
    <t>721174042</t>
  </si>
  <si>
    <t>Potrubí z plastových trub polypropylenové připojovací DN 40</t>
  </si>
  <si>
    <t>721174043</t>
  </si>
  <si>
    <t>Potrubí z plastových trub polypropylenové připojovací DN 50</t>
  </si>
  <si>
    <t>721175012</t>
  </si>
  <si>
    <t>Potrubí z plastových trub polypropylenové tlumící zvuk dvouvrstvé odpadní (svislé) DN 100</t>
  </si>
  <si>
    <t>721194104</t>
  </si>
  <si>
    <t>Vyměření přípojek na potrubí vyvedení a upevnění odpadních výpustek DN 40</t>
  </si>
  <si>
    <t>721194105</t>
  </si>
  <si>
    <t>Vyměření přípojek na potrubí vyvedení a upevnění odpadních výpustek DN 50</t>
  </si>
  <si>
    <t>721194107</t>
  </si>
  <si>
    <t>Vyměření přípojek na potrubí vyvedení a upevnění odpadních výpustek DN 70</t>
  </si>
  <si>
    <t>721194109</t>
  </si>
  <si>
    <t>Vyměření přípojek na potrubí vyvedení a upevnění odpadních výpustek DN 100</t>
  </si>
  <si>
    <t>721211912</t>
  </si>
  <si>
    <t>Podlahové vpusti montáž podlahových vpustí DN 50/75</t>
  </si>
  <si>
    <t>721211913</t>
  </si>
  <si>
    <t>Podlahové vpusti montáž podlahových vpustí DN 110</t>
  </si>
  <si>
    <t>721212128</t>
  </si>
  <si>
    <t>Odtokové sprchové žlaby se zápachovou uzávěrkou a krycím roštem délky 1050 mm</t>
  </si>
  <si>
    <t>721233216.HLE</t>
  </si>
  <si>
    <t>Střešní vtok HL62.1BP/1 s PVC pevnou izolační přírubou, s elektrickým ohřevem, pochůzný, svislý odtok DN 110, 148x148 mm, 6 l/s</t>
  </si>
  <si>
    <t>721273152</t>
  </si>
  <si>
    <t>Ventilační hlavice z polypropylenu (PP) DN 75</t>
  </si>
  <si>
    <t>721273153</t>
  </si>
  <si>
    <t>Ventilační hlavice z polypropylenu (PP) DN 110</t>
  </si>
  <si>
    <t>721274126.R</t>
  </si>
  <si>
    <t>Montaž přivzdušňovací ventilu vnitřního odpadníhona potrubí do DN 110</t>
  </si>
  <si>
    <t>721290111</t>
  </si>
  <si>
    <t>Zkouška těsnosti kanalizace  v objektech vodou do DN 125</t>
  </si>
  <si>
    <t>63+42+77+60+42+42+62=388,000 [A] 
Celkem: A=388,000 [B]</t>
  </si>
  <si>
    <t>721290112</t>
  </si>
  <si>
    <t>Zkouška těsnosti kanalizace  v objektech vodou DN 150 nebo DN 200</t>
  </si>
  <si>
    <t>998721102</t>
  </si>
  <si>
    <t>Přesun hmot pro vnitřní kanalizace  stanovený z hmotnosti přesunovaného materiálu vodorovná dopravní vzdálenost do 50 m v objektech výšky přes 6 do 12 m</t>
  </si>
  <si>
    <t>722</t>
  </si>
  <si>
    <t>Zdravotechnika - vnitřní vodovod</t>
  </si>
  <si>
    <t>38821465IN</t>
  </si>
  <si>
    <t>vodoměr domovní na studenou vodu vícevtokový suchoběžný G5/4" Qn 6, PN16 s impulsním výstupem K</t>
  </si>
  <si>
    <t>43632041.EKO</t>
  </si>
  <si>
    <t>zařízení fyzikální úpravy vody na potrubí do průměru 60 mm typ HYDROFLOW P60 vč. řídící jednotky</t>
  </si>
  <si>
    <t>55111967.IVRA</t>
  </si>
  <si>
    <t>Tlakový redukční ventil se šroubením a manometrem 5360 DN25, PN25, 80°C, o rozsahu nastavení 0,5-6 bar</t>
  </si>
  <si>
    <t>55111968.IVRA</t>
  </si>
  <si>
    <t>Tlakový redukční ventil se šroubením a manometrem 5360 DN32, PN25, 80°C, o rozsahu nastavení 0,5-6 bar</t>
  </si>
  <si>
    <t>55111983DU</t>
  </si>
  <si>
    <t>ventil pojistný membránový pro sxstémy TV DN 15/20, 10 bar, 90°C</t>
  </si>
  <si>
    <t>551172408</t>
  </si>
  <si>
    <t>Filtr závitový JUDO JSY-LF DN32, filtr s manuálním zpětným proplachem</t>
  </si>
  <si>
    <t>55190261</t>
  </si>
  <si>
    <t>ventil cirkulační termostatický pro teplou vodu MTCV 15</t>
  </si>
  <si>
    <t>55190263</t>
  </si>
  <si>
    <t>teploměr k  cirkulačnímu ventilu MTCV</t>
  </si>
  <si>
    <t>722130234</t>
  </si>
  <si>
    <t>Potrubí z ocelových trubek pozinkovaných  závitových svařovaných běžných DN 32</t>
  </si>
  <si>
    <t>722130235</t>
  </si>
  <si>
    <t>Potrubí z ocelových trubek pozinkovaných  závitových svařovaných běžných DN 40</t>
  </si>
  <si>
    <t>722130236</t>
  </si>
  <si>
    <t>Potrubí z ocelových trubek pozinkovaných  závitových svařovaných běžných DN 50</t>
  </si>
  <si>
    <t>722174002</t>
  </si>
  <si>
    <t>Potrubí z plastových trubek z polypropylenu (PPR) svařovaných polyfuzně PN 16 (SDR 7,4) D 20 x 2,8</t>
  </si>
  <si>
    <t>722174003</t>
  </si>
  <si>
    <t>Potrubí z plastových trubek z polypropylenu (PPR) svařovaných polyfuzně PN 16 (SDR 7,4) D 25 x 3,5</t>
  </si>
  <si>
    <t>722174004</t>
  </si>
  <si>
    <t>Potrubí z plastových trubek z polypropylenu (PPR) svařovaných polyfuzně PN 16 (SDR 7,4) D 32 x 4,4</t>
  </si>
  <si>
    <t>722174005</t>
  </si>
  <si>
    <t>Potrubí z plastových trubek z polypropylenu (PPR) svařovaných polyfuzně PN 16 (SDR 7,4) D 40 x 5,5</t>
  </si>
  <si>
    <t>722174006</t>
  </si>
  <si>
    <t>Potrubí z plastových trubek z polypropylenu (PPR) svařovaných polyfuzně PN 16 (SDR 7,4) D 50 x 6,9</t>
  </si>
  <si>
    <t>722174022</t>
  </si>
  <si>
    <t>Potrubí z plastových trubek z polypropylenu (PPR) svařovaných polyfuzně PN 20 (SDR 6) D 20 x 3,4</t>
  </si>
  <si>
    <t>722174023</t>
  </si>
  <si>
    <t>Potrubí z plastových trubek z polypropylenu (PPR) svařovaných polyfuzně PN 20 (SDR 6) D 25 x 4,2</t>
  </si>
  <si>
    <t>722174024</t>
  </si>
  <si>
    <t>Potrubí z plastových trubek z polypropylenu (PPR) svařovaných polyfuzně PN 20 (SDR 6) D 32 x 5,4</t>
  </si>
  <si>
    <t>722174025</t>
  </si>
  <si>
    <t>Potrubí z plastových trubek z polypropylenu (PPR) svařovaných polyfuzně PN 20 (SDR 6) D 40 x 6,7</t>
  </si>
  <si>
    <t>722174062</t>
  </si>
  <si>
    <t>Potrubí z plastových trubek z polypropylenu (PPR) svařovaných polyfuzně křížení potrubí (PPR) PN 20 (SDR 6) D 20 x 3,4</t>
  </si>
  <si>
    <t>722174063</t>
  </si>
  <si>
    <t>Potrubí z plastových trubek z polypropylenu (PPR) svařovaných polyfuzně křížení potrubí (PPR) PN 20 (SDR 6) D 25 x 4,2</t>
  </si>
  <si>
    <t>722174064</t>
  </si>
  <si>
    <t>Potrubí z plastových trubek z polypropylenu (PPR) svařovaných polyfuzně křížení potrubí (PPR) PN 20 (SDR 6) D 32 x 5,4</t>
  </si>
  <si>
    <t>722174065</t>
  </si>
  <si>
    <t>Potrubí z plastových trubek z polypropylenu (PPR) svařovaných polyfuzně křížení potrubí (PPR) PN 20 (SDR 6) D 40 x 6,7</t>
  </si>
  <si>
    <t>722181221</t>
  </si>
  <si>
    <t>Ochrana potrubí  termoizolačními trubicemi z pěnového polyetylenu PE přilepenými v příčných a podélných spojích, tloušťky izolace přes 6 do 9 mm, vnitřního prům</t>
  </si>
  <si>
    <t>722181222</t>
  </si>
  <si>
    <t>42+32+10=84,000 [A] 
Celkem: A=84,000 [B]</t>
  </si>
  <si>
    <t>722181223</t>
  </si>
  <si>
    <t>722181241</t>
  </si>
  <si>
    <t>Ochrana potrubí  termoizolačními trubicemi z pěnového polyetylenu PE přilepenými v příčných a podélných spojích, tloušťky izolace přes 13 do 20 mm, vnitřního pr</t>
  </si>
  <si>
    <t>722181242</t>
  </si>
  <si>
    <t>52+39+14=105,000 [A] 
Celkem: A=105,000 [B]</t>
  </si>
  <si>
    <t>722182011</t>
  </si>
  <si>
    <t>Podpůrný žlab pro potrubí průměru D 20</t>
  </si>
  <si>
    <t>97*1.1 Přepočtené koeficientem množství=106,700 [A] 
Celkem: A=106,700 [B]</t>
  </si>
  <si>
    <t>722182012</t>
  </si>
  <si>
    <t>Podpůrný žlab pro potrubí průměru D 25</t>
  </si>
  <si>
    <t>52*1.1 Přepočtené koeficientem množství=57,200 [A] 
Celkem: A=57,200 [B]</t>
  </si>
  <si>
    <t>722182013</t>
  </si>
  <si>
    <t>Podpůrný žlab pro potrubí průměru D 32</t>
  </si>
  <si>
    <t>722182014</t>
  </si>
  <si>
    <t>Podpůrný žlab pro potrubí průměru D 40</t>
  </si>
  <si>
    <t>12*1.1 Přepočtené koeficientem množství=13,200 [A] 
Celkem: A=13,200 [B]</t>
  </si>
  <si>
    <t>722182015</t>
  </si>
  <si>
    <t>Podpůrný žlab pro potrubí průměru D 50</t>
  </si>
  <si>
    <t>8*1.1 Přepočtené koeficientem množství=8,800 [A] 
Celkem: A=8,800 [B]</t>
  </si>
  <si>
    <t>722220152</t>
  </si>
  <si>
    <t>Armatury s jedním závitem plastové (PPR) PN 20 (SDR 6) DN 20 x G 1/2</t>
  </si>
  <si>
    <t>722220161</t>
  </si>
  <si>
    <t>Armatury s jedním závitem plastové (PPR) PN 20 (SDR 6) DN 20 x G 1/2 (nástěnný komplet)</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</si>
  <si>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</si>
  <si>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</si>
  <si>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</si>
  <si>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</si>
  <si>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</si>
  <si>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</si>
  <si>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</si>
  <si>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</si>
  <si>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</si>
  <si>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</si>
  <si>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722224115</t>
  </si>
  <si>
    <t>Armatury s jedním závitem kohouty plnicí a vypouštěcí PN 10 G 1/2</t>
  </si>
  <si>
    <t>722224116</t>
  </si>
  <si>
    <t>Armatury s jedním závitem kohouty plnicí a vypouštěcí PN 10 G 3/4</t>
  </si>
  <si>
    <t>722231077</t>
  </si>
  <si>
    <t>Armatury se dvěma závity ventily zpětné mosazné PN 10 do 110°C G 2</t>
  </si>
  <si>
    <t>722232043</t>
  </si>
  <si>
    <t>Armatury se dvěma závity kulové kohouty PN 42 do 185 °C přímé vnitřní závit G 1/2</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</si>
  <si>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</si>
  <si>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</si>
  <si>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</si>
  <si>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</si>
  <si>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</si>
  <si>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</si>
  <si>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</si>
  <si>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</si>
  <si>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</si>
  <si>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</si>
  <si>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722232066</t>
  </si>
  <si>
    <t>Armatury se dvěma závity kulové kohouty PN 42 do 185 °C přímé vnitřní závit s vypouštěním G 2</t>
  </si>
  <si>
    <t>722232505</t>
  </si>
  <si>
    <t>Armatury se dvěma závity potrubní oddělovače vnější závit PN 10 do 65 °C G 6/4</t>
  </si>
  <si>
    <t>722234235.EKO</t>
  </si>
  <si>
    <t>Montáž fyzikální úpravny vody potrubí D50</t>
  </si>
  <si>
    <t>722239101</t>
  </si>
  <si>
    <t>Armatury se dvěma závity montáž vodovodních armatur se dvěma závity ostatních typů G 1/2</t>
  </si>
  <si>
    <t>722239102</t>
  </si>
  <si>
    <t>Armatury se dvěma závity montáž vodovodních armatur se dvěma závity ostatních typů G 3/4</t>
  </si>
  <si>
    <t>722239103</t>
  </si>
  <si>
    <t>Armatury se dvěma závity montáž vodovodních armatur se dvěma závity ostatních typů G 1</t>
  </si>
  <si>
    <t>722239104</t>
  </si>
  <si>
    <t>Armatury se dvěma závity montáž vodovodních armatur se dvěma závity ostatních typů G 5/4</t>
  </si>
  <si>
    <t>722250133</t>
  </si>
  <si>
    <t>Požární příslušenství a armatury  hydrantový systém s tvarově stálou hadicí celoplechový D 25 x 30 m</t>
  </si>
  <si>
    <t>722260924</t>
  </si>
  <si>
    <t>Oprava vodoměrů  zpětná montáž vodoměrů závitových do potrubí z trubek ocelových G 5/4</t>
  </si>
  <si>
    <t>722290226</t>
  </si>
  <si>
    <t>Zkoušky, proplach a desinfekce vodovodního potrubí  zkoušky těsnosti vodovodního potrubí závitového do DN 50</t>
  </si>
  <si>
    <t>33+23+2+119+42+32+10+8+158+52+39+14=532,000 [A] 
Celkem: A=532,000 [B]</t>
  </si>
  <si>
    <t>722290234</t>
  </si>
  <si>
    <t>Zkoušky, proplach a desinfekce vodovodního potrubí  proplach a desinfekce vodovodního potrubí do DN 80</t>
  </si>
  <si>
    <t>998722102</t>
  </si>
  <si>
    <t>Přesun hmot pro vnitřní vodovod  stanovený z hmotnosti přesunovaného materiálu vodorovná dopravní vzdálenost do 50 m v objektech výšky přes 6 do 12 m</t>
  </si>
  <si>
    <t>725</t>
  </si>
  <si>
    <t>Zdravotechnika - zařizovací předměty</t>
  </si>
  <si>
    <t>55144049.JIKA</t>
  </si>
  <si>
    <t>baterie umyvadlová stojánková bez automatické zátky 1127.1, chrom</t>
  </si>
  <si>
    <t>55144050.JIKA</t>
  </si>
  <si>
    <t>lékařská páka 9127.0 k baterii, chrom</t>
  </si>
  <si>
    <t>55145536.JIKA</t>
  </si>
  <si>
    <t>baterie sprchová podomítková páková 3127.6, chrom</t>
  </si>
  <si>
    <t>55145537.JIKA</t>
  </si>
  <si>
    <t>sprchová sady ke sprchové baterii 3651.0 (ruční sprcha, sprchová tyč, sprchová hadice 1,7 m kovová)</t>
  </si>
  <si>
    <t>55145538.JIKA</t>
  </si>
  <si>
    <t>baterie sprchová nástěnná páková bez sprcové sady 3127.7, chrom</t>
  </si>
  <si>
    <t>55145539.JIKA</t>
  </si>
  <si>
    <t>přípopjka sprchové hadice 1/2" 6371.0 mosaz, zpětný ventil, chrom</t>
  </si>
  <si>
    <t>55145616.JIKA</t>
  </si>
  <si>
    <t>baterie umyvadlová nástěnná páková 150 mm 5127.7 chrom</t>
  </si>
  <si>
    <t>55145617.JIKA</t>
  </si>
  <si>
    <t>výtokové ramínko 300 mm k baterii 9527.0, chrom</t>
  </si>
  <si>
    <t>551456271.WAT</t>
  </si>
  <si>
    <t>šetřič na vodovodní baterie RA6 antivandal WATERSAVERS</t>
  </si>
  <si>
    <t>551456272.WAT</t>
  </si>
  <si>
    <t>šetřič na sprchu RA10 WATERSAVERS</t>
  </si>
  <si>
    <t>551456273.WAT</t>
  </si>
  <si>
    <t>šetřič na toalety WC STOP WATERSAVERS</t>
  </si>
  <si>
    <t>55145726.JIKA</t>
  </si>
  <si>
    <t>baterie dřezová stojánková páková s otočným výtokovým ramínekem 5127.1, chrom</t>
  </si>
  <si>
    <t>551470472</t>
  </si>
  <si>
    <t>nádržka splachovací plastová pro volně stojící klozety/výlevky MIRA 9371.0</t>
  </si>
  <si>
    <t>55147052NE</t>
  </si>
  <si>
    <t>madlo invalidní univerzální rovné, nerez 8971.4, pevné délky 550 mm</t>
  </si>
  <si>
    <t>55147053NE</t>
  </si>
  <si>
    <t>madlo invalidní univerzální rovné závěsné, nerez 8972.1, délky 600 mm</t>
  </si>
  <si>
    <t>55147056NE</t>
  </si>
  <si>
    <t>madlo invalidní univerzální rovné, nerez 8972.4, pevné délky 900 mm</t>
  </si>
  <si>
    <t>55147062NE</t>
  </si>
  <si>
    <t>madlo invalidní krakorcové sklopné, nerez 8971.5, délky 550 mm</t>
  </si>
  <si>
    <t>55147063NE</t>
  </si>
  <si>
    <t>madlo invalidní krakorcové sklopné, nerez 8972.5, délky 900 mm</t>
  </si>
  <si>
    <t>55147079</t>
  </si>
  <si>
    <t>držák toaletního papíru s krytem, chrom</t>
  </si>
  <si>
    <t>55147081</t>
  </si>
  <si>
    <t>zrcadlo s páčkou nastavitelné 600x450 mm, nerez 8971.7</t>
  </si>
  <si>
    <t>55147086</t>
  </si>
  <si>
    <t>zrcadlo nástěnné, pevné 550x810 mm vč. úchytů na zeď</t>
  </si>
  <si>
    <t>55161242.HLE</t>
  </si>
  <si>
    <t>zápachová uzávěrka vodní pro odvod kondenzátu spřídavnou mechanickou uzávěrkou HL136N DN40</t>
  </si>
  <si>
    <t>55161243.HLE</t>
  </si>
  <si>
    <t>zápachová uzávěrka vodní pro odvod kondenzátu spřídavnou mechanickou uzávěrkou HL138 DN32</t>
  </si>
  <si>
    <t>55161313</t>
  </si>
  <si>
    <t>zápachová uzávěrka umyvadlová LYRA 9424.9, chromovaná ABS</t>
  </si>
  <si>
    <t>55161317</t>
  </si>
  <si>
    <t>umyvadlová výpusť 9171.0 Click-Clack, chrom</t>
  </si>
  <si>
    <t>551673813.LP</t>
  </si>
  <si>
    <t>sedátko klozetové duroplastové s poklopem bílé LYRA 9338.4</t>
  </si>
  <si>
    <t>55167382.OL</t>
  </si>
  <si>
    <t>sedátko klozetové duroplastové bílé s poklopem OLYMP 9328.2</t>
  </si>
  <si>
    <t>55231085.NMF</t>
  </si>
  <si>
    <t>dřez nerez vestavnýs odkapávací plochou MINOR matný 775 x 480 mm</t>
  </si>
  <si>
    <t>55431080</t>
  </si>
  <si>
    <t>koš odpadkový nášlapný 5 litrů, leštěná nerez</t>
  </si>
  <si>
    <t>55431091</t>
  </si>
  <si>
    <t>zásobníky toaletních papírů nerez d = 220mm</t>
  </si>
  <si>
    <t>55431098.JIKA</t>
  </si>
  <si>
    <t>držák s dávkovačem tekutého mýdla 800 ml, chrom</t>
  </si>
  <si>
    <t>55495069.RVK</t>
  </si>
  <si>
    <t>sprchový kout čtvrtkruhový, posuvný šestidílný Supernova SKKP6-90, bálá+transparent</t>
  </si>
  <si>
    <t>55495076.RVK</t>
  </si>
  <si>
    <t>sprchové dveře posuvné třídílné ASDP3-1000, bílé+transparent</t>
  </si>
  <si>
    <t>55495082.RVK</t>
  </si>
  <si>
    <t>sprchová pevná stěna APSS-90, bílá+transparent</t>
  </si>
  <si>
    <t>64211023.LFN</t>
  </si>
  <si>
    <t>Zdravotní umyvadlo MIO vel. 64 cm, bez přepadu, bílé</t>
  </si>
  <si>
    <t>64211025</t>
  </si>
  <si>
    <t>zápachová uzávěrka podomítková Hl134.0 DN 50 s vyjímatelnou vložkou</t>
  </si>
  <si>
    <t>64211026</t>
  </si>
  <si>
    <t>připojovací souprava 5/4" z pochromované mosazi k HL134</t>
  </si>
  <si>
    <t>64211031</t>
  </si>
  <si>
    <t>odpadní ventil umyvadlový HL15.1 5/4"</t>
  </si>
  <si>
    <t>64211034</t>
  </si>
  <si>
    <t>kryt sifonu keramický bílý umyvadla 600x450x190 mm</t>
  </si>
  <si>
    <t>642110345</t>
  </si>
  <si>
    <t>umyvadlo keramické závěsné LARA Plus 1538.2 45 cm, bílé</t>
  </si>
  <si>
    <t>642110460</t>
  </si>
  <si>
    <t>umyvadlo keramické závěsné LYRA Plus 1438.3 60 cm, bílé</t>
  </si>
  <si>
    <t>64214002.LFN</t>
  </si>
  <si>
    <t>Zápustné umyvadlo IBON-56   bílá</t>
  </si>
  <si>
    <t>64236031.LFN</t>
  </si>
  <si>
    <t>Klozet závěsný LYRA PLUS     bílá</t>
  </si>
  <si>
    <t>64236042.OL</t>
  </si>
  <si>
    <t>klozet keramický bílý závěsný hluboké splachování s prodlouženou délkou</t>
  </si>
  <si>
    <t>64236043.OL</t>
  </si>
  <si>
    <t>protihluková sada k závěsnému klozetu</t>
  </si>
  <si>
    <t>64250761.GO</t>
  </si>
  <si>
    <t>Sítko pro urinal 9106.2</t>
  </si>
  <si>
    <t>64293853.RVK</t>
  </si>
  <si>
    <t>Sprchová vanička akrylátová čtvrtkruhová RONDA - 90LA</t>
  </si>
  <si>
    <t>64293853.RVKA</t>
  </si>
  <si>
    <t>univerzální nožičky pro sprchovou vaničku typu LA BASE 650</t>
  </si>
  <si>
    <t>64294412</t>
  </si>
  <si>
    <t>WC souprava včetně kartáče a skleněné misky, chrom</t>
  </si>
  <si>
    <t>64294417</t>
  </si>
  <si>
    <t>závěsná tyč na ručníky 550 mm, chrom</t>
  </si>
  <si>
    <t>64294421</t>
  </si>
  <si>
    <t>háček na šaty</t>
  </si>
  <si>
    <t>725119101</t>
  </si>
  <si>
    <t>Zařízení záchodů montáž splachovačů ostatních typů nádržkových plastových vysokopoložených</t>
  </si>
  <si>
    <t>725119125</t>
  </si>
  <si>
    <t>Zařízení záchodů montáž klozetových mís závěsných na nosné stěny</t>
  </si>
  <si>
    <t>725121525G</t>
  </si>
  <si>
    <t>Pisoárový záchodek automatický s radarovým senzorem, síťové napájení 24V, antivandal</t>
  </si>
  <si>
    <t>725219102</t>
  </si>
  <si>
    <t>Umyvadla montáž umyvadel ostatních typů na šrouby do zdiva</t>
  </si>
  <si>
    <t>725241901</t>
  </si>
  <si>
    <t>Sprchové vaničky montáž sprchových vaniček</t>
  </si>
  <si>
    <t>725243902</t>
  </si>
  <si>
    <t>Sprchové boxy montáž sprchových boxů</t>
  </si>
  <si>
    <t>725244904</t>
  </si>
  <si>
    <t>Sprchové dveře a zástěny montáž sprchových dveří</t>
  </si>
  <si>
    <t>725244905</t>
  </si>
  <si>
    <t>Sprchové dveře a zástěny montáž sprchové zástěny bezdveřové (pevná stěna)</t>
  </si>
  <si>
    <t>725291631</t>
  </si>
  <si>
    <t>Doplňky zařízení koupelen a záchodů  nerezové zásobník papírových ručníků</t>
  </si>
  <si>
    <t>725319111</t>
  </si>
  <si>
    <t>Dřezy bez výtokových armatur montáž dřezů ostatních typů</t>
  </si>
  <si>
    <t>725331111.LFN</t>
  </si>
  <si>
    <t>Výlevka MIRA bez výtokových armatur keramická se sklopnou plastovou mřížkou 500 mm</t>
  </si>
  <si>
    <t>725532101</t>
  </si>
  <si>
    <t>Elektrické ohřívače zásobníkové beztlakové přepadové akumulační s pojistným ventilem závěsné svislé objem nádrže (příkon) 10 l (2,0 kW)</t>
  </si>
  <si>
    <t>725532102</t>
  </si>
  <si>
    <t>Elektrické ohřívače zásobníkové beztlakové přepadové akumulační s pojistným ventilem závěsné svislé objem nádrže (příkon) 15 l (2,0 kW)</t>
  </si>
  <si>
    <t>725532124</t>
  </si>
  <si>
    <t>Elektrické ohřívače zásobníkové beztlakové přepadové akumulační s pojistným ventilem závěsné svislé objem nádrže (příkon) 160 l (2,0 kW)</t>
  </si>
  <si>
    <t>725535211.DZD</t>
  </si>
  <si>
    <t>Ventil pojistný G 1/2 k ohřívači vody se zpětnou klapkou</t>
  </si>
  <si>
    <t>725535212.DZD</t>
  </si>
  <si>
    <t>Ventil pojistný G 3/4 k ohřívači vody se zpětnou klapkou</t>
  </si>
  <si>
    <t>725813111</t>
  </si>
  <si>
    <t>Ventily rohové bez připojovací trubičky nebo flexi hadičky G 1/2</t>
  </si>
  <si>
    <t>725829111</t>
  </si>
  <si>
    <t>Baterie dřezové montáž ostatních typů stojánkových G 1/2</t>
  </si>
  <si>
    <t>725829121</t>
  </si>
  <si>
    <t>Baterie umyvadlové montáž ostatních typů nástěnných pákových nebo klasických</t>
  </si>
  <si>
    <t>725829131</t>
  </si>
  <si>
    <t>Baterie umyvadlové montáž ostatních typů stojánkových G 1/2</t>
  </si>
  <si>
    <t>725849411</t>
  </si>
  <si>
    <t>Baterie sprchové montáž nástěnných baterií s nastavitelnou výškou sprchy</t>
  </si>
  <si>
    <t>725851315</t>
  </si>
  <si>
    <t>Ventily odpadní pro zařizovací předměty dřezové s přepadem G 6/4</t>
  </si>
  <si>
    <t>725859101</t>
  </si>
  <si>
    <t>Ventily odpadní pro zařizovací předměty montáž ventilů do DN 32</t>
  </si>
  <si>
    <t>725865312</t>
  </si>
  <si>
    <t>Zápachové uzávěrky zařizovacích předmětů pro vany sprchových koutů s kulovým kloubem na odtoku DN 40/50 a odpadním ventilem</t>
  </si>
  <si>
    <t>725869101</t>
  </si>
  <si>
    <t>Zápachové uzávěrky zařizovacích předmětů montáž zápachových uzávěrek umyvadlových do DN 40</t>
  </si>
  <si>
    <t>725980122R</t>
  </si>
  <si>
    <t>Dvířka revizní kovová 150x300 mm pro montáž do stěny nebo obkladu</t>
  </si>
  <si>
    <t>998725102</t>
  </si>
  <si>
    <t>Přesun hmot pro zařizovací předměty  stanovený z hmotnosti přesunovaného materiálu vodorovná dopravní vzdálenost do 50 m v objektech výšky přes 6 do 12 m</t>
  </si>
  <si>
    <t>726</t>
  </si>
  <si>
    <t>Zdravotechnika - předstěnové instalace</t>
  </si>
  <si>
    <t>55166626.GEB</t>
  </si>
  <si>
    <t>ovládací tlačítko pro splachování splachovacích nádržek pod omítku, ovládání zepředu Sigma10</t>
  </si>
  <si>
    <t>55166631.GEB</t>
  </si>
  <si>
    <t>ovládací pneumatický set pro modul WC</t>
  </si>
  <si>
    <t>726111031</t>
  </si>
  <si>
    <t>Předstěnové instalační systémy pro zazdění do masivních zděných konstrukcí pro závěsné klozety ovládání zepředu, stavební výška 1080 mm</t>
  </si>
  <si>
    <t>998726112</t>
  </si>
  <si>
    <t>Přesun hmot pro instalační prefabrikáty  stanovený z hmotnosti přesunovaného materiálu vodorovná dopravní vzdálenost do 50 m v objektech výšky přes 6 m do 12 m</t>
  </si>
  <si>
    <t>732</t>
  </si>
  <si>
    <t>Ústřední vytápění - strojovny</t>
  </si>
  <si>
    <t>39133151.COO</t>
  </si>
  <si>
    <t>patní měřič dodávky teplé vody (PMCT) PM2.1 provedení K 0603</t>
  </si>
  <si>
    <t>732331612.DD</t>
  </si>
  <si>
    <t>Nádoba tlaková expanzní s membránou Refix DD závitové připojení PN 0,6 o objemu 12 l/10 bar/70°C</t>
  </si>
  <si>
    <t>732331771.RFX</t>
  </si>
  <si>
    <t>Příslušenství k expanzním nádobám souprava s upínací páskou KS8-35</t>
  </si>
  <si>
    <t>732331777</t>
  </si>
  <si>
    <t>Nádoby expanzní tlakové příslušenství k expanzním nádobám bezpečnostní uzávěr k měření tlaku G 3/4</t>
  </si>
  <si>
    <t>732481231.COO</t>
  </si>
  <si>
    <t>Montáž patního měřiče teplé vody (PMCT) provedení "K"</t>
  </si>
  <si>
    <t>998732102</t>
  </si>
  <si>
    <t>Přesun hmot pro strojovny  stanovený z hmotnosti přesunovaného materiálu vodorovná dopravní vzdálenost do 50 m v objektech výšky přes 6 do 12 m</t>
  </si>
  <si>
    <t>13010461</t>
  </si>
  <si>
    <t>ocel profilová jakost 11 375 pro nosnou konstrukci OV</t>
  </si>
  <si>
    <t>Montáž ostatních atypických zámečnických konstrukcí  hmotnosti přes 10 do 20 kg</t>
  </si>
  <si>
    <t>(4.15*2)+(0.5*4)*3.0=14,300 [A] 
Celkem: A=14,300 [B]</t>
  </si>
  <si>
    <t>Přesun hmot pro zámečnické konstrukce  stanovený z hmotnosti přesunovaného materiálu vodorovná dopravní vzdálenost do 50 m v objektech výšky přes 6 do 12 m</t>
  </si>
  <si>
    <t>783314201</t>
  </si>
  <si>
    <t>Základní antikorozní nátěr zámečnických konstrukcí jednonásobný syntetický standardní</t>
  </si>
  <si>
    <t>10.3*0.156=1,607 [A] 
Celkem: A=1,607 [B]</t>
  </si>
  <si>
    <t>783317101</t>
  </si>
  <si>
    <t>Krycí nátěr (email) zámečnických konstrukcí jednonásobný syntetický standardní</t>
  </si>
  <si>
    <t>Trubní vedení</t>
  </si>
  <si>
    <t>28611130</t>
  </si>
  <si>
    <t>trubka kanalizační PVC DN 160x500 mm SN4</t>
  </si>
  <si>
    <t>28611131</t>
  </si>
  <si>
    <t>trubka kanalizační PVC DN 160x1000 mm SN4</t>
  </si>
  <si>
    <t>28611132</t>
  </si>
  <si>
    <t>trubka kanalizační PVC DN 160x2000 mm SN4</t>
  </si>
  <si>
    <t>28611136</t>
  </si>
  <si>
    <t>trubka kanalizační PVC DN 200x1000 mm SN4</t>
  </si>
  <si>
    <t>28611508</t>
  </si>
  <si>
    <t>redukce kanalizační PVC 200/160</t>
  </si>
  <si>
    <t>28611544</t>
  </si>
  <si>
    <t>přechod kanalizační PVC na kameninové hrdlo DN 200</t>
  </si>
  <si>
    <t>28611894</t>
  </si>
  <si>
    <t>koleno kanalizační s hrdlem PVC 160x45°</t>
  </si>
  <si>
    <t>28612222</t>
  </si>
  <si>
    <t>odbočka kanalizační plastová PVC KG DN 200x160/45° SN 12/16</t>
  </si>
  <si>
    <t>28612243</t>
  </si>
  <si>
    <t>přesuvka kanalizační plastová PVC KG DN 160 SN 12/16</t>
  </si>
  <si>
    <t>28612250</t>
  </si>
  <si>
    <t>vložka šachtová kanalizační DN 160</t>
  </si>
  <si>
    <t>56230604.GBX</t>
  </si>
  <si>
    <t>Poklopy HERMELOCK  zátěžová třída B - polyuretan, HE-700, 700 x 700</t>
  </si>
  <si>
    <t>59341022.BBC</t>
  </si>
  <si>
    <t>deska stropní plná PZD 20-120 119x34x7 cm</t>
  </si>
  <si>
    <t>871310310</t>
  </si>
  <si>
    <t>Montáž kanalizačního potrubí z plastů z polypropylenu PP hladkého plnostěnného SN 10 DN 150</t>
  </si>
  <si>
    <t>871350310</t>
  </si>
  <si>
    <t>Montáž kanalizačního potrubí z plastů z polypropylenu PP hladkého plnostěnného SN 10 DN 200</t>
  </si>
  <si>
    <t>877310310</t>
  </si>
  <si>
    <t>Montáž tvarovek na kanalizačním plastovém potrubí z polypropylenu PP hladkého plnostěnného kolen DN 150</t>
  </si>
  <si>
    <t>877310330</t>
  </si>
  <si>
    <t>Montáž tvarovek na kanalizačním plastovém potrubí z polypropylenu PP hladkého plnostěnného spojek nebo redukcí DN 150</t>
  </si>
  <si>
    <t>877350320</t>
  </si>
  <si>
    <t>Montáž tvarovek na kanalizačním plastovém potrubí z polypropylenu PP hladkého plnostěnného odboček DN 200</t>
  </si>
  <si>
    <t>877350330</t>
  </si>
  <si>
    <t>Montáž tvarovek na kanalizačním plastovém potrubí z polypropylenu PP hladkého plnostěnného spojek nebo redukcí DN 200</t>
  </si>
  <si>
    <t>892351111</t>
  </si>
  <si>
    <t>Tlakové zkoušky vodou na potrubí DN 150 nebo 200</t>
  </si>
  <si>
    <t>893112111</t>
  </si>
  <si>
    <t>Šachty armaturní  zděné z cihel vápenopískových kyselinovzdorných se stropem z dílců, vnitřní půdorysné plochy do 1,50 m2</t>
  </si>
  <si>
    <t>899102112</t>
  </si>
  <si>
    <t>Osazení poklopů litinových a ocelových včetně rámů pro třídu zatížení A15, A50</t>
  </si>
  <si>
    <t>899722114</t>
  </si>
  <si>
    <t>Krytí potrubí z plastů výstražnou fólií z PVC šířky 40 cm</t>
  </si>
  <si>
    <t>10.5*1.1 Přepočtené koeficientem množství=11,550 [A] 
Celkem: A=11,550 [B]</t>
  </si>
  <si>
    <t>54889025</t>
  </si>
  <si>
    <t>kotva zarážecí pro uchycení zásobníků vody</t>
  </si>
  <si>
    <t>562414061.ACO</t>
  </si>
  <si>
    <t>čelo žlabu ACO N100 pro začátek a konec žlabu</t>
  </si>
  <si>
    <t>562414062.ACO</t>
  </si>
  <si>
    <t>pachový uzávěr ACO N100 DN100</t>
  </si>
  <si>
    <t>562414065.ACO</t>
  </si>
  <si>
    <t>rošt mřížkový ACO N100, pozink. ocel 500 mm, tř. zatížení B125</t>
  </si>
  <si>
    <t>562414069.ACO</t>
  </si>
  <si>
    <t>aretace pro rošty ACO N100 06306</t>
  </si>
  <si>
    <t>562414691.ACO</t>
  </si>
  <si>
    <t>vpusť s těsněním, krátké provedení ACO N100, pro typ 0-10 těsný odtok DN100</t>
  </si>
  <si>
    <t>592270101.ACO</t>
  </si>
  <si>
    <t>žlab odvodňovací z polymerbetonu ACO N100, typ 10.1 stav. délky 500 mm, bez spádu</t>
  </si>
  <si>
    <t>919731112</t>
  </si>
  <si>
    <t>Zarovnání styčné plochy podkladu nebo krytu podél vybourané části komunikace nebo zpevněné plochy  z betonu prostého tl. do 150 mm</t>
  </si>
  <si>
    <t>919731122</t>
  </si>
  <si>
    <t>Zarovnání styčné plochy podkladu nebo krytu podél vybourané části komunikace nebo zpevněné plochy  živičné tl. přes 50 do 100 mm</t>
  </si>
  <si>
    <t>919735112</t>
  </si>
  <si>
    <t>Řezání stávajícího živičného krytu nebo podkladu  hloubky přes 50 do 100 mm</t>
  </si>
  <si>
    <t>1.2+2.5+2.5=6,200 [A] 
Celkem: A=6,200 [B]</t>
  </si>
  <si>
    <t>919735123</t>
  </si>
  <si>
    <t>Řezání stávajícího betonového krytu nebo podkladu  hloubky přes 100 do 150 mm</t>
  </si>
  <si>
    <t>935113111</t>
  </si>
  <si>
    <t>Osazení odvodňovacího žlabu s krycím roštem  polymerbetonového šířky do 200 mm</t>
  </si>
  <si>
    <t>946111112</t>
  </si>
  <si>
    <t>Montáž pojízdných věží trubkových nebo dílcových  s maximálním zatížením podlahy do 200 kg/m2 šířky od 0,6 do 0,9 m, délky do 3,2 m, výšky přes 1,5 m do 2,5 m</t>
  </si>
  <si>
    <t>946111212</t>
  </si>
  <si>
    <t>Montáž pojízdných věží trubkových nebo dílcových  s maximálním zatížením podlahy do 200 kg/m2 Příplatek za první a každý další den použití pojízdného lešení k c</t>
  </si>
  <si>
    <t>60*4 Přepočtené koeficientem množství=240,000 [A] 
Celkem: A=240,000 [B]</t>
  </si>
  <si>
    <t>946111812</t>
  </si>
  <si>
    <t>Demontáž pojízdných věží trubkových nebo dílcových  s maximálním zatížením podlahy do 200 kg/m2 šířky od 0,6 do 0,9 m, délky do 3,2 m, výšky přes 1,5 m do 2,5 m</t>
  </si>
  <si>
    <t>953941414</t>
  </si>
  <si>
    <t>Osazování drobných kovových předmětů  se zalitím maltou cementovou, do vysekaných kapes nebo připravených otvorů konzol pro zásobníky vody apod. délky do 1000 m</t>
  </si>
  <si>
    <t>Bourání příček z cihel, tvárnic nebo příčkovek  z cihel pálených, plných nebo dutých na maltu vápennou nebo vápenocementovou, tl. do 100 mm</t>
  </si>
  <si>
    <t>0.8*45=36,000 [A] 
Celkem: A=36,000 [B]</t>
  </si>
  <si>
    <t>962032230</t>
  </si>
  <si>
    <t>Bourání zdiva nadzákladového z cihel nebo tvárnic  z cihel pálených nebo vápenopískových, na maltu vápennou nebo vápenocementovou, objemu do 1 m3</t>
  </si>
  <si>
    <t>0.7*0.7*0.3*3=0,441 [A] 
0.8*1.3*0.15*2=0,312 [B] 
Celkem: A+B=0,753 [C]</t>
  </si>
  <si>
    <t>Vybourání otvorů ve zdivu základovém nebo nadzákladovém z cihel, tvárnic, příčkovek  z cihel pálených na maltu vápennou nebo vápenocementovou plochy do 0,0225 m</t>
  </si>
  <si>
    <t>971033241</t>
  </si>
  <si>
    <t>971033251</t>
  </si>
  <si>
    <t>972054141</t>
  </si>
  <si>
    <t>Vybourání otvorů ve stropech nebo klenbách železobetonových  bez odstranění podlahy a násypu, plochy do 0,0225 m2, tl. do 150 mm</t>
  </si>
  <si>
    <t>973031334</t>
  </si>
  <si>
    <t>Vysekání výklenků nebo kapes ve zdivu z cihel  na maltu vápennou nebo vápenocementovou kapes, plochy do 0,16 m2, hl. do 150 mm</t>
  </si>
  <si>
    <t>973042351</t>
  </si>
  <si>
    <t>Vysekání výklenků nebo kapes ve zdivu betonovém  kapes, plochy do 0,16 m2, hl. do 300 mm</t>
  </si>
  <si>
    <t>974031143</t>
  </si>
  <si>
    <t>Vysekání rýh ve zdivu cihelném na maltu vápennou nebo vápenocementovou  do hl. 70 mm a šířky do 100 mm</t>
  </si>
  <si>
    <t>974031154</t>
  </si>
  <si>
    <t>Vysekání rýh ve zdivu cihelném na maltu vápennou nebo vápenocementovou  do hl. 100 mm a šířky do 150 mm</t>
  </si>
  <si>
    <t>974031165</t>
  </si>
  <si>
    <t>Vysekání rýh ve zdivu cihelném na maltu vápennou nebo vápenocementovou  do hl. 150 mm a šířky do 200 mm</t>
  </si>
  <si>
    <t>974042577</t>
  </si>
  <si>
    <t>Vysekání rýh v betonové nebo jiné monolitické dlažbě s betonovým podkladem  do hl. 200 mm a šířky do 300 mm</t>
  </si>
  <si>
    <t>8.0+4.2+8.0+4.2+9.6+4.6+9.6+4.6+10.5+5.0+4.0=72,300 [A] 
2.5+5.0+1.0+2.5+10.5+1.5+3.5+1.5+13.0+2.5+4.5+2.5=50,500 [B] 
Celkem: A+B=122,800 [C]</t>
  </si>
  <si>
    <t>974042579</t>
  </si>
  <si>
    <t>Vysekání rýh v betonové nebo jiné monolitické dlažbě s betonovým podkladem  do hl. 200 mm a šířky Příplatek k ceně -2577 za každých dalších 100 mm šířky, rýhy h</t>
  </si>
  <si>
    <t>Poplatek za uložení stavebního odpadu na skládce (skládkovné) cihelného zatříděného do Katalogu odpadů pod kódem 170 102</t>
  </si>
  <si>
    <t>36.954-22.588-0.666-0.870=12,830 [A] 
Celkem: A=12,830 [B]</t>
  </si>
  <si>
    <t>997221571</t>
  </si>
  <si>
    <t>Vodorovná doprava vybouraných hmot  bez naložení, ale se složením a s hrubým urovnáním na vzdálenost do 1 km</t>
  </si>
  <si>
    <t>997221579</t>
  </si>
  <si>
    <t>Vodorovná doprava vybouraných hmot  bez naložení, ale se složením a s hrubým urovnáním na vzdálenost Příplatek k ceně za každý další i započatý 1 km přes 1 km</t>
  </si>
  <si>
    <t>38.064*9 Přepočtené koeficientem množství=342,576 [A] 
Celkem: A=342,576 [B]</t>
  </si>
  <si>
    <t>997221612</t>
  </si>
  <si>
    <t>Nakládání na dopravní prostředky  pro vodorovnou dopravu vybouraných hmot</t>
  </si>
  <si>
    <t>997221815</t>
  </si>
  <si>
    <t>Poplatek za uložení stavebního odpadu na skládce (skládkovné) z prostého betonu zatříděného do Katalogu odpadů pod kódem 170 101</t>
  </si>
  <si>
    <t>974042577 16.210=16,210 [A] 
974042579 5.403=5,403 [B] 
113107031 0.975=0,975 [C] 
973031143 1.110=1,110 [D] 
Celkem: A+B+C+D=23,698 [E]</t>
  </si>
  <si>
    <t>997221845</t>
  </si>
  <si>
    <t>Poplatek za uložení stavebního odpadu na skládce (skládkovné) asfaltového bez obsahu dehtu zatříděného do Katalogu odpadů pod kódem 170 302</t>
  </si>
  <si>
    <t>113107042 0.666=0,666 [A] 
Celkem: A=0,666 [B]</t>
  </si>
  <si>
    <t>997221855</t>
  </si>
  <si>
    <t>113107022 0.870=0,870 [A] 
Celkem: A=0,870 [B]</t>
  </si>
  <si>
    <t>998276101</t>
  </si>
  <si>
    <t>Přesun hmot pro trubní vedení hloubené z trub z plastických hmot nebo sklolaminátových pro vodovody nebo kanalizace v otevřeném výkopu dopravní vzdálenost do 15</t>
  </si>
  <si>
    <t>Hodinové zúčtovací sazby profesí HSV zemní a pomocné práce kopáč  
Poznámka: Neočekávané práce - Bude účtováno dle skutečně provedených prací zapsaných ve stavebním deníku a odsouhlasených TDI</t>
  </si>
  <si>
    <t>Hodinové zúčtovací sazby profesí HSV zemní a pomocné práce stavební dělník  
Poznámka: Neočekávané práce - Bude účtováno dle skutečně provedených prací zapsaných ve stavebním deníku a odsouhlasených TDI</t>
  </si>
  <si>
    <t>Kompletní demontáže stávajících rozvodů 
Zařizovací předměty60=60,000 [A] 
potrubí24=24,000 [B] 
ostatní součásti16=16,000 [C] 
Celkem: A+B+C=100,000 [D]</t>
  </si>
  <si>
    <t>Hodinové zúčtovací sazby profesí HSV provádění konstrukcí zedník  
Poznámka: Neočekávané práce - Bude účtováno dle skutečně provedených prací zapsaných ve stavebním deníku a odsouhlasených TDI</t>
  </si>
  <si>
    <t>Hodinové zúčtovací sazby profesí PSV provádění stavebních konstrukcí izolatér  
Poznámka: Neočekávané práce - Bude účtováno dle skutečně provedených prací zapsaných ve stavebním deníku a odsouhlasených TDI</t>
  </si>
  <si>
    <t>HZS2211</t>
  </si>
  <si>
    <t>Hodinová zúčtovací sazba instalatér</t>
  </si>
  <si>
    <t>Hodinové zúčtovací sazby profesí PSV provádění stavebních instalací instalatér  
Poznámka: Neočekávané práce - Bude účtováno dle skutečně provedených prací zapsaných ve stavebním deníku a odsouhlasených TDI</t>
  </si>
  <si>
    <t>HZS2212</t>
  </si>
  <si>
    <t>Hodinová zúčtovací sazba instalatér odborný</t>
  </si>
  <si>
    <t>Hodinové zúčtovací sazby profesí PSV provádění stavebních instalací instalatér odborný  
Poznámka: Neočekávané práce - Bude účtováno dle skutečně provedených prací zapsaných ve stavebním deníku a odsouhlasených TDI</t>
  </si>
  <si>
    <t>HZS2213</t>
  </si>
  <si>
    <t>HZS, instalatér odborný - vsazení odbočky do stávajícího kanalizačního potrubí dešťové a splaškové kanalizace</t>
  </si>
  <si>
    <t>012303000</t>
  </si>
  <si>
    <t>Průzkumné, geodetické a projektové práce geodetické práce po výstavbě</t>
  </si>
  <si>
    <t>KČ</t>
  </si>
  <si>
    <t>043194010</t>
  </si>
  <si>
    <t>Rozbor pitné vody dle vyhl.  č. 252/2004 Sb.</t>
  </si>
  <si>
    <t>044003001</t>
  </si>
  <si>
    <t>Zkouška vydatnosti hydrantového systému</t>
  </si>
  <si>
    <t>091704031</t>
  </si>
  <si>
    <t>Doprava zásypového štěrkopísku/kameniv</t>
  </si>
  <si>
    <t>58333651 0.3=0,300 [A] 
58331200 32.694=32,694 [B] 
Celkem: A+B=32,994 [C]</t>
  </si>
  <si>
    <t>TI 002</t>
  </si>
  <si>
    <t>Ústřední vytápění</t>
  </si>
  <si>
    <t>732113103</t>
  </si>
  <si>
    <t>Vyrovnávač dynamických tlaků DN 65 PN 6 hydraulický přírubový</t>
  </si>
  <si>
    <t>1. V cenách -1125 až -1146 je započteno těleso základní délky 1 m, dna a odvodňovací hrdlo.  2. Těleso delší než 1 m se oceňuje skladebně cenou -1125 až -1146 a počtem příplatků (ceny -1225 až -1246), odpovídajícím rozdílu základní a projektované délky tělesa.  3. Cenami -1312 až -1344 se oceňuje i navaření hrdel na nádrže.  4. Cenami -5102 až -5117 se oceňují rozdělovače a sběrače primárních okruhů tepelných čerpadel, umístěných ve strojovně.</t>
  </si>
  <si>
    <t>732421201</t>
  </si>
  <si>
    <t>Čerpadlo teplovodní mokroběžné závitové cirkulační DN 15 výtlak do 0,9 m průtok 0,35 m3/h pro TUV</t>
  </si>
  <si>
    <t>732421212</t>
  </si>
  <si>
    <t>Čerpadlo teplovodní mokroběžné závitové cirkulační DN 25 výtlak do 4,0 m průtok 2,20 m3/h pro TUV</t>
  </si>
  <si>
    <t>732421213</t>
  </si>
  <si>
    <t>Čerpadlo teplovodní mokroběžné závitové cirkulační DN 25 výtlak do 6,0 m průtok 3,0 m3/h pro TUV</t>
  </si>
  <si>
    <t>732481231</t>
  </si>
  <si>
    <t>Vodoměr šroubový vertikální na horkou vodu do 130°C PN 16 průtok 15 m3/h</t>
  </si>
  <si>
    <t>Přesun hmot tonážní pro strojovny v objektech v do 12 m</t>
  </si>
  <si>
    <t>998732181</t>
  </si>
  <si>
    <t>Příplatek k přesunu hmot tonážní 732 prováděný bez použití mechanizace</t>
  </si>
  <si>
    <t>998732193</t>
  </si>
  <si>
    <t>Příplatek k přesunu hmot tonážní 732 za zvětšený přesun do 500 m</t>
  </si>
  <si>
    <t>733</t>
  </si>
  <si>
    <t>Ústřední vytápění - rozvodné potrubí</t>
  </si>
  <si>
    <t>733141102</t>
  </si>
  <si>
    <t>Odvzdušňovací nádoba z trubek ocelových do DN 50</t>
  </si>
  <si>
    <t>733223302</t>
  </si>
  <si>
    <t>Potrubí měděné tvrdé spojované lisováním DN 15 ÚT</t>
  </si>
  <si>
    <t>733223303</t>
  </si>
  <si>
    <t>Potrubí měděné tvrdé spojované lisováním DN 20 ÚT</t>
  </si>
  <si>
    <t>733223304</t>
  </si>
  <si>
    <t>Potrubí měděné tvrdé spojované lisováním DN 25 ÚT</t>
  </si>
  <si>
    <t>733223305</t>
  </si>
  <si>
    <t>Potrubí měděné tvrdé spojované lisováním DN 32 ÚT</t>
  </si>
  <si>
    <t>733223306</t>
  </si>
  <si>
    <t>Potrubí měděné tvrdé spojované lisováním DN 40 ÚT</t>
  </si>
  <si>
    <t>733223307</t>
  </si>
  <si>
    <t>Potrubí měděné tvrdé spojované lisováním DN 50 ÚT</t>
  </si>
  <si>
    <t>733291101</t>
  </si>
  <si>
    <t>Zkouška těsnosti potrubí měděné do D 35x1,5</t>
  </si>
  <si>
    <t>65+120+55+34=274,000 [A]</t>
  </si>
  <si>
    <t>733291102</t>
  </si>
  <si>
    <t>Zkouška těsnosti potrubí měděné do D 64x2</t>
  </si>
  <si>
    <t>8+16=24,000 [A]</t>
  </si>
  <si>
    <t>733322211</t>
  </si>
  <si>
    <t>Potrubí plastové z PE-X spojované kovovou objímkou D 16x2,2</t>
  </si>
  <si>
    <t>1. Potrubí venkovních plošných kolektorů primárních okruhů tepelných čerpadel, lze oceňovat příslušnými cenami části A02 katalogu 827-1 Vedení trubní, dálková a přípojná - vodovod a kanalizace.</t>
  </si>
  <si>
    <t>733322212</t>
  </si>
  <si>
    <t>Potrubí plastové z PE-X spojované kovovou objímkou D 20x2,8</t>
  </si>
  <si>
    <t>733322213</t>
  </si>
  <si>
    <t>Potrubí plastové z PE-X spojované kovovou objímkou D 25x3,5</t>
  </si>
  <si>
    <t>733322214</t>
  </si>
  <si>
    <t>Potrubí plastové z PE-X spojované kovovou objímkou D 32x4,4</t>
  </si>
  <si>
    <t>733391101</t>
  </si>
  <si>
    <t>Zkouška těsnosti potrubí plastové do D 32x3,0</t>
  </si>
  <si>
    <t>190+45+50+140=425,000 [A]</t>
  </si>
  <si>
    <t>733811243</t>
  </si>
  <si>
    <t>Ochrana potrubí ústředního vytápění termoizolačními trubicemi z PE tl do 20 mm DN do 63 mm</t>
  </si>
  <si>
    <t>1. Vcenách -1211 až -1256 jsou započteny i náklady na dodání tepelně izolačních trubic.</t>
  </si>
  <si>
    <t>998733102</t>
  </si>
  <si>
    <t>Přesun hmot tonážní pro rozvody potrubí v objektech v do 12 m</t>
  </si>
  <si>
    <t>998733181</t>
  </si>
  <si>
    <t>Příplatek k přesunu hmot tonážní 733 prováděný bez použití mechanizace</t>
  </si>
  <si>
    <t>998733193</t>
  </si>
  <si>
    <t>Příplatek k přesunu hmot tonážní 733 za zvětšený přesun do 500 m</t>
  </si>
  <si>
    <t>734</t>
  </si>
  <si>
    <t>Ústřední vytápění - armatury</t>
  </si>
  <si>
    <t>734193115</t>
  </si>
  <si>
    <t>Klapka mezipřírubová uzavírací DN 65 PN 16 do 120°C disk tvárná litina</t>
  </si>
  <si>
    <t>734211113</t>
  </si>
  <si>
    <t>Ventil závitový odvzdušňovací G 3/8 PN 10 do 120°C otopných těles</t>
  </si>
  <si>
    <t>734221536</t>
  </si>
  <si>
    <t>Ventil závitový termostatický rohový dvouregulační G 1/2 PN 16 do 110°C bez hlavice ovládání</t>
  </si>
  <si>
    <t>1. Vcenách -0101 až -0105 nejsou započteny náklady na dodávku a montáž měřící a vypouštěcí armatury.Tyto se oceňují samostatně souborem cen 734 49 1101 až -1105.</t>
  </si>
  <si>
    <t>734221680</t>
  </si>
  <si>
    <t>Termostatická hlavice kapalinová PN 10 do 110°C s odděleným čidlem</t>
  </si>
  <si>
    <t>734221682</t>
  </si>
  <si>
    <t>Termostatická hlavice kapalinová PN 10 do 110°C otopných těles VK</t>
  </si>
  <si>
    <t>734242414</t>
  </si>
  <si>
    <t>Ventil závitový zpětný přímý G 1 PN 16 do 110°C</t>
  </si>
  <si>
    <t>734242415</t>
  </si>
  <si>
    <t>Ventil závitový zpětný přímý G 5/4 PN 16 do 110°C</t>
  </si>
  <si>
    <t>734242417</t>
  </si>
  <si>
    <t>Ventil závitový zpětný přímý G 2 PN 16 do 110°C</t>
  </si>
  <si>
    <t>734261403</t>
  </si>
  <si>
    <t>Armatura připojovací rohová G 3/4x18 PN 10 do 110°C radiátorů typu VK</t>
  </si>
  <si>
    <t>734261712</t>
  </si>
  <si>
    <t>Šroubení regulační radiátorové přímé G 1/2 bez vypouštění</t>
  </si>
  <si>
    <t>734291123</t>
  </si>
  <si>
    <t>Kohout plnící a vypouštěcí G 1/2 PN 10 do 90°C závitový</t>
  </si>
  <si>
    <t>734291244</t>
  </si>
  <si>
    <t>Filtr závitový přímý G 1 PN 16 do 130°C s vnitřními závity</t>
  </si>
  <si>
    <t>734291245</t>
  </si>
  <si>
    <t>Filtr závitový přímý G 1 1/4 PN 16 do 130°C s vnitřními závity</t>
  </si>
  <si>
    <t>734291247</t>
  </si>
  <si>
    <t>Filtr závitový přímý G 2 PN 16 do 130°C s vnitřními závity</t>
  </si>
  <si>
    <t>734292714</t>
  </si>
  <si>
    <t>Kohout kulový přímý G 3/4 PN 42 do 185°C vnitřní závit</t>
  </si>
  <si>
    <t>734292715</t>
  </si>
  <si>
    <t>Kohout kulový přímý G 1 PN 42 do 185°C vnitřní závit</t>
  </si>
  <si>
    <t>734292716</t>
  </si>
  <si>
    <t>Kohout kulový přímý G 1 1/4 PN 42 do 185°C vnitřní závit</t>
  </si>
  <si>
    <t>734292718</t>
  </si>
  <si>
    <t>Kohout kulový přímý G 2 PN 42 do 185°C vnitřní závit</t>
  </si>
  <si>
    <t>734295011</t>
  </si>
  <si>
    <t>Směšovací armatura závitová trojcestná DN 20 s ručním ovládáním</t>
  </si>
  <si>
    <t>734411103</t>
  </si>
  <si>
    <t>Teploměr technický s pevným stonkem a jímkou zadní připojení průměr 63 mm délky 100 mm</t>
  </si>
  <si>
    <t>734421102</t>
  </si>
  <si>
    <t>Tlakoměr s pevným stonkem a zpětnou klapkou tlak 0-16 bar průměr 63 mm spodní připojení</t>
  </si>
  <si>
    <t>998734102</t>
  </si>
  <si>
    <t>Přesun hmot tonážní pro armatury v objektech v do 12 m</t>
  </si>
  <si>
    <t>998734181</t>
  </si>
  <si>
    <t>Příplatek k přesunu hmot tonážní 734 prováděný bez použití mechanizace</t>
  </si>
  <si>
    <t>735</t>
  </si>
  <si>
    <t>Ústřední vytápění - otopná tělesa</t>
  </si>
  <si>
    <t>735152471</t>
  </si>
  <si>
    <t>Otopné těleso panelové VK dvoudeskové 1 přídavná přestupní plocha výška/délka 600/400mm výkon 515 W</t>
  </si>
  <si>
    <t>735152481</t>
  </si>
  <si>
    <t>Otopné těleso panelové VK dvoudeskové 1 přídavná přestupní plocha výška/délka 600/1600mm výkon 2061W</t>
  </si>
  <si>
    <t>735152492</t>
  </si>
  <si>
    <t>Otopné těleso panelové VK dvoudeskové 1 přídavná přestupní plocha výška/délka 900/500 mm výkon 877 W</t>
  </si>
  <si>
    <t>735152571</t>
  </si>
  <si>
    <t>Otopné těleso panelové VK dvoudeskové 2 přídavné přestupní plochy výška/délka 600/400 mm výkon 672 W</t>
  </si>
  <si>
    <t>735152573</t>
  </si>
  <si>
    <t>Otopné těleso panelové VK dvoudeskové 2 přídavné přestupní plochy výška/délka 600/600mm výkon 1007 W</t>
  </si>
  <si>
    <t>735152574</t>
  </si>
  <si>
    <t>Otopné těleso panelové VK dvoudeskové 2 přídavné přestupní plochy výška/délka 600/700mm výkon 1175 W</t>
  </si>
  <si>
    <t>735152575</t>
  </si>
  <si>
    <t>Otopné těleso panelové VK dvoudeskové 2 přídavné přestupní plochy výška/délka 600/800mm výkon 1343 W</t>
  </si>
  <si>
    <t>735152576</t>
  </si>
  <si>
    <t>Otopné těleso panelové VK dvoudeskové 2 přídavné přestupní plochy výška/délka 600/900mm výkon 1511 W</t>
  </si>
  <si>
    <t>735152577</t>
  </si>
  <si>
    <t>Otopné těleso panelové VK dvoudeskové 2 přídavné přestupní plochy výška/délka 600/1000mm výkon 1679W</t>
  </si>
  <si>
    <t>735152580</t>
  </si>
  <si>
    <t>Otopné těleso panelové VK dvoudeskové 2 přídavné přestupní plochy výška/délka 600/1400mm výkon 2351W</t>
  </si>
  <si>
    <t>735152581</t>
  </si>
  <si>
    <t>Otopné těleso panelové VK dvoudeskové 2 přídavné přestupní plochy výška/délka 600/1600mm výkon 2686W</t>
  </si>
  <si>
    <t>735152583</t>
  </si>
  <si>
    <t>Otopné těleso panelové VK dvoudeskové 2 přídavné přestupní plochy výška/délka 600/2000mm výkon 3358W</t>
  </si>
  <si>
    <t>735152592</t>
  </si>
  <si>
    <t>Otopné těleso panelové VK dvoudeskové 2 přídavné přestupní plochy výška/délka 900/500mm výkon 1157 W</t>
  </si>
  <si>
    <t>735152593</t>
  </si>
  <si>
    <t>Otopné těleso panelové VK dvoudeskové 2 přídavné přestupní plochy výška/délka 900/600mm výkon 1388 W</t>
  </si>
  <si>
    <t>735191905</t>
  </si>
  <si>
    <t>Odvzdušnění otopných těles</t>
  </si>
  <si>
    <t>1+2+1+1+2+3+2+2+1+3+1+9+3+1=32,000 [A]</t>
  </si>
  <si>
    <t>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t>
  </si>
  <si>
    <t>735191910</t>
  </si>
  <si>
    <t>Napuštění vody do otopných těles</t>
  </si>
  <si>
    <t>0.6*0.4=0,240 [A] 
2*0.6*1.6=1,920 [B] 
0.9*0.5=0,450 [C] 
0.6*0.4=0,240 [D] 
2*0.6*0.6=0,720 [E] 
3*0.6*0.7=1,260 [F] 
2*0.6*0.8=0,960 [G] 
2*0.6*0.9=1,080 [H] 
0.6*1=0,600 [I] 
3*0.6*1.4=2,520 [J] 
0.6*1.6=0,960 [K] 
9*0.6*2=10,800 [L] 
3*0.9*0.5=1,350 [M] 
0.9*0.6=0,540 [N] 
Celkem: A+B+C+D+E+F+G+H+I+J+K+L+M+N=23,640 [O]</t>
  </si>
  <si>
    <t>735412357</t>
  </si>
  <si>
    <t>Konvektor lavicový výšky 600 mm šířky 240 mm délky 2000 mm výkon 4733 W</t>
  </si>
  <si>
    <t>998735102</t>
  </si>
  <si>
    <t>Přesun hmot tonážní pro otopná tělesa v objektech v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</si>
  <si>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-5181 pro přesun prováděný bez použití mechanizace, tj. za ztížených podmínek, lze použít pouze pro hmotnost materiálu, která se tímto způsobem skutečně přemísťuje.</t>
  </si>
  <si>
    <t>998735181</t>
  </si>
  <si>
    <t>Příplatek k přesunu hmot tonážní 735 prováděný bez použití mechanizace</t>
  </si>
  <si>
    <t>998735193</t>
  </si>
  <si>
    <t>Příplatek k přesunu hmot tonážní 735 za zvětšený přesun do 500 m</t>
  </si>
  <si>
    <t>Kompletní demontáže stávající otopné soustavy 
tělesa32=32,000 [A] 
potrubí48=48,000 [B] 
ostatní součásti otopné soustavy16=16,000 [C] 
Celkem: A+B+C=96,000 [D]</t>
  </si>
  <si>
    <t>HZS2491</t>
  </si>
  <si>
    <t>Hodinová zúčtovací sazba dělník zednických výpomocí</t>
  </si>
  <si>
    <t>Hodinové zúčtovací sazby profesí PSV zednické výpomoci a pomocné práce PSV dělník zednických výpomocí  
Poznámka: Neočekávané práce - Bude účtováno dle skutečně provedených prací zapsaných ve stavebním deníku a odsouhlasených TDI</t>
  </si>
  <si>
    <t>Hodinové zúčtovací sazby profesí PSV zednické výpomoci a pomocné práce PSV pomocný dělník PSV  
Poznámka: Neočekávané práce - Bude účtováno dle skutečně provedených prací zapsaných ve stavebním deníku a odsouhlasených TDI</t>
  </si>
  <si>
    <t>043134000</t>
  </si>
  <si>
    <t>Zkouška topná</t>
  </si>
  <si>
    <t>Inženýrská činnost kompletační a koordinační činnost kompletační činnost  
Poznámka: Technické práce (doklady-přejímka-ostat.)</t>
  </si>
  <si>
    <t>VRN001</t>
  </si>
  <si>
    <t>Podíl přidružených výkonů</t>
  </si>
  <si>
    <t>%</t>
  </si>
  <si>
    <t>VRN002</t>
  </si>
  <si>
    <t>Doprava náklady, spojené</t>
  </si>
  <si>
    <t>VRN003</t>
  </si>
  <si>
    <t>Zednické přípomoce</t>
  </si>
  <si>
    <t>Zednické přípomoce  
Poznámka: zednické přípomoce včetně začištění</t>
  </si>
  <si>
    <t>TI 003</t>
  </si>
  <si>
    <t>SÁL 1NP</t>
  </si>
  <si>
    <t>-</t>
  </si>
  <si>
    <t>Osazení jednotky poz. 1.1 prvky regulace, čidly, zprovoznění ovládání</t>
  </si>
  <si>
    <t>Čidlo kouře do sání čerstvého vzduchu pro vzt poz. 1.1 například: VDK-10 - nebo výrobek srovnatelného standardu; napájí CTE 12/15 W DC;  rozpínací kontakt</t>
  </si>
  <si>
    <t>Tepelná izolace vzt. potrubí z min. vlny tl. 60mm,                             / izolace vzt. potrubí sání a výfuku , strojovna /</t>
  </si>
  <si>
    <t>Tepelná izolace vzt. potrubí z min. vlny tl. 60mm,                             / izolace vzt. potrubí sání a výfuku , strojovna /  
Poznámka: povrch hliniková folie, upevněná na trny ,spoje  přelepeny Al.páskou</t>
  </si>
  <si>
    <t>Tepelná izolace vzt. potrubí z min. vlny tl. 20mm,                             /izolace vzt. přívodního potrubí/</t>
  </si>
  <si>
    <t>Tepelná izolace vzt. potrubí z min. vlny tl. 20mm,                             /izolace vzt. přívodního potrubí/  
Poznámka: povrch hliniková folie, upevněná na trny ,spoje  přelepeny Al.páskou</t>
  </si>
  <si>
    <t>Ocelové konzole / rám, pro upevnění venkovní kondenzační jednotky chlazení</t>
  </si>
  <si>
    <t>Ocelové konzole / rám, pro upevnění venkovní kondenzační jednotky chlazení  
Poznámka: konzole/rám pod kotvící body poz. 1.2   ,  materiál - ocel. pozink. profily + nátěr RAL</t>
  </si>
  <si>
    <t>Cu potrubí pro chladírenské účely-svazek prům. dle konkrétního typu jednotek chlazení,   (prům. 10 / 16 mm)</t>
  </si>
  <si>
    <t>Cu potrubí pro chladírenské účely-svazek prům. dle konkrétního typu jednotek chlazení,   (prům. 10 / 16 mm)  
Poznámka: Cu potrubí, svazek, včetně náplně chladiva R410A, vč. spojovacího a montážního materiálu a materiálu na závěsy a včetně tepelné a parotěsné izolace.</t>
  </si>
  <si>
    <t>Náplň chladiva R410A - chladící médium (3kg..dle bližší specifikace dodavatele)</t>
  </si>
  <si>
    <t>Náplň chladiva R410A - chladící médium (3kg..dle bližší specifikace dodavatele)  
Poznámka: pro doplnění systému chlazení -viz. schema</t>
  </si>
  <si>
    <t>Kabeláže elektro - komunikační (Prověřit!-dle konkrétního typu jednotek a ovladačů - například: 3x1,5mm2)</t>
  </si>
  <si>
    <t>Kabeláže elektro - komunikační (Prověřit!-dle konkrétního typu jednotek a ovladačů - například: 3x1,5mm2)  
Poznámka: Kabeláže mezi vnitřními a venkovní jednotkou chl. Osadit ve spolupráci s profesí elektro</t>
  </si>
  <si>
    <t>Čtyřhranné vzduchotechnické potrubí sk.I, materiál ocel. pozink. plech</t>
  </si>
  <si>
    <t>Čtyřhranné vzduchotechnické potrubí sk.I, materiál ocel. pozink. plech  
Poznámka: spojované R spoji a těsněné samolepicím těsněním, třída těsnosti C, vč. spojovacího a montážního materiálu a materiálu  na závěsy s pružným uložením</t>
  </si>
  <si>
    <t>Kruhové vzt. potrubí pevné - SPIRO , materiál ocel. pozink. plech,  prům.: 200 mm</t>
  </si>
  <si>
    <t>Kruhové vzt. potrubí pevné - SPIRO , materiál ocel. pozink. plech,  prům.: 200 mm  
Poznámka: vč. spojovacího a montážního materiálu a materiálu  na závěsy s pružným uložením</t>
  </si>
  <si>
    <t>Kruhové vzt. potrubí pevné - SPIRO , materiál ocel. pozink. plech,  prům.: 315 mm</t>
  </si>
  <si>
    <t>Kruhové vzt. potrubí pevné - SPIRO , materiál ocel. pozink. plech,  prům.: 315 mm  
Poznámka: vč. spojovacího a montážního materiálu a materiálu  na závěsy s pružným uložením</t>
  </si>
  <si>
    <t>Kruhové vzt. potrubí pevné - SPIRO , materiál ocel. pozink. plech,  prům.: 450-500 mm</t>
  </si>
  <si>
    <t>Kruhové vzt. potrubí pevné - SPIRO , materiál ocel. pozink. plech,  prům.: 450-500 mm  
Poznámka: vč. spojovacího a montážního materiálu a materiálu  na závěsy s pružným uložením</t>
  </si>
  <si>
    <t>1.1</t>
  </si>
  <si>
    <t>Vzduchotechnická jednotka ve vnitřním-parapetním provedení -  typ například: ...   - nebo výrobek srovnatelného standardu.  Včetně: připojovacích manžet, rámu,</t>
  </si>
  <si>
    <t>Vzduchotechnická jednotka ve vnitřním-parapetním provedení -  typ například: ...   - nebo výrobek srovnatelného standardu.  Včetně: připojovacích manžet, rámu, noh, uzavírací klapky na sání a výtlaku, klapky cirkulace, směšovací uzel ÚT, regulace nadřazenou MaR; čidla CO2 prostor.  
Poznámka: Kompaktní jednotka (vnitřní).                                                                                                             složená z:  přívodní část:  filtr EU7, deskový rekuperátor s obtokem, klapka cirkulace, ohřívač - voda 60/50°C; Qt=10kW, chladič-výparník R 410A; Qch=15kW, ventilátor 3.100 m3/h, 300Pa, EC motory,                                                                          odsávací část: filtr EU4, ventilátor 3.100m3/h, 300Pa, EC motory</t>
  </si>
  <si>
    <t>1.10</t>
  </si>
  <si>
    <t>Protidešťová žaluzie PZ-AL-600x630 + RAL ....                                                      - nebo výrobek srovnatelného standardu   /sání/</t>
  </si>
  <si>
    <t>Protidešťová žaluzie PZ-AL-600x630 + RAL ....                                                      - nebo výrobek srovnatelného standardu   /sání/  
Poznámka: s ochr.sítem a upevňovacím rámem, materiál: hliníkové profily, průtočná plocha cca 0,3m2, RAL žaluzie - určí architekt projektu</t>
  </si>
  <si>
    <t>1.11</t>
  </si>
  <si>
    <t>Protidešťová žaluzie PZ-AL-500x630 + RAL ....                                                      - nebo výrobek srovnatelného standardu  /výfuk/</t>
  </si>
  <si>
    <t>Protidešťová žaluzie PZ-AL-500x630 + RAL ....                                                      - nebo výrobek srovnatelného standardu  /výfuk/  
Poznámka: s ochr.sítem a upevňovacím rámem, materiál: hliníkové profily, průtočná plocha cca 0,25m2, RAL žaluzie - určí architekt projektu</t>
  </si>
  <si>
    <t>1.12</t>
  </si>
  <si>
    <t>Přívodní, vířivý anemostat ČTVERCOVÝ, vel. VVKR-S-400x16 + RAL.....…  - nebo výrobek srovnatelného standardu</t>
  </si>
  <si>
    <t>Přívodní, vířivý anemostat ČTVERCOVÝ, vel. VVKR-S-400x16 + RAL.....…  - nebo výrobek srovnatelného standardu  
Poznámka: vč. připojovacího boxu s reg. klapkou, horizontální připojení,  přívod 150-200 m3/h; pz=20Pa; RAL určí architekt projektu</t>
  </si>
  <si>
    <t>1.13</t>
  </si>
  <si>
    <t>Obdélníková výustka pro kruhové potrubí, komfortní,  625x125, 2.O - R1, přívodní, RAL… určí architekt proj.</t>
  </si>
  <si>
    <t>Obdélníková výustka pro kruhové potrubí, komfortní,  625x125, 2.O - R1, přívodní, RAL… určí architekt proj.  
Poznámka: mater.: Al. profily, dvouřadá s regulačním ústrojím-protiběžné listy+RAL</t>
  </si>
  <si>
    <t>1.14</t>
  </si>
  <si>
    <t>Obdélníková výustka pro kruhové potrubí, komfortní,  625x125, 1.O - R1, odvodní, RAL… určí architekt proj.</t>
  </si>
  <si>
    <t>Obdélníková výustka pro kruhové potrubí, komfortní,  625x125, 1.O - R1, odvodní, RAL… určí architekt proj.  
Poznámka: mater.: Al. profily, jednořadá s regulačním ústrojím-protiběžné listy+RAL</t>
  </si>
  <si>
    <t>1.15</t>
  </si>
  <si>
    <t>Obdélníková výustka pro čtyřhranné potrubí, komfortní,  200x100, 1.O - R1, odvodní, RAL… určí architekt proj.</t>
  </si>
  <si>
    <t>Obdélníková výustka pro čtyřhranné potrubí, komfortní,  200x100, 1.O - R1, odvodní, RAL… určí architekt proj.  
Poznámka: mater.: Al. profily, jednořadá s regulačním ústrojím-protiběžné listy+RAL</t>
  </si>
  <si>
    <t>1.16</t>
  </si>
  <si>
    <t>Obdélníková výustka pro čtyřhranné potrubí, komfortní,  280x100, 1.O - R1, odvodní, RAL… určí architekt proj.</t>
  </si>
  <si>
    <t>Obdélníková výustka pro čtyřhranné potrubí, komfortní,  280x100, 1.O - R1, odvodní, RAL… určí architekt proj.  
Poznámka: mater.: Al. profily, jednořadá s regulačním ústrojím-protiběžné listy+RAL</t>
  </si>
  <si>
    <t>1.17</t>
  </si>
  <si>
    <t>Obdélníková výustka pro čtyřhranné potrubí, komfortní,  400x100, 1.O - R1, odvodní, RAL… určí architekt proj.</t>
  </si>
  <si>
    <t>Obdélníková výustka pro čtyřhranné potrubí, komfortní,  400x100, 1.O - R1, odvodní, RAL… určí architekt proj.  
Poznámka: mater.: Al. profily, jednořadá s regulačním ústrojím-protiběžné listy+RAL</t>
  </si>
  <si>
    <t>1.18</t>
  </si>
  <si>
    <t>Stěnová mřížka uzavřená  SMU-17,5-400x100, včetně upínacího rámečku do stěny</t>
  </si>
  <si>
    <t>Stěnová mřížka uzavřená  SMU-17,5-400x100, včetně upínacího rámečku do stěny  
Poznámka: materiál: hliníkové profily, rozteč listů 17,5mm</t>
  </si>
  <si>
    <t>1.2</t>
  </si>
  <si>
    <t>Venkovní kondenzační jednotka-Tepelné čerpadlo,  Výkon chlazení Qchc= 15 kW, chlazená vzduchem,  provedení invertor, včetně expanzního ventilu a příslušenství,</t>
  </si>
  <si>
    <t>Venkovní kondenzační jednotka-Tepelné čerpadlo,  Výkon chlazení Qchc= 15 kW, chlazená vzduchem,  provedení invertor, včetně expanzního ventilu a příslušenství, Rozhraní pro připojení a ovládání ; referenční výrobek ....  - nebo výrobek srovnatelného standardu  
Poznámka: invertor, Automatický restart.</t>
  </si>
  <si>
    <t>1.3</t>
  </si>
  <si>
    <t>Tlumič hluku v plášti 600x400;  L=2000mm  - buňkový                  / přívod /</t>
  </si>
  <si>
    <t>Tlumič hluku v plášti 600x400;  L=2000mm  - buňkový                  / přívod /  
Poznámka: buňka tlumiče hluku (3x)  -  G.200x400x2000 s náběhy na obou koncích</t>
  </si>
  <si>
    <t>1.4</t>
  </si>
  <si>
    <t>Tlumič hluku v plášti 600x400;  L=1500mm  - buňkový                  / odvod /</t>
  </si>
  <si>
    <t>Tlumič hluku v plášti 600x400;  L=1500mm  - buňkový                  / odvod /  
Poznámka: buňka tlumiče hluku (3x)  -  G.200x400x1500 s náběhy na obou koncích</t>
  </si>
  <si>
    <t>1.5</t>
  </si>
  <si>
    <t>Tlumič hluku v plášti 600x400;  L=1000mm  - buňkový                  / odvod /</t>
  </si>
  <si>
    <t>Tlumič hluku v plášti 600x400;  L=1000mm  - buňkový                  / odvod /  
Poznámka: buňka tlumiče hluku (3x)  -  G.200x400x1000 s náběhy na obou koncích</t>
  </si>
  <si>
    <t>1.6</t>
  </si>
  <si>
    <t>Tlumič hluku v plášti 600x400;  L=1500mm  - buňkový                  / sání /</t>
  </si>
  <si>
    <t>Tlumič hluku v plášti 600x400;  L=1500mm  - buňkový                  / sání /  
Poznámka: buňka tlumiče hluku (2x)  -  G.200x400x1500 s náběhy na obou koncích</t>
  </si>
  <si>
    <t>1.7</t>
  </si>
  <si>
    <t>Tlumič hluku v plášti 500x400;  L=1000mm  - buňkový                  / výfuk /</t>
  </si>
  <si>
    <t>Tlumič hluku v plášti 500x400;  L=1000mm  - buňkový                  / výfuk /  
Poznámka: buňka tlumiče hluku (2x)  -  G.200x500x1000 s náběhy na obou koncích</t>
  </si>
  <si>
    <t>1.8</t>
  </si>
  <si>
    <t>Uzavírací klapka těsná, s protiběž. listy 500x315.S,                                           ovládání servopohonem,  včetně servopohonu (24V)</t>
  </si>
  <si>
    <t>Uzavírací klapka těsná, s protiběž. listy 500x315.S,                                           ovládání servopohonem,  včetně servopohonu (24V)  
Poznámka: rám-ocelový pozink. plech, profil. listy- hliník, ozub.kola - PVC</t>
  </si>
  <si>
    <t>1.9</t>
  </si>
  <si>
    <t>Regulační klapka s protiběž. listy 315x250.R,                                           ovládání ruční, s aretací polohy listu</t>
  </si>
  <si>
    <t>Regulační klapka s protiběž. listy 315x250.R,                                           ovládání ruční, s aretací polohy listu  
Poznámka: rám-ocelový pozink. plech, profil. listy- hliník, ozub.kola - PVC</t>
  </si>
  <si>
    <t>1.9A</t>
  </si>
  <si>
    <t>Regulační klapka s protiběž. listy 315x315.R,                                           ovládání ruční, s aretací polohy listu</t>
  </si>
  <si>
    <t>Regulační klapka s protiběž. listy 315x315.R,                                           ovládání ruční, s aretací polohy listu  
Poznámka: rám-ocelový pozink. plech, profil. listy- hliník, ozub.kola - PVC</t>
  </si>
  <si>
    <t>CHLAZENÍ  2NP</t>
  </si>
  <si>
    <t>Rozbočky "T", odbočky "Y",  pro "Cu" kruhové potrubí chladiva dle bližší specifikace dodavatele např.:  UTP ..., ..... - nebo výrobek srovnatelného standardu</t>
  </si>
  <si>
    <t>Rozbočky "T", odbočky "Y",  pro "Cu" kruhové potrubí chladiva dle bližší specifikace dodavatele např.:  UTP ..., ..... - nebo výrobek srovnatelného standardu  
Poznámka: včetně spojovacího materiálu</t>
  </si>
  <si>
    <t>Cu kruhové potrubí pro chladírenské účely - svazek (prům. 6/12mm až 16/29 mm)</t>
  </si>
  <si>
    <t>Cu kruhové potrubí pro chladírenské účely - svazek (prům. 6/12mm až 16/29 mm)  
Poznámka: Cu kruhové potrubí, svazek, včetně náplně chladiva R410A, vč. spojovacího a montážního materiálu a materiálu na závěsy a včetně teplené a parotěsné izolace</t>
  </si>
  <si>
    <t>Náplň chladiva R410A - chladící médium (12kg..dle bližší specifikace dodavatele)</t>
  </si>
  <si>
    <t>Náplň chladiva R410A - chladící médium (12kg..dle bližší specifikace dodavatele)  
Poznámka: pro doplnění systému 'VRF'-viz. schema</t>
  </si>
  <si>
    <t>Kabeláže elektro - komunikační (Prověřit!-dle konkrétního typu jednotek a ovladačů - například: 5x1,5mm2)</t>
  </si>
  <si>
    <t>Kabeláže elektro - komunikační (Prověřit!-dle konkrétního typu jednotek a ovladačů - například: 5x1,5mm2)  
Poznámka: Kabeláže mezi vnitřnmi a venkovními jednotkami. Osadit ve spolupráci s profesí elektro</t>
  </si>
  <si>
    <t>Prostup do fasády-chránička cca 200-250 mm ; složená z přímého průchodu střechu cca 1m+oblouku 90°+45°, včetně izolace proti zatečení</t>
  </si>
  <si>
    <t>Prostup do fasády-chránička cca 200-250 mm ; složená z přímého průchodu střechu cca 1m+oblouku 90°+45°, včetně izolace proti zatečení  
Poznámka: prostup pro Cu potrubí a kabeláž elektro. Chráničku osadit ve spolupráci se stavbou.</t>
  </si>
  <si>
    <t>HYGIENICKÁ  ZAŘÍZENÍ 1-2NP</t>
  </si>
  <si>
    <t>Kruhové vzt. potrubí pevné - SPIRO , materiál ocel. pozink. plech,  prům.: 125-160 mm</t>
  </si>
  <si>
    <t>Kruhové vzt. potrubí pevné - SPIRO , materiál ocel. pozink. plech,  prům.: 125-160 mm  
Poznámka: vč. spojovacího a montážního materiálu a materiálu  na závěsy s pružným uložením</t>
  </si>
  <si>
    <t>Kruhové vzt. potrubí pevné - SPIRO , materiál ocel. pozink. plech,  prům.: 200-250 mm</t>
  </si>
  <si>
    <t>Kruhové vzt. potrubí pevné - SPIRO , materiál ocel. pozink. plech,  prům.: 200-250 mm  
Poznámka: vč. spojovacího a montážního materiálu a materiálu  na závěsy s pružným uložením</t>
  </si>
  <si>
    <t>Tepelná izolace vzt. potrubí z min. vlny tl. 60mm                              /výfuk/</t>
  </si>
  <si>
    <t>Tepelná izolace vzt. potrubí z min. vlny tl. 60mm                              /výfuk/  
Poznámka: povrch hliniková folie, upevněná na kruhové potrubí,  spoje  přelepeny Al.páskou</t>
  </si>
  <si>
    <t>Oplechování vzt. potrubí a tepelných izolací v nadstřešní části  - VODOTĚSNÉ , materiál ocelový pozink. plech</t>
  </si>
  <si>
    <t>Oplechování vzt. potrubí a tepelných izolací v nadstřešní části  - VODOTĚSNÉ , materiál ocelový pozink. plech  
Poznámka: včetně těsnícího, spojovacího a montážního materiálu</t>
  </si>
  <si>
    <t>3.1</t>
  </si>
  <si>
    <t>Diagonální ventilátor, například: ..... 800/200N T   - nebo výrobek srovnatelného standardu                                                             včetně:</t>
  </si>
  <si>
    <t>Diagonální ventilátor, například: ..... 800/200N T   - nebo výrobek srovnatelného standardu                                                             včetně: časového doběhu, pružných připojovacích manžet  2ks,   zpětné klapky - například RSK 200  
Poznámka: Odvod 510-600 m3/h; pex=150Pa</t>
  </si>
  <si>
    <t>3.2</t>
  </si>
  <si>
    <t>Tlumič hluku do kruhového potrubí, například:  ... 200 / 900 - nebo výrobek srovnatelného standardu</t>
  </si>
  <si>
    <t>Tlumič hluku do kruhového potrubí, například:  ... 200 / 900 - nebo výrobek srovnatelného standardu  
Poznámka: pro kruhové potrubí prům. 200 mm, délka tlumiče 900 mm</t>
  </si>
  <si>
    <t>3.3</t>
  </si>
  <si>
    <t>Výfuková hlavice například: VH... o250  - nebo výrobek srovnatelného standardu</t>
  </si>
  <si>
    <t>Výfuková hlavice například: VH... o250  - nebo výrobek srovnatelného standardu  
Poznámka: materiál:  ocelový pozinkovaný plech, profily</t>
  </si>
  <si>
    <t>3.4</t>
  </si>
  <si>
    <t>Kruhové vzt. potrubí ohebné -HLUK TLUMÍCÍ -typ například SONOFLEX,  prům.: 200 mm</t>
  </si>
  <si>
    <t>Kruhové vzt. potrubí ohebné -HLUK TLUMÍCÍ -typ například SONOFLEX,  prům.: 200 mm  
Poznámka: s 25mm izolační vrstvy, parotěsné izolace, včetně spojovacího a těsnícího materiálu.</t>
  </si>
  <si>
    <t>3.5</t>
  </si>
  <si>
    <t>Odvodní talířový ventil kovový prům. 125 mm</t>
  </si>
  <si>
    <t>Odvodní talířový ventil kovový prům. 125 mm  
Poznámka: Qv=30-50m3/h, pro připojení na kruhové potrubí o125mm,  vč. montážního rámečku, materiál.: pozink ocel. plech+RAL...(bílá)</t>
  </si>
  <si>
    <t>3.6</t>
  </si>
  <si>
    <t>Stěnová mřížka uzavřená  SMU-17,5-400x150, včetně upínacího rámečku do stěny</t>
  </si>
  <si>
    <t>Stěnová mřížka uzavřená  SMU-17,5-400x150, včetně upínacího rámečku do stěny  
Poznámka: materiál: hliníkové profily, rozteč listů 17,5mm</t>
  </si>
  <si>
    <t>HYGIENICKÁ ZAŘÍZENÍ, KUCHYŇKA 1NP</t>
  </si>
  <si>
    <t>Čtyřhranné vzduchotechnické potrubí sk.I - VODOTĚSNÉ,    materiál ocel. pozink. plech                                                        /odvod, výfuk/</t>
  </si>
  <si>
    <t>Čtyřhranné vzduchotechnické potrubí sk.I - VODOTĚSNÉ,    materiál ocel. pozink. plech                                                        /odvod, výfuk/  
Poznámka: spojované R spoji a těsněné letováním, nebo tmelením, vč. spojovacího a montážního materiálu a materiálu na závěsy s pružným uložením</t>
  </si>
  <si>
    <t>Kruhové vzt. potrubí pevné - SPIRO-VODOTĚSNÉ , materiál ocel. pozink. plech,  prům.: 125 mm</t>
  </si>
  <si>
    <t>Kruhové vzt. potrubí pevné - SPIRO-VODOTĚSNÉ , materiál ocel. pozink. plech,  prům.: 125 mm  
Poznámka: vč. spojovacího a montážního materiálu a materiálu  na závěsy s pružným uložením</t>
  </si>
  <si>
    <t>Tepelné izolace vzt. potrubí z min. vlny tl. 40mm                            /izolace vzt. potrubí výfuku/</t>
  </si>
  <si>
    <t>Tepelné izolace vzt. potrubí z min. vlny tl. 40mm                            /izolace vzt. potrubí výfuku/  
Poznámka: povrch hliniková folie, zajištěna proti posunutí na potrubí, spoje  přelepeny Al.páskou</t>
  </si>
  <si>
    <t>4.1</t>
  </si>
  <si>
    <t>Diagonální ventilátor, například: .... 500/160 T-   - nebo výrobek srovnatelného standardu                                                              včetně:</t>
  </si>
  <si>
    <t>Diagonální ventilátor, například: .... 500/160 T-   - nebo výrobek srovnatelného standardu                                                              včetně: časového doběhu, pružných připojovacích manžet  2ks,   zpětné klapky - například RSK 160  
Poznámka: Odvod 150 m3/h; pex=150Pa</t>
  </si>
  <si>
    <t>4.10</t>
  </si>
  <si>
    <t>Kruhové vzt. potrubí ohebné -HLUK TLUMÍCÍ -typ například SONOFLEX,  prům.: 160 mm</t>
  </si>
  <si>
    <t>Kruhové vzt. potrubí ohebné -HLUK TLUMÍCÍ -typ například SONOFLEX,  prům.: 160 mm  
Poznámka: s 25mm izolační vrstvy, parotěsné izolace, včetně spojovacího a těsnícího materiálu.</t>
  </si>
  <si>
    <t>4.11</t>
  </si>
  <si>
    <t>4.12</t>
  </si>
  <si>
    <t>Kruhové vzt. potrubí ohebné - SEMIFLEX  prům.: 125 mm                   / napojení ventilů /</t>
  </si>
  <si>
    <t>Kruhové vzt. potrubí ohebné - SEMIFLEX  prům.: 125 mm                   / napojení ventilů /  
Poznámka: vč. spojovacího, těsnícího  a montážního materiálu, materiál vícevrstvý Al. laminát</t>
  </si>
  <si>
    <t>4.2</t>
  </si>
  <si>
    <t>4.3</t>
  </si>
  <si>
    <t>Diagonální ventilátor, například: ..... 350/125   - nebo výrobek srovnatelného standardu                                                             včetně: čas</t>
  </si>
  <si>
    <t>Diagonální ventilátor, například: ..... 350/125   - nebo výrobek srovnatelného standardu                                                             včetně: časového doběhu, pružných připojovacích manžet  2ks,   zpětné klapky - například RSK 125  
Poznámka: Odvod 100 m3/h; pex=150Pa</t>
  </si>
  <si>
    <t>4.4</t>
  </si>
  <si>
    <t>Tlumič hluku do kruhového potrubí, například:  ... 125 / 600 - nebo výrobek srovnatelného standardu</t>
  </si>
  <si>
    <t>Tlumič hluku do kruhového potrubí, například:  ... 125 / 600 - nebo výrobek srovnatelného standardu  
Poznámka: pro kruhové potrubí prům. 125 mm, délka tlumiče 600 mm</t>
  </si>
  <si>
    <t>4.5</t>
  </si>
  <si>
    <t>Tlumič hluku do kruhového potrubí, například:  ... 160 / 600 - nebo výrobek srovnatelného standardu</t>
  </si>
  <si>
    <t>Tlumič hluku do kruhového potrubí, například:  ... 160 / 600 - nebo výrobek srovnatelného standardu  
Poznámka: pro kruhové potrubí prům. 160 mm, délka tlumiče 600 mm</t>
  </si>
  <si>
    <t>4.6</t>
  </si>
  <si>
    <t>Tlumič hluku do kruhového potrubí, například:  ... 160 / 900 - nebo výrobek srovnatelného standardu</t>
  </si>
  <si>
    <t>Tlumič hluku do kruhového potrubí, například:  ... 160 / 900 - nebo výrobek srovnatelného standardu  
Poznámka: pro kruhové potrubí prům. 160 mm, délka tlumiče 900 mm</t>
  </si>
  <si>
    <t>4.7</t>
  </si>
  <si>
    <t>Protidešťová žaluzie PZ-AL-450x200 + RAL ....                                                      - nebo výrobek srovnatelného standardu</t>
  </si>
  <si>
    <t>Protidešťová žaluzie PZ-AL-450x200 + RAL ....                                                      - nebo výrobek srovnatelného standardu  
Poznámka: s ochr.sítem a upevňovacím rámem, materiál: hliníkové profily, průtočná plocha cca 0,045m2, RAL žaluzie - určí architekt projektu</t>
  </si>
  <si>
    <t>4.8</t>
  </si>
  <si>
    <t>Protidešťová žaluzie PZ-AL-200x200 + RAL ....                                                      - nebo výrobek srovnatelného standardu</t>
  </si>
  <si>
    <t>Protidešťová žaluzie PZ-AL-200x200 + RAL ....                                                      - nebo výrobek srovnatelného standardu  
Poznámka: s ochr.sítem a upevňovacím rámem, materiál: hliníkové profily, průtočná plocha cca 0,035m2, RAL žaluzie - určí architekt projektu</t>
  </si>
  <si>
    <t>4.9</t>
  </si>
  <si>
    <t>Kruhové vzt. potrubí ohebné -HLUK TLUMÍCÍ -typ například SONOFLEX,  prům.: 125 mm</t>
  </si>
  <si>
    <t>Kruhové vzt. potrubí ohebné -HLUK TLUMÍCÍ -typ například SONOFLEX,  prům.: 125 mm  
Poznámka: s 25mm izolační vrstvy, parotěsné izolace, včetně spojovacího a těsnícího materiálu.</t>
  </si>
  <si>
    <t>KUCHYŇKA  1NP</t>
  </si>
  <si>
    <t>Kruhové vzt. potrubí pevné - SPIRO , materiál ocel. pozink. plech,  prům.: 125 mm</t>
  </si>
  <si>
    <t>Kruhové vzt. potrubí pevné - SPIRO , materiál ocel. pozink. plech,  prům.: 125 mm  
Poznámka: vč. spojovacího a montážního materiálu a materiálu  na závěsy s pružným uložením</t>
  </si>
  <si>
    <t>5.1</t>
  </si>
  <si>
    <t>Kuchyňský odsavač par (digestoř) - podvěsný, šíře 600mm,  tukový filtr, osvětlení, ventilátor radiální 3-4°otáček, s připojovacím hrdlem prům. 100-125mm,  např.</t>
  </si>
  <si>
    <t>Kuchyňský odsavač par (digestoř) - podvěsný, šíře 600mm,  tukový filtr, osvětlení, ventilátor radiální 3-4°otáček, s připojovacím hrdlem prům. 100-125mm,  např. ........  
Poznámka: Qv= 90-250m3/h,</t>
  </si>
  <si>
    <t>5.2</t>
  </si>
  <si>
    <t>Zpětná, těsná klapka RSKW 125  - nebo výrobek srovnatelného standardu  (ElektrodesignVentilátory spol. s r.o.)</t>
  </si>
  <si>
    <t>Zpětná, těsná klapka RSKW 125  - nebo výrobek srovnatelného standardu  (ElektrodesignVentilátory spol. s r.o.)  
Poznámka: pro výfuky digestoří, klapka s permanentním magnetem</t>
  </si>
  <si>
    <t>5.3</t>
  </si>
  <si>
    <t>Protidešťová žaluzie PZ-AL-250x250 + RAL ....                                                      - nebo výrobek srovnatelného standardu</t>
  </si>
  <si>
    <t>Protidešťová žaluzie PZ-AL-250x250 + RAL ....                                                      - nebo výrobek srovnatelného standardu  
Poznámka: s ochr.sítem a upevňovacím rámem, materiál: hliníkové profily, průtočná plocha cca 0,045m2, RAL žaluzie - určí architekt projektu</t>
  </si>
  <si>
    <t>5.4</t>
  </si>
  <si>
    <t>Kruhové vzt. potrubí ohebné - SEMIFLEX  prům.: 125 mm                   / napojení digestoří /</t>
  </si>
  <si>
    <t>Kruhové vzt. potrubí ohebné - SEMIFLEX  prům.: 125 mm                   / napojení digestoří /  
Poznámka: vč. spojovacího, těsnícího  a montážního materiálu, materiál vícevrstvý Al. laminát</t>
  </si>
  <si>
    <t>VÝTAHOVÁ ŠACHTA</t>
  </si>
  <si>
    <t>6.1</t>
  </si>
  <si>
    <t>Výfuková hlavice například: VH... o200  - nebo výrobek srovnatelného standardu</t>
  </si>
  <si>
    <t>Výfuková hlavice například: VH... o200  - nebo výrobek srovnatelného standardu  
Poznámka: materiál:  ocelový pozinkovaný plech, profily</t>
  </si>
  <si>
    <t>Krycí mřížka například: KMK - prům. 200mm (na kruhové vzt. potrubí)  - nebo výrobek srovnatelného standardu</t>
  </si>
  <si>
    <t>Krycí mřížka například: KMK - prům. 200mm (na kruhové vzt. potrubí)  - nebo výrobek srovnatelného standardu  
Poznámka: materiál ocelový pozink. drát, oko cca 10x10mm</t>
  </si>
  <si>
    <t>DVEŘNÍ CLONA -2NP</t>
  </si>
  <si>
    <t>Montážní, spojovací, těsnící a závěsový materiál,  a pomocné konstrukce dle požadavků na montáž</t>
  </si>
  <si>
    <t>7.1</t>
  </si>
  <si>
    <t>Komfortní dveřní clona horizontální-pod podhled, teplovzdušná, šíře 1560 mm, například PA 2515 W - Systemair - nebo výrobek srovnatelného standardu; clona včetn</t>
  </si>
  <si>
    <t>Komfortní dveřní clona horizontální-pod podhled, teplovzdušná, šíře 1560 mm, například PA 2515 W - Systemair - nebo výrobek srovnatelného standardu; clona včetně digitální regulace, regulátoru,  dveřního spínače,  OHŘEV TEPLOVODNÍ;  včetně konzole pro upevnění clony, včetně spojovacího materiálu  
Poznámka: průtok vzduchu 1250-2100m3/h, výkon  ohřívače Qt=11kW, voda 60/45°C</t>
  </si>
  <si>
    <t>DOPLŇKOVÝ MATERIÁL</t>
  </si>
  <si>
    <t>Revizní dvířka do podhledu- kovová cca 400x400mm</t>
  </si>
  <si>
    <t>Revizní dvířka do podhledu- kovová cca 400x400mm  
Poznámka: s magnetem pro uzavření</t>
  </si>
  <si>
    <t>Barva  RAL....., pro nátěry vnitřních vzt. potrubí v 1np-2np objektu dle požadavku architekta projektu ( sál, galerie); 1xzákladní, 2x vrchní</t>
  </si>
  <si>
    <t>Barva  RAL....., pro nátěry vnitřních vzt. potrubí v 1np-2np objektu dle požadavku architekta projektu ( sál, galerie); 1xzákladní, 2x vrchní  
Poznámka: pro aplikaci na vzt potrubí , ocelový pozink plech, alu hadice, ocelové pozink. závěsové tyče, materiál.</t>
  </si>
  <si>
    <t>Dveřní mřížky - kovové;  cca 475x86mm</t>
  </si>
  <si>
    <t>Dveřní mřížky - kovové;  cca 475x86mm  
Poznámka: ventilační mřížka do dveřního křídla</t>
  </si>
  <si>
    <t>Pomocné, přípravné a závěrečné vzduchotechnické práce</t>
  </si>
  <si>
    <t>9.1</t>
  </si>
  <si>
    <t>Náklady na dopravu VZT zařízení</t>
  </si>
  <si>
    <t>Náklady na dopravu VZT zařízení  
Poznámka: Doprava vzt komponent, elementů, jednotek, ventilátorů, vzt. potrubí atd. na místo stavby</t>
  </si>
  <si>
    <t>9.2</t>
  </si>
  <si>
    <t>Pomocné konstrukce, lešení</t>
  </si>
  <si>
    <t>Pomocné konstrukce, lešení  
Poznámka: Pro práci ve výšce podlaží do 3,6m, dále práce na střeše a fasádě objektu</t>
  </si>
  <si>
    <t>9.3</t>
  </si>
  <si>
    <t>Zednické výpomoci</t>
  </si>
  <si>
    <t>Zednické výpomoci  
Poznámka: Spolupráce na prostupech v počtu do  20 -ti ks</t>
  </si>
  <si>
    <t>9.4</t>
  </si>
  <si>
    <t>Komplexní vyzkoušení</t>
  </si>
  <si>
    <t>Komplexní vyzkoušení  
Poznámka: Zkoušky vzt. zařízení v délce trvání 12 hod.</t>
  </si>
  <si>
    <t>9.5</t>
  </si>
  <si>
    <t>Zaregulování VZT</t>
  </si>
  <si>
    <t>Zaregulování VZT  
Poznámka: Zaregulování průtoku vzduchu na koncových elementech v počtu do 60 ks</t>
  </si>
  <si>
    <t>9.6</t>
  </si>
  <si>
    <t>Zaškolení obsluhy</t>
  </si>
  <si>
    <t>9.7</t>
  </si>
  <si>
    <t>Vypracování provozního řádu vzduchotechnického zařízení</t>
  </si>
  <si>
    <t>9.8</t>
  </si>
  <si>
    <t>Vypracování dokumentace skutečného provedení</t>
  </si>
  <si>
    <t>Vypracování dokumentace skutečného provedení  
Poznámka: (2x tištěná paré, 1x nosič s PDF)</t>
  </si>
  <si>
    <t>Hodinové zúčtovací sazby profesí PSV zednické výpomoci a pomocné práce PSV pomocný dělník PSV  
Poznámka: Bude účtováno dle skutečně provedených prací zapsaných ve stavebním deníku a odsouhlasených TDI</t>
  </si>
  <si>
    <t>výpomoce pro VZT16=16,000 [A]</t>
  </si>
  <si>
    <t>TI 004a</t>
  </si>
  <si>
    <t>Elektroinstalace - Silnoproudé rozvody</t>
  </si>
  <si>
    <t>Hrubá výplň rýh ve stěnách maltou jakékoli šířky rýhy</t>
  </si>
  <si>
    <t>0.07*620=43,400 [A]</t>
  </si>
  <si>
    <t>1. V cenách nejsou započteny náklady na omítku rýh, tyto se ocení příšlušnými cenami tohoto      katalogu.</t>
  </si>
  <si>
    <t>741</t>
  </si>
  <si>
    <t>Elektroinstalace - silnoproud</t>
  </si>
  <si>
    <t>Pol1</t>
  </si>
  <si>
    <t>Svít."A" LED panel m600 52W,4600lm,Ra-90,IP40,DALI</t>
  </si>
  <si>
    <t>Pol10</t>
  </si>
  <si>
    <t>svít."H1" LED kulaté vest. 28W,3000lm,IP43</t>
  </si>
  <si>
    <t>Pol100</t>
  </si>
  <si>
    <t>kabel Cu(-1kV CYKY) pevně uložený do 3x35/4x25</t>
  </si>
  <si>
    <t>Pol101</t>
  </si>
  <si>
    <t>kabel Cu(-CYKY) pod omítkou do 2x4/3x2,5/5x1,5</t>
  </si>
  <si>
    <t>Pol102</t>
  </si>
  <si>
    <t>kabel(-CYKY) pevně uložený do 3x6/4x4/7x2,5</t>
  </si>
  <si>
    <t>Pol103</t>
  </si>
  <si>
    <t>kabel(-CYKY) pevně uložený do 5x6/7x4/12x1,5</t>
  </si>
  <si>
    <t>Pol104</t>
  </si>
  <si>
    <t>kabel(-1kV CHKE) pevně uložený do 2x4/3x2,5/4x1,5</t>
  </si>
  <si>
    <t>Pol105</t>
  </si>
  <si>
    <t>krabice přístrojová bez zapojení</t>
  </si>
  <si>
    <t>Pol106</t>
  </si>
  <si>
    <t>krabicová rozvodka vč.svorkovn.a zapojení(-KR68)</t>
  </si>
  <si>
    <t>Pol107</t>
  </si>
  <si>
    <t>kabelový rošt do š.40cm</t>
  </si>
  <si>
    <t>Pol108</t>
  </si>
  <si>
    <t>uzemň.vedení v zemi/město úplná mtž FeZn do 120mm2</t>
  </si>
  <si>
    <t>Pol109</t>
  </si>
  <si>
    <t>uzemňov.vedení v zemi úplná mtž FeZn pr.8-10mm</t>
  </si>
  <si>
    <t>Pol11</t>
  </si>
  <si>
    <t>svít."I" LED kulaté přisazené 27W,2290lm,IP40</t>
  </si>
  <si>
    <t>Pol110</t>
  </si>
  <si>
    <t>tyčový zemnič 2m vč.připojení</t>
  </si>
  <si>
    <t>Pol111</t>
  </si>
  <si>
    <t>svod vč.podpěr drát do pr.10mm</t>
  </si>
  <si>
    <t>Pol112</t>
  </si>
  <si>
    <t>jímací tyč do 3m montáž na stojan</t>
  </si>
  <si>
    <t>Pol113</t>
  </si>
  <si>
    <t>svorka hromosvodová do 2 šroubů</t>
  </si>
  <si>
    <t>Pol114</t>
  </si>
  <si>
    <t>ochranný úhelník nebo trubka/ držáky do zdiva</t>
  </si>
  <si>
    <t>Pol115</t>
  </si>
  <si>
    <t>označení svodu štítkem</t>
  </si>
  <si>
    <t>Pol119</t>
  </si>
  <si>
    <t>držák pojistek D1PH</t>
  </si>
  <si>
    <t>Pol12</t>
  </si>
  <si>
    <t>svít."IN" LED kulaté přisazené 27W,2290lm,IP40+NO</t>
  </si>
  <si>
    <t>Pol13</t>
  </si>
  <si>
    <t>svít."J" LED kulaté přisazené 14W,1400lm,IP40</t>
  </si>
  <si>
    <t>Pol14</t>
  </si>
  <si>
    <t>nouz svitidlo 6W, 920lm, 1.hodina</t>
  </si>
  <si>
    <t>Pol15</t>
  </si>
  <si>
    <t>3f reflektorová lišta pro zavěšení svítidel</t>
  </si>
  <si>
    <t>Pol16</t>
  </si>
  <si>
    <t>reflektory pro upevnění na lištu - galerie</t>
  </si>
  <si>
    <t>Pol17</t>
  </si>
  <si>
    <t>Nouzové přivolání pomocí (tlačítko se šnůrou,tlačítko reset, signálka, kontrolní modul, trafo)</t>
  </si>
  <si>
    <t>Pol18</t>
  </si>
  <si>
    <t>svítidlo nad umyvadlo+linku</t>
  </si>
  <si>
    <t>Pol19</t>
  </si>
  <si>
    <t>SW pro systém DALI</t>
  </si>
  <si>
    <t>Pol2</t>
  </si>
  <si>
    <t>Svít."B" LED panel 600x1200 54W,5600lm,Ra-80,IP40</t>
  </si>
  <si>
    <t>Pol21</t>
  </si>
  <si>
    <t>skříň PPS 3x250A (SS101/NVF1S) příp +Vtřmeny</t>
  </si>
  <si>
    <t>Pol22</t>
  </si>
  <si>
    <t>ovladač 10A/250Vstř design TANGO řaz.1/0So</t>
  </si>
  <si>
    <t>Pol23</t>
  </si>
  <si>
    <t>spínač 10A/250Vstř design TANGO řaz.1</t>
  </si>
  <si>
    <t>Pol24</t>
  </si>
  <si>
    <t>přepínač 10A/250Vstř design TANGO řaz.6</t>
  </si>
  <si>
    <t>Pol25</t>
  </si>
  <si>
    <t>přepínač 10A/250Vstř design TANGO řaz.7</t>
  </si>
  <si>
    <t>Pol26</t>
  </si>
  <si>
    <t>zásuvka 16A/250Vstř design Tango clonky</t>
  </si>
  <si>
    <t>Pol27</t>
  </si>
  <si>
    <t>rámeček pro 1 přístroj Tango 3901A-B10</t>
  </si>
  <si>
    <t>Pol28</t>
  </si>
  <si>
    <t>zásuvka nástěnná 5pól/16A/400V/IP44</t>
  </si>
  <si>
    <t>Pol29</t>
  </si>
  <si>
    <t>přepínač 10A/250Vstř design TANGO řaz.5</t>
  </si>
  <si>
    <t>Pol3</t>
  </si>
  <si>
    <t>Svít."C" LED panel m600 52W,5800lm,Ra-80,IP40</t>
  </si>
  <si>
    <t>Pol30</t>
  </si>
  <si>
    <t>podlahová krabice 12modulů + 3xzásuvka 230V,2xRJ45</t>
  </si>
  <si>
    <t>Pol31</t>
  </si>
  <si>
    <t>spínač  - Total stop pod sklem</t>
  </si>
  <si>
    <t>Pol32</t>
  </si>
  <si>
    <t>čtyřtlačítko pro DALI COUPLER</t>
  </si>
  <si>
    <t>Pol33</t>
  </si>
  <si>
    <t>DALI COUPLER</t>
  </si>
  <si>
    <t>Pol34</t>
  </si>
  <si>
    <t>pojistková patrona PNA1(200-250A)gG</t>
  </si>
  <si>
    <t>Pol35</t>
  </si>
  <si>
    <t>termostat venkovní 4st.C</t>
  </si>
  <si>
    <t>Pol36</t>
  </si>
  <si>
    <t>spínač automatic+snímač pohybu design Tango</t>
  </si>
  <si>
    <t>Pol37</t>
  </si>
  <si>
    <t>vodič CYY 4</t>
  </si>
  <si>
    <t>Pol38</t>
  </si>
  <si>
    <t>vodič CYY 6</t>
  </si>
  <si>
    <t>Pol39</t>
  </si>
  <si>
    <t>vodič CYY 10</t>
  </si>
  <si>
    <t>Pol4</t>
  </si>
  <si>
    <t>Svít."D" LED panel m600 38W,3850lm,Ra-80,IP40</t>
  </si>
  <si>
    <t>Pol40</t>
  </si>
  <si>
    <t>vodič CY 25  /H07V-R/</t>
  </si>
  <si>
    <t>Pol41</t>
  </si>
  <si>
    <t>hlavní ochranná přípojnice vč.boxu</t>
  </si>
  <si>
    <t>Pol42</t>
  </si>
  <si>
    <t>kabel 1kV CYKY 3x50+35</t>
  </si>
  <si>
    <t>Pol43</t>
  </si>
  <si>
    <t>kabel CYKY 4x16</t>
  </si>
  <si>
    <t>Pol44</t>
  </si>
  <si>
    <t>kabel CYKY 2x1,5</t>
  </si>
  <si>
    <t>Pol45</t>
  </si>
  <si>
    <t>kabel CYKY 3x1,5</t>
  </si>
  <si>
    <t>Pol46</t>
  </si>
  <si>
    <t>kabel CYKY 3x2,5</t>
  </si>
  <si>
    <t>Pol47</t>
  </si>
  <si>
    <t>kabel CYKY 5x1,5</t>
  </si>
  <si>
    <t>Pol48</t>
  </si>
  <si>
    <t>kabel CYKY 5x2,5</t>
  </si>
  <si>
    <t>Pol49</t>
  </si>
  <si>
    <t>kabel CYKY 5x6</t>
  </si>
  <si>
    <t>Pol5</t>
  </si>
  <si>
    <t>Svít."E" LED panel m600 34W,4000lm,Ra-80,IP40</t>
  </si>
  <si>
    <t>Pol50</t>
  </si>
  <si>
    <t>kabel 1kV CXKH-V180 3x1,5</t>
  </si>
  <si>
    <t>Pol51</t>
  </si>
  <si>
    <t>krabice univerzální/přístrojová KU68-1901</t>
  </si>
  <si>
    <t>Pol52</t>
  </si>
  <si>
    <t>krabice univerz/rozvodka KU68-1903 vč.KO68 +S66</t>
  </si>
  <si>
    <t>Pol53</t>
  </si>
  <si>
    <t>DZ 60X100  ŽLAB KABELOVÝ DRÁTĚNÝ  BASOR/ZINKOCHROM</t>
  </si>
  <si>
    <t>Pol54</t>
  </si>
  <si>
    <t>DZ 60X150  ŽLAB KABELOVÝ DRÁTĚNÝ  BASOR/ZINKOCHROM</t>
  </si>
  <si>
    <t>Pol55</t>
  </si>
  <si>
    <t>DZ 60X60  ŽLAB KABELOVÝ DRÁTĚNÝ  BASOR/ZINKOCHROMÁ</t>
  </si>
  <si>
    <t>Pol56</t>
  </si>
  <si>
    <t>úchytový materiál pro žlaby</t>
  </si>
  <si>
    <t>Pol57</t>
  </si>
  <si>
    <t>vedení FeZn 30/4 (0,96kg/m)</t>
  </si>
  <si>
    <t>Pol58</t>
  </si>
  <si>
    <t>vedení FeZn pr.10mm(0,63kg/m)</t>
  </si>
  <si>
    <t>Pol59</t>
  </si>
  <si>
    <t>tyč zemnící ZT1,5sv FeZn 1500/26mm vč.svorky SR3b</t>
  </si>
  <si>
    <t>Pol6</t>
  </si>
  <si>
    <t>Svít."F" LED přisazené 65W,7500lm,Ra-80,IP40,PMMA</t>
  </si>
  <si>
    <t>Pol60</t>
  </si>
  <si>
    <t>svorka pásku zemnící SR2b 4šrouby FeZn</t>
  </si>
  <si>
    <t>Pol61</t>
  </si>
  <si>
    <t>svorka pásku drátu zemnící SR3a 2šrouby FeZn</t>
  </si>
  <si>
    <t>Pol62</t>
  </si>
  <si>
    <t>drát AlMgSi pr.8mm polotvrdý 0,135kg/m</t>
  </si>
  <si>
    <t>Pol63</t>
  </si>
  <si>
    <t>jímací tyč hladká JT2,5 M16 AlMgSi pr.19/2500mm</t>
  </si>
  <si>
    <t>Pol64</t>
  </si>
  <si>
    <t>svorka k jímači/zkuš SJ1/SZ 16/8mm 2šrou Al 221330</t>
  </si>
  <si>
    <t>Pol65</t>
  </si>
  <si>
    <t>jímací tyč hladká JT4,0 M16 AlMgSi pr.19/4000mm</t>
  </si>
  <si>
    <t>Pol66</t>
  </si>
  <si>
    <t>podstavec k jímací tyči beton/M16 25kg</t>
  </si>
  <si>
    <t>Pol67</t>
  </si>
  <si>
    <t>podložka plast kruhová k podstavci JT</t>
  </si>
  <si>
    <t>Pol68</t>
  </si>
  <si>
    <t>podpěra vedení do zdiva hmoždi PV</t>
  </si>
  <si>
    <t>Pol69</t>
  </si>
  <si>
    <t>podpěra vedení na ploché střechy PV21c 0,9kg plast</t>
  </si>
  <si>
    <t>Pol7</t>
  </si>
  <si>
    <t>svít."G" LED kulaté vest. 20W,2100lm,IP43,PIR</t>
  </si>
  <si>
    <t>Pol70</t>
  </si>
  <si>
    <t>svorka univerzální SU Al</t>
  </si>
  <si>
    <t>Pol71</t>
  </si>
  <si>
    <t>svorka zkušební SZ 2šrouby Al litá</t>
  </si>
  <si>
    <t>Pol72</t>
  </si>
  <si>
    <t>ochranná trubka svodu OT délka 1,7m</t>
  </si>
  <si>
    <t>Pol73</t>
  </si>
  <si>
    <t>označovací štítek zemního svodu</t>
  </si>
  <si>
    <t>Pol75</t>
  </si>
  <si>
    <t>svítidlo zářivkové bytové stropní/2 zdroje</t>
  </si>
  <si>
    <t>Pol76</t>
  </si>
  <si>
    <t>svítidlo žárovkové bytové stropní/více zdrojů</t>
  </si>
  <si>
    <t>Pol77</t>
  </si>
  <si>
    <t>nouzové orientační svítidlo zářivkové</t>
  </si>
  <si>
    <t>Pol78</t>
  </si>
  <si>
    <t>lišta pr reflektory</t>
  </si>
  <si>
    <t>Pol79</t>
  </si>
  <si>
    <t>svítidlo zářivkové</t>
  </si>
  <si>
    <t>Pol8</t>
  </si>
  <si>
    <t>svít."G1" LED kulaté vest. 20W,2100lm,IP43</t>
  </si>
  <si>
    <t>Pol80</t>
  </si>
  <si>
    <t>nouzové přivolání pomoci</t>
  </si>
  <si>
    <t>Pol81</t>
  </si>
  <si>
    <t>ovladač zapuštěný vč.zapojení tlačítkový/ř.1/0 So</t>
  </si>
  <si>
    <t>Pol82</t>
  </si>
  <si>
    <t>spínač zapuštěný vč.zapojení 1pólový/řazení 1</t>
  </si>
  <si>
    <t>Pol83</t>
  </si>
  <si>
    <t>přepínač zapuštěný vč.zapojení střídavý/řazení 6</t>
  </si>
  <si>
    <t>Pol84</t>
  </si>
  <si>
    <t>přepínač zapuštěný vč.zapojení křížový/řazení 7</t>
  </si>
  <si>
    <t>Pol85</t>
  </si>
  <si>
    <t>zásuvka domovní zapuštěná vč.zapojení průběžně</t>
  </si>
  <si>
    <t>Pol86</t>
  </si>
  <si>
    <t>zásuvka/přívodka průmyslová vč.zapojení 3P+N+Z/16A</t>
  </si>
  <si>
    <t>Pol87</t>
  </si>
  <si>
    <t>přepínač zapuštěný vč.zapojení sériový/řazení 5-5A</t>
  </si>
  <si>
    <t>Pol88</t>
  </si>
  <si>
    <t>zásuvka podlahová</t>
  </si>
  <si>
    <t>Pol89</t>
  </si>
  <si>
    <t>spínač nástěnný od IP.2 vč.zapojení 1pólový/ř.1</t>
  </si>
  <si>
    <t>Pol9</t>
  </si>
  <si>
    <t>svít."H" LED kulaté vest. 28W,3000lm,IP43,PIR</t>
  </si>
  <si>
    <t>Pol90</t>
  </si>
  <si>
    <t>přepínač nástěnný od IP.2 vč.zapojení střídavý/ř.6</t>
  </si>
  <si>
    <t>Pol91</t>
  </si>
  <si>
    <t>přepínač</t>
  </si>
  <si>
    <t>Pol92</t>
  </si>
  <si>
    <t>patrona nožové pojistky do 630A</t>
  </si>
  <si>
    <t>Pol93</t>
  </si>
  <si>
    <t>kabelová skříň plast SPP0-SPP9 /osazení bez ukonč.</t>
  </si>
  <si>
    <t>Pol94</t>
  </si>
  <si>
    <t>termostat venkovní</t>
  </si>
  <si>
    <t>Pol95</t>
  </si>
  <si>
    <t>spínač zapuštěný vč.zapojení s plynulou regulací</t>
  </si>
  <si>
    <t>Pol96</t>
  </si>
  <si>
    <t>vodič Cu(-CY) pod omítkou do 1x16</t>
  </si>
  <si>
    <t>Pol97</t>
  </si>
  <si>
    <t>vodič Cu(-CY,CYA) pevně uložený do 1x35</t>
  </si>
  <si>
    <t>Pol98</t>
  </si>
  <si>
    <t>hlavní ochranná přípojnice</t>
  </si>
  <si>
    <t>Pol99</t>
  </si>
  <si>
    <t>kabel Cu(-1kV CYKY)pevně uložený do 3x70/4x50/5x35</t>
  </si>
  <si>
    <t>973011161</t>
  </si>
  <si>
    <t>Vysekání kapes ve stěnách nebo stropech z betonu lehkého do 100x100x500 mm</t>
  </si>
  <si>
    <t>974031122</t>
  </si>
  <si>
    <t>Vysekání rýh ve zdivu cihelném hl do 30 mm š do 70 mm</t>
  </si>
  <si>
    <t>997013154</t>
  </si>
  <si>
    <t>Vnitrostaveništní doprava suti a vybouraných hmot pro budovy v do 15 m s omezením mechanizace</t>
  </si>
  <si>
    <t>1. Vcenách -3111 až -3217 jsou započteny i náklady na:      a) vodorovnou dopravu na uvedenou vzdálenost,      b) svislou dopravu prouvedenou výšku budovy,      c) naložení na vodorovný dopravní prostředek pro odvoz na skládku nebo meziskládku,      d) náklady na rozhrnutí a urovnání suti na dopravním prostředku.  2. Jestliže se pro svislý přesun použije shoz nebo zařízení investora (např. výtah vbudově), užijí      se pro ocenění vodorovné dopravy suti ceny -3111, 3151 a -3211 pro budovy a haly výšky do 6 m.  3. Montáž, demontáž a pronájem shozu se ocení cenami souboru cen 997 01-33 Shoz suti.  4. Ceny -3151 až -3162 lze použít vpřípadě, kdy dochází ke ztížení dopravy suti např. tím, že není      možné instalovat jeřáb.</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</si>
  <si>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t>
  </si>
  <si>
    <t>Odvoz suti a vybouraných hmot na skládku nebo meziskládku se složením, na vzdálenost Příplatek k ceně za každý další i započatý 1 km přes 1 km  
Poznámka: Předpoklad: skládka Všebořice 5km</t>
  </si>
  <si>
    <t>Poplatek za uložení stavebního odpadu cihelného na skládce (skládkovné)</t>
  </si>
  <si>
    <t>1. Ceny uvedené vsouboru lze po dohodě upravit podle místních podmínek.  2. Uložení odpadů neuvedených vsouboru cen se oceňuje individuálně.  3. Vcenách je započítán poplatek za ukládaní odpadu dle zákona 185/2001 Sb.  4. Případné drcení stavebního odpadu lze ocenit souborem cen 997 00-60 Drcení stavebního odpadu      zkatalogu 800-6 Demolice objektů.</t>
  </si>
  <si>
    <t>210990011</t>
  </si>
  <si>
    <t>demontáže</t>
  </si>
  <si>
    <t>Stávající rozvody30=30,000 [A] 
zařizovací předměty20=20,000 [B] 
přístroje a světla20=20,000 [C] 
Celkem: A+B+C=70,000 [D]</t>
  </si>
  <si>
    <t>HZS2221</t>
  </si>
  <si>
    <t>Hodinová zúčtovací sazba elektrikář</t>
  </si>
  <si>
    <t>Hodinové zúčtovací sazby profesí PSV provádění stavebních instalací elektrikář  
Poznámka: Nepředvídatelné práce spojené s rekonstrukcí objektu - bude účtováno dle skutečně provedených prací odsouhlasených TDI a zápisem v SD</t>
  </si>
  <si>
    <t>Hodinové zúčtovací sazby profesí PSV zednické výpomoci a pomocné práce PSV dělník zednických výpomocí  
Poznámka: Nepředvídatelné práce spojené s rekonstrukcí objektu - bude účtováno dle skutečně provedených prací odsouhlasených TDI a zápisem v SD</t>
  </si>
  <si>
    <t>Hodinové zúčtovací sazby profesí PSV zednické výpomoci a pomocné práce PSV pomocný dělník PSV  
Poznámka: Nepředvídatelné práce spojené s rekonstrukcí objektu - bude účtováno dle skutečně provedených prací odsouhlasených TDI a zápisem v SD</t>
  </si>
  <si>
    <t>218009001</t>
  </si>
  <si>
    <t>poplatek za recyklaci svítidla</t>
  </si>
  <si>
    <t>19+3+22+39+37+14+12+14+6+5+15+13+5+16+35+14=269,000 [A]</t>
  </si>
  <si>
    <t>218009002</t>
  </si>
  <si>
    <t>poplatek za recyklaci světelného zdroje</t>
  </si>
  <si>
    <t>900001</t>
  </si>
  <si>
    <t>měření umělého/sdruženého/denního osvětlení vč.vyhotovení protokolu</t>
  </si>
  <si>
    <t>900001.1</t>
  </si>
  <si>
    <t>Dokumentace skutečného provedení</t>
  </si>
  <si>
    <t>900001.3</t>
  </si>
  <si>
    <t>doprava dodávek</t>
  </si>
  <si>
    <t>doprava dodávek  
Poznámka: Z celkové částky bez ostatních nákladů a HZS</t>
  </si>
  <si>
    <t>900001.4</t>
  </si>
  <si>
    <t>materiál podružný</t>
  </si>
  <si>
    <t>materiál podružný  
Poznámka: Z celkové částky bez ostatních nákladů a HZS</t>
  </si>
  <si>
    <t>900001.5</t>
  </si>
  <si>
    <t>PPV pro elektromontáže</t>
  </si>
  <si>
    <t>PPV pro elektromontáže  
Poznámka: Z celkové částky bez ostatních nákladů a HZS  PPV - Pomocné práce a výroba</t>
  </si>
  <si>
    <t>Rozpis r.1</t>
  </si>
  <si>
    <t>Rozpis rozvaděče R2</t>
  </si>
  <si>
    <t>Pol124</t>
  </si>
  <si>
    <t>sběrnice hřebenová S3L-160-16mm2 3x3vývod kolíky</t>
  </si>
  <si>
    <t>Pol134</t>
  </si>
  <si>
    <t>časové relé/AC230V/500W/1modul</t>
  </si>
  <si>
    <t>Pol135</t>
  </si>
  <si>
    <t>impulzní relé/AC230V/500W/1modul</t>
  </si>
  <si>
    <t>Pol139</t>
  </si>
  <si>
    <t>jistič LTN-10B-1 1pól/ch.B/ 10A/10kA</t>
  </si>
  <si>
    <t>Pol142</t>
  </si>
  <si>
    <t>jistič LTN-10B-3 3pól/ch.B/ 10A/10kA</t>
  </si>
  <si>
    <t>Pol144</t>
  </si>
  <si>
    <t>jistič LTN-25B-3 3pól/ch.B/ 25A/10kA</t>
  </si>
  <si>
    <t>Pol151</t>
  </si>
  <si>
    <t>stykač 2pól RSI-20-20/2Z/20A na lištu</t>
  </si>
  <si>
    <t>Pol152</t>
  </si>
  <si>
    <t>stykač 4pól RSI-25-40/4Z/25A na lištu</t>
  </si>
  <si>
    <t>Pol153</t>
  </si>
  <si>
    <t>skříň Univers 168M/1100x550x161/IP44 zapu    FWB72</t>
  </si>
  <si>
    <t>Pol154</t>
  </si>
  <si>
    <t>vypínač MSO-63-3 63A/AC250V/3pol na lištu</t>
  </si>
  <si>
    <t>Pol155</t>
  </si>
  <si>
    <t>odp poj OPVP14-3-S Ie 63 A, Ue AC 690 V / DC 440 V</t>
  </si>
  <si>
    <t>Pol156</t>
  </si>
  <si>
    <t>pojistková patrona válcová PV14(6-50A)gG</t>
  </si>
  <si>
    <t>Pol157</t>
  </si>
  <si>
    <t>SLP-275 VB/1  SPD typ2 svodič přepětí</t>
  </si>
  <si>
    <t>Pol158</t>
  </si>
  <si>
    <t>proud chránič+jistič 2p/1+N OLI-16B-N1-030AC</t>
  </si>
  <si>
    <t>Pol159</t>
  </si>
  <si>
    <t>podružný montážní materiál</t>
  </si>
  <si>
    <t>Pol160</t>
  </si>
  <si>
    <t>montáž rozvaděče</t>
  </si>
  <si>
    <t>Pol161</t>
  </si>
  <si>
    <t>revize rozvaděče</t>
  </si>
  <si>
    <t>Rozpis roz</t>
  </si>
  <si>
    <t>Rozpis rozvaděče R1</t>
  </si>
  <si>
    <t>Pol121</t>
  </si>
  <si>
    <t>rozvodnice OCEP nástěnná 600x1700x350/IP54-kpl</t>
  </si>
  <si>
    <t>Pol122</t>
  </si>
  <si>
    <t>jistič LVN-125B-3 3pól/ch.B/ 125A/10kA</t>
  </si>
  <si>
    <t>Pol123</t>
  </si>
  <si>
    <t>/LST/ modul napěťové spouště</t>
  </si>
  <si>
    <t>Pol125</t>
  </si>
  <si>
    <t>vývodka ucpávková AKS/Pg48   IP65 vč.matky</t>
  </si>
  <si>
    <t>Pol126</t>
  </si>
  <si>
    <t>vývodka ucpávková AKS/Pg29   IP65 vč.matky</t>
  </si>
  <si>
    <t>Pol127</t>
  </si>
  <si>
    <t>vývodka ucpávková AKS/Pg16   IP65 vč.matky</t>
  </si>
  <si>
    <t>Pol128</t>
  </si>
  <si>
    <t>elektroměr 3fázový přímý 125A, DIN, impulzy</t>
  </si>
  <si>
    <t>Pol129</t>
  </si>
  <si>
    <t>elektroměr 3fázový přímý 63A, DIN, impulzy</t>
  </si>
  <si>
    <t>Pol130</t>
  </si>
  <si>
    <t>FLP-B+C MAXI V/3  SPD typ1 a typ2 svodič bleskovýc</t>
  </si>
  <si>
    <t>Pol131</t>
  </si>
  <si>
    <t>odp poj OPVP22-3 Ie 125 A, Ue AC 690 V / DC 440 V,</t>
  </si>
  <si>
    <t>Pol132</t>
  </si>
  <si>
    <t>pojistková patrona válcová PV22(-125A)gG</t>
  </si>
  <si>
    <t>Pol133</t>
  </si>
  <si>
    <t>relé výpadku fáze</t>
  </si>
  <si>
    <t>Pol136</t>
  </si>
  <si>
    <t>regulátor DALI, 2xsběrnice</t>
  </si>
  <si>
    <t>Pol137</t>
  </si>
  <si>
    <t>jistič LTN-2B-1 1pól/ch.B/ 2A/10kA</t>
  </si>
  <si>
    <t>Pol138</t>
  </si>
  <si>
    <t>jistič LTN-6B-1 1pól/ch.B/ 6A/10kA</t>
  </si>
  <si>
    <t>Pol140</t>
  </si>
  <si>
    <t>jistič LTN-16B-1 1pól/ch.B/ 16A/10kA</t>
  </si>
  <si>
    <t>Pol141</t>
  </si>
  <si>
    <t>jistič LTN-16B-3 3pól/ch.B/ 16A/10kA</t>
  </si>
  <si>
    <t>Pol143</t>
  </si>
  <si>
    <t>jistič LTN-40B-3 3pól/ch.B/ 40A/10kA</t>
  </si>
  <si>
    <t>Pol145</t>
  </si>
  <si>
    <t>proud chránič+jistič 2p/1+N OLE-16B-N1-030AC</t>
  </si>
  <si>
    <t>Pol146</t>
  </si>
  <si>
    <t>proud chránič 4pol LFN-63-4-030AC 10kA</t>
  </si>
  <si>
    <t>Pol147</t>
  </si>
  <si>
    <t>proud chránič 4pol LFN-40-4-030AC 10kA</t>
  </si>
  <si>
    <t>Pol148</t>
  </si>
  <si>
    <t>Pol149</t>
  </si>
  <si>
    <t>Pol150</t>
  </si>
  <si>
    <t>Pol74</t>
  </si>
  <si>
    <t>rozvodnice do hmotnosti 100kg</t>
  </si>
  <si>
    <t>Kompletační činnost - Revize / Dokumentace  
Poznámka: Tištěné potvrzené originály - 3x Vyhotovení  Elektronická verze - 1x CD</t>
  </si>
  <si>
    <t>091003000-742</t>
  </si>
  <si>
    <t>Ostatní náklady - Popis rozvaděčů technologických celků a veškerých jednotlivých instalovaných prvků v nich s označením příslušné místnosti a technologie, pro k</t>
  </si>
  <si>
    <t>Ostatní náklady - Popis rozvaděčů technologických celků a veškerých jednotlivých instalovaných prvků v nich s označením příslušné místnosti a technologie, pro kterou je zařízení instalováno  
Poznámka: Popis předat v .xls souboru objednateli a současně vylepit v jednotlivých rozvaděčích. popsat a označit i veškeré kabely a technologické rozvody.</t>
  </si>
  <si>
    <t>TI 004b</t>
  </si>
  <si>
    <t>Elektroinstalace - Slaboproudé rozvody</t>
  </si>
  <si>
    <t>D1</t>
  </si>
  <si>
    <t>DATOVÉ ROZVODY</t>
  </si>
  <si>
    <t>Rozvaděč RACK 19" 27U 800x800</t>
  </si>
  <si>
    <t>SFP+ modul</t>
  </si>
  <si>
    <t>Vnitřní IP kamera vč.zdroje s přísvitem a s uchycením</t>
  </si>
  <si>
    <t>Vnitřní IP kamera vč.zdroje s přísvitem a s uchycením  
Poznámka: Snímací čip: 1/2.7' CMOS s progresivním skenováním. Vlastnosti snímacího čipu: uzávěrka 1/5 s. až /32,000s. Citlivost (barevně): 0,24 lx  Objektiv: ano - integrovaný  Vlastnosti objektivu  Ohnisková vzdálenost: f 2,8 mm  Úhel záběru (horizontální): 121°  Rozlišení kamery: 2 Mpix  Video Komprese: MJPEG a H.264  Maximální rozlišení: 1920 x 1080 px  Počet snímků při max. rozlišení: 15 s.  Max. počet snímků: 30 s.  PoE + PoE injektor  Rozhraní  Síťové rozhraní: 10/100 Mbps Ethernet, konektor RJ-45  Protokoly: IPv4, IPv6, TCP/IP, HTTP, HTTPS, UPnP, RTSP/RTP/RTCP, IGMP, SMTP, FTP, DHCP, NTP, DNS, DDNS, PPPoE, CoS, QoS, SNMP, 802.1X</t>
  </si>
  <si>
    <t>Venkovní IP kamera vč.zdroje s přísvitem a s uchycením</t>
  </si>
  <si>
    <t>Venkovní IP kamera vč.zdroje s přísvitem a s uchycením  
Poznámka: Snímací čip: 1/2.7' CMOS s progresivním skenováním. Vlastnosti snímacího čipu: uzávěrka 1/5 s. až /32,000s. Citlivost (barevně): 0,24 lx  Objektiv: ano - integrovaný  Vlastnosti objektivu  Ohnisková vzdálenost: f 2,8 mm  Úhel záběru (horizontální): 121°  Rozlišení kamery: 2 Mpix  Video Komprese: MJPEG a H.264  Maximální rozlišení: 1920 x 1080 px  Počet snímků při max. rozlišení: 15 s.  Max. počet snímků: 30 s.  PoE + PoE injektor  Rozhraní  Síťové rozhraní: 10/100 Mbps Ethernet, konektor RJ-45  Protokoly: IPv4, IPv6, TCP/IP, HTTP, HTTPS, UPnP, RTSP/RTP/RTCP, IGMP, SMTP, FTP, DHCP, NTP, DNS, DDNS, PPPoE, CoS, QoS, SNMP, 802.1X</t>
  </si>
  <si>
    <t>Záznamové zařízení NVR pro 12 kamer vč.licence a 2x1TB HDD.</t>
  </si>
  <si>
    <t>Záznamové zařízení NVR pro 12 kamer vč.licence a 2x1TB HDD.  
Poznámka: vč7 Přepínač 16 portů 10/100/1000Base-T   - přepínač musí podporovat PoE dle IEEE 802.3af alespoň pro 16 portů současně</t>
  </si>
  <si>
    <t>Kabel CYSY 3Cx2,5</t>
  </si>
  <si>
    <t>Vodič CYA 10 zelenožlutý</t>
  </si>
  <si>
    <t>Krabice ACIDUR</t>
  </si>
  <si>
    <t>Kabel UTP 4x2x0,5 kat.6 - SXKD-6-UTP-LSOH</t>
  </si>
  <si>
    <t>Mikrotrubička MT pro OK 16 vláken</t>
  </si>
  <si>
    <t>Optický kabel OK9/125 16vláken,SM-G.625D LSOH</t>
  </si>
  <si>
    <t>Police 19" hl.350</t>
  </si>
  <si>
    <t>Pol20</t>
  </si>
  <si>
    <t>Trubka PEHD</t>
  </si>
  <si>
    <t>Patch panel 19" 2U 24x RJ45 kat.6,</t>
  </si>
  <si>
    <t>Datová zásuvka 2xRJ45 kat.6  vč.rámečku</t>
  </si>
  <si>
    <t>Horizontální organizér 1U s víkem</t>
  </si>
  <si>
    <t>Vertikální organizér (oka sada 5ks) s víkem</t>
  </si>
  <si>
    <t>Patch kabel UTP kat.6 1m šedý</t>
  </si>
  <si>
    <t>Patch kabel UTP kat.6 2m modrý</t>
  </si>
  <si>
    <t>Patch kabel UTP kat.6 3m šedý</t>
  </si>
  <si>
    <t>Popisný štítek datových zásuvek a panelů</t>
  </si>
  <si>
    <t>Popisný štítek datových kabelů</t>
  </si>
  <si>
    <t>Ventilační jednotka s termostatem 4 ventilátory</t>
  </si>
  <si>
    <t>HDMI zásuvka</t>
  </si>
  <si>
    <t>HDMI kabel do 25m vč.konektorů</t>
  </si>
  <si>
    <t>UPS smart do RACK 19" 1500VA</t>
  </si>
  <si>
    <t>Pol32-1</t>
  </si>
  <si>
    <t>Server mini tower, Intel Xeon E3-1225 v5 Skylake, RAM 32GB DDR4 UDIMM, 2x 2TB 7200 otáček v RAID 5, max 4x 3.5" SATA, SW RAID, DVD, 3x GLAN, záruka on-site NBD,</t>
  </si>
  <si>
    <t>IP telefon kompatibilní s komunikační platformou MiVoice 5000 , společnosti Mitel. Dodávka včetně IP licence na každý dodaný , přístroj.</t>
  </si>
  <si>
    <t>Extender HDMI/RJ45 set.vč.napaječe</t>
  </si>
  <si>
    <t>Monitor se vstupem HDMI 24"</t>
  </si>
  <si>
    <t>Měření segmentu UTP + optického kabelu včetně vyhotovení protokolu</t>
  </si>
  <si>
    <t>Konfigulace sítě</t>
  </si>
  <si>
    <t>Revize napájení RACK</t>
  </si>
  <si>
    <t>Drobný instalační materiál</t>
  </si>
  <si>
    <t>Zásuvkový panel 19" 6x230V/16A s přepěťovou ochr.</t>
  </si>
  <si>
    <t>Optický rozváděč do skříně RACK pro kabel SM 16 vláken (1xkazeta 16 vláken, 16xkonektor, pigtail, patchcord, sváry a pod), bez podpory managmentu, vč.zakončení</t>
  </si>
  <si>
    <t>PATCH cord  9/125um, do 3m, broušení + konektory</t>
  </si>
  <si>
    <t>Typ vnitřní WiFI: Přístupový bod bezdrátové sítě</t>
  </si>
  <si>
    <t>Typ vnitřní WiFI: Přístupový bod bezdrátové sítě  
Poznámka: Rádio: 2.4GHz i 5GHz   Podpora standardů: 802.11 minimálně: a/ac/b/g/n   Technologie: MIMO 3x3 (obě rádia)   POE: podpora PoE 802.3af či poe 802.3at   RJ-45 porty: 1 Gbit připojení, další 1Gbit průchozí   Antény: Vnitřní   Kompatibilita: Plná se stávajicím WiFi kontrolerem zadavatele: UniFi   Controller   Záruka: min. 2 roky</t>
  </si>
  <si>
    <t>Typ WiFI: Venkovní přístupový bod bezdrátové sítě , Určení: Odolný pro venkovní použití</t>
  </si>
  <si>
    <t>Typ WiFI: Venkovní přístupový bod bezdrátové sítě , Určení: Odolný pro venkovní použití  
Poznámka: Rádio: 2.4GHz i 5GHz   Podpora standardů: 802.11 minimálně: a/ac/b/g/n   Technologie: MIMO 3x3 (obě rádia)   POE: podpora PoE 802.3af či poe 802.3at   RJ-45 porty: 2 x 1 Gbit   Anténa: Vnitřní se ziskem 8 dBi   Kompatibilita: Plná se stávajicím WiFi kontrolerem zadavatele: UniFi   Controller   Podpora MESH: ANO   Záruka: min. 2 roky</t>
  </si>
  <si>
    <t>Přepínač 48 portů 10/100/1000Base-T a 4 x slot pro optické moduly 1</t>
  </si>
  <si>
    <t>Přepínač 48 portů 10/100/1000Base-T a 4 x slot pro optické moduly 1   
Gbit (SFP)   
Poznámka: - přepínač musí podporovat PoE dle IEEE 802.3af alespoň pro 20 portů   současně   - zařízení musí být kompatibilní se stávajícím stavem infrastruktury   provozované na UJEP   - napájení CZ standard (230V, vidlice typ E)   - výška 1U a možnost montáže do 19' racku   - zařízení typu L2 přepínač   - automatická volba rychlosti portu a automatická detekce   přímého/kříženého kabelu (MDIX)   - protokol LACP pro automatické sestavení agregovaných portů   - Rapid PVST+ (IEEE 802.1w)   - MSTP (IEEE 802.1s)   - dynamické šíření VLAN (přenášení čísel a názvů virtuálních LAN mezi   přepínači zařazených do jedné domény včetně zabránění odesílání   zbytečných paketů (broadcast, multicast, neznámé) na přepínače, kde   není žádný port v dané VLANě a ani přes něj nevede funkční cesta dál)   - autorecovery - automatická aktivace portu po návratu z chybového   stavu   - storm control multicast/broadcast: HW omezení poměru unicast /   multicast rámců na portu v procentech   - podpora DHCP relay   - IEEE 802.1q   - podpora velkých rámců v hardware (jumbo frames)   - měření metalického kabelu (TDR) - délka, zakončení   - detekce protilehlého zařízení (protokol linkové vrstvy ke zjišťování   informací o přímo připojených zařízeních a jejich parametrech)   - detekce jednosměrnosti optické linky   - podpora minimálně 250 aktivních VLAN   - 15000 záznamů v MAC adresní tabulce   - možnost připojit externí redundantní zdroj   - ochrana proti neautorizovanému DHCP serveru   - ochrana proti neautorizovaným Router Advertisement zprávám   - ochrana proti podvržení MAC adresy a IP adresy na jednotlivých   portech   - ochrana proti připojení neautorizovaného přepínače na port určený   pro koncové zařízení   - možnost nastavení maximálního limitu broadcast rámců   - možnost filtrování provozu podle MAC adresy na jednotlivých portech   - možnost nastavení maximálního počtu MAC adres na port   - nastavení chování portu při překročení maximálního počtu MAC adres na   portu (zablokování portu, blokování nové MAC adresy.)   - možnost nastavení pořadí postupného ověřování zařízení na portu (IEEE   802.1X, MAC, Web autentizace)   - ochrana root bridge   - plnohodnotné CLI konfigurační rozhraní přístupné přes SSHv2 protokol   po IPv4 i IPv6   - omezení přístupu k managementu zařízení pomocí ACL (SSH, SNMP)   - vzdálený management a dohled SNMPv2c i SNMPv3   - NTP klient   - TACACS+ klient pro AAA (autentizace, autorizace a accounting -   ověřování správců sítě, omezení přístupu na konkrétní zařízení,   omezení práv na konkrétní příkazy, záznam všech použitých příkazů,   přiřazení práv podle skupiny uživatele )   - IEEE 802.1x - port based network access control, ověřování pracovních   stanic proti radius serveru, autentizace i autorizace více koncových   zařízení na jednom portu   - zrcadlení portu (SPAN) a vzdálené zrcadlení portu (RSPAN)   - vzdálené logování (syslog)   - ochrana proti nahrání modifikovaného software do zařízení, která   ověřuje autentičnost a integritu bootloaderu i samotného operačního   systému   Záruka minimálně 5 let.</t>
  </si>
  <si>
    <t>D2</t>
  </si>
  <si>
    <t>EZS - technologie</t>
  </si>
  <si>
    <t>Ústředna  + baterie + komunikátor + Web Server, USB,  16 podsystémů, přenos na PCO, 512 zón, 4xsběrnice, 2.nízké až střední, stupeň utajení "D",GSM modul,</t>
  </si>
  <si>
    <t>Systémový inteligentní přídavný zdroj  + AKKU vč boxu s prostorem na expandery.</t>
  </si>
  <si>
    <t>PIR+MW+ANTIMASKING čidlo, 3.střední až vysoké</t>
  </si>
  <si>
    <t>Expander 16 zónový</t>
  </si>
  <si>
    <t>Venkovní houkačka s accu</t>
  </si>
  <si>
    <t>Klávesnice LCD</t>
  </si>
  <si>
    <t>Magnetický kontakt</t>
  </si>
  <si>
    <t>Kabel JYSTY 3x2x0,8</t>
  </si>
  <si>
    <t>Kabel JYSTY 5x2x0,8</t>
  </si>
  <si>
    <t>Jistič 10A/1f</t>
  </si>
  <si>
    <t>Kabel CYKY 3Cx1,5mm2</t>
  </si>
  <si>
    <t>Nastavení a oživení systému EZS</t>
  </si>
  <si>
    <t>D3</t>
  </si>
  <si>
    <t>PŘÍSTUPOVÝ SYSTÉM</t>
  </si>
  <si>
    <t>Modul CKP-22 - pro 1xčtečka + FW + box (IMA s.r.o.) vč.licence</t>
  </si>
  <si>
    <t>Zdroj 230V/12V DC 3A + box</t>
  </si>
  <si>
    <t>Čtečka bezkontaktní RSW.04E</t>
  </si>
  <si>
    <t>Čtečka bezkontaktní RSW.04E  
Poznámka: ANTIVANDAL</t>
  </si>
  <si>
    <t>Jistič 1x10A</t>
  </si>
  <si>
    <t>Kabel SYKFY 5x2x0,5mm</t>
  </si>
  <si>
    <t>Kabel CYSY 2x1,5mm2</t>
  </si>
  <si>
    <t>Kabel W10x22</t>
  </si>
  <si>
    <t>Kabel UTP 4x2x0,5 kat.6</t>
  </si>
  <si>
    <t>Nastavení a oživení systému</t>
  </si>
  <si>
    <t>D4</t>
  </si>
  <si>
    <t>KABELOVÉ TRASY</t>
  </si>
  <si>
    <t>Lišta PVC 40/20</t>
  </si>
  <si>
    <t>Trubka ohebná 32mm</t>
  </si>
  <si>
    <t>Trubka ohebná 23mm</t>
  </si>
  <si>
    <t>Trubka ohebná 16mm</t>
  </si>
  <si>
    <t>Hmožděnka 8mm</t>
  </si>
  <si>
    <t>Drátožlab CF105/150EZ</t>
  </si>
  <si>
    <t>Konzole pro uchycení drátěného žlabu</t>
  </si>
  <si>
    <t>Spojka drátěného žlabu</t>
  </si>
  <si>
    <t>Vrut 4x50</t>
  </si>
  <si>
    <t>Podložka 4/15</t>
  </si>
  <si>
    <t>Vázací pásek 295x3,5</t>
  </si>
  <si>
    <t>Vázací pásek 205x3,5</t>
  </si>
  <si>
    <t>Sekání drážek pro trubku do d-32</t>
  </si>
  <si>
    <t>Sekání drážek pro kabely</t>
  </si>
  <si>
    <t>Průraz stěnou do 45 cm</t>
  </si>
  <si>
    <t>Vázací pásky 105x2,5</t>
  </si>
  <si>
    <t>TI 005a</t>
  </si>
  <si>
    <t>Měření a regulace - Směšovací stanice</t>
  </si>
  <si>
    <t>742</t>
  </si>
  <si>
    <t>Elektroinstalace - slaboproud</t>
  </si>
  <si>
    <t>Čidlo teploty venkovní  NI1000</t>
  </si>
  <si>
    <t>Regulátor AMiNI4DW2/G  -AMIT - z důvodu kompatibility se stávajícím systémem AMIT vč.SIM karty</t>
  </si>
  <si>
    <t>AMIT Zdroj AZ1 24V/2,5A</t>
  </si>
  <si>
    <t>Filtr s přepěťovou ochrannou</t>
  </si>
  <si>
    <t>Jistič LSN 20/3/C</t>
  </si>
  <si>
    <t>Jistič LSN 6/1/B</t>
  </si>
  <si>
    <t>Zásuvka 230V 50Hz do rozváděče</t>
  </si>
  <si>
    <t>Rozváděč 600x600x250mm vč. vybavení (svorky, vodiče) a montáže</t>
  </si>
  <si>
    <t>Kabel JYTY 2x1</t>
  </si>
  <si>
    <t>Kabel CYKY 5Cx1,5</t>
  </si>
  <si>
    <t>Kabel CYKY 3Cx1,5</t>
  </si>
  <si>
    <t>Čidlo teploty prostorové NI1000</t>
  </si>
  <si>
    <t>Kabel CYKY 4Bx1,5</t>
  </si>
  <si>
    <t>Kabel CYKY 2Ax1,5</t>
  </si>
  <si>
    <t>Kabel UTP cat.6</t>
  </si>
  <si>
    <t>Žlaby a montážní materiál</t>
  </si>
  <si>
    <t>SW AMIT a oživení stanice + zkušební provoz</t>
  </si>
  <si>
    <t>SW + vygenerování obrazovky</t>
  </si>
  <si>
    <t>Revize</t>
  </si>
  <si>
    <t>Čidlo teploty příložné NI1000</t>
  </si>
  <si>
    <t>Trojcestný směšovací ventil  - dodávka pouze pohonu 230V, 50Hz 3P (nutná spolupráce s dodavartelem technologie)</t>
  </si>
  <si>
    <t>Relé  2P, 24V DC</t>
  </si>
  <si>
    <t>Regulátor tlaku - manostat 63-630 kPa vč ventilu,návarku a pod..</t>
  </si>
  <si>
    <t>Jistič LSN 10/1/B</t>
  </si>
  <si>
    <t>Stykač S20-20, 230V 50Hz</t>
  </si>
  <si>
    <t>Přepínač WS10</t>
  </si>
  <si>
    <t>TI 005b</t>
  </si>
  <si>
    <t>Měření a regulace - Vzduchotechnika</t>
  </si>
  <si>
    <t>Pohon klapky, napájení 230V AC s havarujní funkcí (bez napětí automaticky uzavírá klapku)</t>
  </si>
  <si>
    <t>Pohon klapky, napájení 230V AC, řízení otv. - zav.</t>
  </si>
  <si>
    <t>Motorový spouštěč 3,6A</t>
  </si>
  <si>
    <t>Signálka 24VDC, červená</t>
  </si>
  <si>
    <t>Čidlo teploty do VZT potrubí vč.středového držáku, NI1000</t>
  </si>
  <si>
    <t>Programovatelný nástěnný ovladač AMR-OP71C/01</t>
  </si>
  <si>
    <t>Jistič LSN 50/3/B</t>
  </si>
  <si>
    <t>Rozváděč 1200x600x250mm vč. vybavení (svorky, vodiče) a montáže</t>
  </si>
  <si>
    <t>Kabel JYTY 4x1</t>
  </si>
  <si>
    <t>Kabel CYKY 5Cx2,5</t>
  </si>
  <si>
    <t>Kabel CYKY 5Cx4</t>
  </si>
  <si>
    <t>Kabel CYKY 5Cx10</t>
  </si>
  <si>
    <t>Pohon klapky, napájení 24V AC, řízení 0-10V</t>
  </si>
  <si>
    <t>Regulátor tlakové diference, rozsah 50-500Pa vč.hadiček a jejich  připojení</t>
  </si>
  <si>
    <t>Kouřové čidlo do VZT potrubí + zdroj 230V/12V DC s umístěním do rozvaděče</t>
  </si>
  <si>
    <t>Protimrazový termostat kapilárový -25 - 15st.C., 6,3m kapilára</t>
  </si>
  <si>
    <t>Relé  2P, 230V AC</t>
  </si>
  <si>
    <t>Trojcestný směšovací ventil  - dodávka pouze pohonu 230V, 50Hz 3P (nutná spolupráce s dodavatelem technologie VZT)</t>
  </si>
  <si>
    <t>SO 02</t>
  </si>
  <si>
    <t>Zpevněné plochy</t>
  </si>
  <si>
    <t>KOM 001</t>
  </si>
  <si>
    <t>Zpevněné plochy a komunikace</t>
  </si>
  <si>
    <t>00572410</t>
  </si>
  <si>
    <t>osivo směs travní parková</t>
  </si>
  <si>
    <t>10364101</t>
  </si>
  <si>
    <t>zemina pro terénní úpravy - ornice</t>
  </si>
  <si>
    <t>111201101</t>
  </si>
  <si>
    <t>Odstranění křovin a stromů průměru kmene do 100 mm i s kořeny z celkové plochy do 1000 m2</t>
  </si>
  <si>
    <t>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t>
  </si>
  <si>
    <t>112101102</t>
  </si>
  <si>
    <t>Odstranění stromů listnatých průměru kmene do 500 mm</t>
  </si>
  <si>
    <t>bříza1=1,000 [A]</t>
  </si>
  <si>
    <t>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t>
  </si>
  <si>
    <t>112101104</t>
  </si>
  <si>
    <t>Odstranění stromů listnatých průměru kmene do 900 mm</t>
  </si>
  <si>
    <t>112101123</t>
  </si>
  <si>
    <t>Odstranění stromů jehličnatých průměru kmene do 700 mm</t>
  </si>
  <si>
    <t>borovice1=1,000 [A]</t>
  </si>
  <si>
    <t>112201202</t>
  </si>
  <si>
    <t>Odřezání pařezů D do 500 mm</t>
  </si>
  <si>
    <t>1. Ceny lze použít jen pro odstranění částí pařezů zasahujících do průtočného profilu na objektech oceňovaných cenami souboru cen části A01 Zřízení konstrukcí stavebních objektů katalogu 831-2 Hydromeliorace lesnickotechnické.  2. Odřezání nebo odsekání pařezů se oceňuje pouze tehdy, jestliže by příp. odstranění celého pařezu porušilo stabilitu území.  3. Vceně jsou započteny i náklady na odklizení vytěžené dřevní hmoty na hromady na vzdálenost do 50 m nebo naložení na dopravní prostředek.</t>
  </si>
  <si>
    <t>112201203</t>
  </si>
  <si>
    <t>Odřezání pařezů D do 700 mm</t>
  </si>
  <si>
    <t>112201204</t>
  </si>
  <si>
    <t>Odřezání pařezů D do 900 mm</t>
  </si>
  <si>
    <t>113106121</t>
  </si>
  <si>
    <t>Rozebrání dlažeb z betonových nebo kamenných dlaždic komunikací pro pěší ručně</t>
  </si>
  <si>
    <t>dlaždicová plocha 
el. odměřeno162=162,000 [A]</t>
  </si>
  <si>
    <t>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t>
  </si>
  <si>
    <t>113106123</t>
  </si>
  <si>
    <t>Rozebrání dlažeb ze zámkových dlaždic komunikací pro pěší ručně</t>
  </si>
  <si>
    <t>chodník 
el. odměřeno8.9*1.45=12,905 [A]</t>
  </si>
  <si>
    <t>113107162</t>
  </si>
  <si>
    <t>Odstranění podkladu z kameniva drceného tl 200 mm strojně pl přes 50 do 200 m2</t>
  </si>
  <si>
    <t>dlaždicová plocha 
el. odměřeno162=162,000 [A] 
Asfaltový chodník 
el. odměřeno(124+5)=129,000 [B] 
Celkem: A+B=291,000 [C]</t>
  </si>
  <si>
    <t>1. Pro volbu cen zhlediska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t>
  </si>
  <si>
    <t>113107322</t>
  </si>
  <si>
    <t>Odstranění podkladu z kameniva drceného tl 200 mm strojně pl do 50 m2</t>
  </si>
  <si>
    <t>chodník 
el. odměřeno8.9*1.45=12,905 [A] 
Celkem: A=12,905 [B]</t>
  </si>
  <si>
    <t>113107342</t>
  </si>
  <si>
    <t>Odstranění podkladu živičného tl 100 mm strojně pl do 50 m2</t>
  </si>
  <si>
    <t>Asfaltový chodník 
el. odměřeno - tl. 100mm(124+5)=129,000 [A]</t>
  </si>
  <si>
    <t>113202111</t>
  </si>
  <si>
    <t>Vytrhání obrub krajníků obrubníků stojatých</t>
  </si>
  <si>
    <t>Asfaltový chodník 
el. odměřeno0.1*(124+5)=12,900 [A] 
dlaždicová plocha 
el. odměřeno2*18.65+2*8.7=54,700 [B] 
chodník 
el. odměřeno14+3.5+10.75+4.5+2+3.5+5.5+3.5+4+2=53,250 [C] 
Celkem: A+B+C=120,850 [D]</t>
  </si>
  <si>
    <t>1. Ceny jsou určeny:  a) pro vytrhání obrub, obrubníků nebo krajníků jakéhokoliv druhu a velikosti uložených v jakémkoliv loži popř. i s opěrami a vyspárovaných jakýmkoliv materiálem,  b) pro obruby zdlažebních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zjedné řady kostek.  4. Přemístění vybouraných obrub, krajníků nebo dlažebních kostek včetně materiálu z lože a spár na vzdálenost přes 3 m se oceňuje cenami souborů cen 997 22-1 Vodorovná doprava suti a vybouraných hmot.</t>
  </si>
  <si>
    <t>121101101</t>
  </si>
  <si>
    <t>Sejmutí ornice s přemístěním na vzdálenost do 50 m</t>
  </si>
  <si>
    <t>Dotčené plochy - el. odměřeno 
půlkruh za rampou40.5*0.1=4,050 [A] 
zelená plocha u ulice68.7*0.1=6,870 [B] 
zelená plocha  u ul. Klíšská / chodníkem77*0.1=7,700 [C] 
zelená plocha chodník / koleje VŠ / prostor pod rampou502*0.1=50,200 [D] 
zelená plocha chodník / rampa97*0.1=9,700 [E] 
nová chodníková plocha240*0.1=24,000 [F] 
Mezisoučet: A+B+C+D+E+F=102,520 [G] 
dlaždicová plocha-162*0.1=-16,200 [H] 
Asfaltový chodník-(124+5)*0.1=-12,900 [I] 
chodník-(8.9*1.45)*0.1=-1,291 [J] 
Mezisoučet: H+I+J=-30,391 [K] 
Celkem: A+B+C+D+E+F+H+I+J=72,129 [L]</t>
  </si>
  <si>
    <t>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spřihlédnutím k ustanovení čl. 3112 Všeobecných podmínek tohoto katalogu.</t>
  </si>
  <si>
    <t>122201101</t>
  </si>
  <si>
    <t>Odkopávky a prokopávky nezapažené v hornině tř. 3 objem do 100 m3</t>
  </si>
  <si>
    <t>Dotčené plochy - el. odměřeno 
nová chodníková plocha - (60+40+150)(0.06+0.04+0.15)*240=60,000 [A] 
Mezisoučet: A=60,000 [B] 
Celkem: A=60,000 [C]</t>
  </si>
  <si>
    <t>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t>
  </si>
  <si>
    <t>122201109</t>
  </si>
  <si>
    <t>Příplatek za lepivost u odkopávek v hornině tř. 1 až 3</t>
  </si>
  <si>
    <t>60=60,000 [A] 
Celkem: A=60,000 [B]</t>
  </si>
  <si>
    <t>Vodorovné přemístění výkopku nebo sypaniny po suchu  na obvyklém dopravním prostředku, bez naložení výkopku, avšak se složením bez rozhrnutí z horniny tř. 1 až 4 na vzdálenost přes 4 000 do 5 000 m  
Poznámka: Odvoz zeminy na skládku / 50% zbytek pro teréní úpravy</t>
  </si>
  <si>
    <t>60=60,000 [A] 
Celkem: A=60,000 [B] 
B * 0.5Koeficient množství=30,000 [C]</t>
  </si>
  <si>
    <t>171101141</t>
  </si>
  <si>
    <t>Uložení sypaniny do 0,75 m3 násypu na 1 m silnice nebo železnice</t>
  </si>
  <si>
    <t>Dotčené plochy - el. odměřeno 
půlkruh za rampou40.5=40,500 [A] 
zelená plocha u ulice68.7=68,700 [B] 
zelená plocha  u ul. Klíšská / chodníkem77=77,000 [C] 
zelená plocha chodník / koleje VŠ / prostor pod rampou502=502,000 [D] 
zelená plocha chodník / rampa97=97,000 [E] 
Celkem: A+B+C+D+E=785,200 [F]</t>
  </si>
  <si>
    <t>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t>
  </si>
  <si>
    <t>171201101</t>
  </si>
  <si>
    <t>Uložení sypaniny do násypů nezhutněných</t>
  </si>
  <si>
    <t>785.2=785,200 [A]</t>
  </si>
  <si>
    <t>60*0.5=30,000 [A]</t>
  </si>
  <si>
    <t>181301111</t>
  </si>
  <si>
    <t>Rozprostření ornice tl vrstvy do 100 mm pl přes 500 m2 v rovině nebo ve svahu do 1:5</t>
  </si>
  <si>
    <t>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t>
  </si>
  <si>
    <t>181411131</t>
  </si>
  <si>
    <t>Založení parkového trávníku výsevem plochy do 1000 m2 v rovině a ve svahu do 1:5</t>
  </si>
  <si>
    <t>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Vcenách o sklonu svahu přes 1:1 jsou uvažovány podmínky pro svahy běžně schůdné; bez použití lezeckých technik. Vpřípadě použití lezeckých technik se tyto náklady oceňují individuálně.</t>
  </si>
  <si>
    <t>181951102</t>
  </si>
  <si>
    <t>Úprava pláně v hornině tř. 1 až 4 se zhutněním</t>
  </si>
  <si>
    <t>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t>
  </si>
  <si>
    <t>182303111</t>
  </si>
  <si>
    <t>Doplnění zeminy nebo substrátu na travnatých plochách tl 50 mm rovina v rovinně a svahu do 1:5</t>
  </si>
  <si>
    <t>1. V cenách jsou započteny i náklady na vodorovné přemístění na vzdálenost do 3 m.  2. V cenách nejsou započteny náklady na substrát.</t>
  </si>
  <si>
    <t>184911311</t>
  </si>
  <si>
    <t>Položení mulčovací textilie v rovině a svahu do 1:5</t>
  </si>
  <si>
    <t>Okapový chodník š.0,75m 
0.75*(18+37.5+15.5)=53,250 [A] 
Celkem: A=53,250 [B]</t>
  </si>
  <si>
    <t>1. Vcenách o sklonu svahu přes 1:1 jsou uvažovány podmínky pro svahy běžně schůdné; bez použití lezeckých technik. Vpřípadě použití lezeckých technik se tyto náklady oceňují individuálně.</t>
  </si>
  <si>
    <t>69311226</t>
  </si>
  <si>
    <t>geotextilie netkaná PES 150 g/m2</t>
  </si>
  <si>
    <t>564730011</t>
  </si>
  <si>
    <t>Podklad z kameniva hrubého drceného vel. 8-16 mm tl 100 mm</t>
  </si>
  <si>
    <t>25.875=25,875 [A]</t>
  </si>
  <si>
    <t>564730111</t>
  </si>
  <si>
    <t>Podklad z kameniva hrubého drceného vel. 16-32 mm tl 100 mm</t>
  </si>
  <si>
    <t>Přístupová asfaltová komunikace1.5*17.25=25,875 [A]</t>
  </si>
  <si>
    <t>564750111</t>
  </si>
  <si>
    <t>Podklad z kameniva hrubého drceného vel. 16-32 mm tl 150 mm</t>
  </si>
  <si>
    <t>Dotčené plochy - el. odměřeno 
nová chodníková plocha240=240,000 [A] 
Mezisoučet: A=240,000 [B] 
Celkem: A=240,000 [C]</t>
  </si>
  <si>
    <t>564760111</t>
  </si>
  <si>
    <t>Podklad z kameniva hrubého drceného vel. 16-32 mm tl 200 mm</t>
  </si>
  <si>
    <t>Ohraničení okapového obrubníku - š.0,5m 
0.5*(18+37.5+15.5)=35,500 [A] 
Celkem: A=35,500 [B]</t>
  </si>
  <si>
    <t>565145111</t>
  </si>
  <si>
    <t>Asfaltový beton vrstva podkladní ACP 16 (obalované kamenivo OKS) tl 60 mm š do 3 m</t>
  </si>
  <si>
    <t>1. ČSN EN 13108-1 připouští pro ACP 16 pouze tl. 50 až 80 mm.</t>
  </si>
  <si>
    <t>567511111</t>
  </si>
  <si>
    <t>Recyklace podkladu za studena na místě - rozpojení a reprofilace tl 150 mm plochy do 1000 m2</t>
  </si>
  <si>
    <t>1. Vcenách rozpojení a reprofilace 567 5.-1 jsou započteny i náklady na rozpojení původních vrstev konstrukce vozovky a úpravu povrchu grejdrem se zhutněním.  2. Vcenách rozpojení a reprofilace 567 5.-1 nejsou započteny náklady na případné odebrání přebytečné suti, které se ocení cenou 997 22-1611 Nakládání na dopravní prostředky a cenami souboru cen 997 22-15 Vodorovná doprava suti.  3. Vcenách promísení 567 5.-2 a 567 5.-3 jsou započteny i náklady na:  a) úpravu zrnitosti rozpojené směsi přidáním drobného drceného kameniva (materiál ve specifikaci),  b) dávkování pojiva, jeho promísení srecyklovanou směsí, její rovnoměrné rozhrnutí, zhutnění a vlhčení (materiál ve specifikaci). Jako pojivo lze použít:  - u cen 567 5.-2 kombinaci cementu a asfaltové emulze nebo cementu a zpěněného asfaltu, příp. pouze cement nebo pouze hydraulické pojivo,  - u cen 567 5.-3 cement a přísadu na bázi zeolitů a minerálů.  4. Doporučené množství přidaného kameniva je 10 až 20 % objemové hmotnosti vrstvy, tj. 230 – 460 kg/m3.  5. Doporučené množství pojiva v % objemové hmotnosti zhutněné vrstvy u cen 567 5.-2:  a) kombinace cementu a asfaltové emulze:  - cement (obor 585 2)…………… 2,0-5,0 %, obvykle 4,0 %  - asfaltová emulze (obor 111 6) … 2,5-4,0 %, obvykle 2,0 %  b) kombinace cementu a zpěněného asfaltu:  - cement (obor 585 2)…………… 2,0-5,0 %, obvykle 4,0 %  - asfalt (obor 111 6)………………1,5-3,0 %, obvykle 2,5 %  6. Doporučené množství pojiva v % objemové hmotnosti zhutněné vrstvy u cen 567 5.-3:  a) kombinace cementu a přísady na bázi zeolitů a minerálů:  - cement (obor 585 2)…………… 7 - 10 %,  - přísada (obor ) …....................0,07 -0,1 %,  7. Předpokládaná objemová hmotnost zhutněné vrstvy je 2 300 kg/m3 .  8. Přesné množství přidávaného kameniva a pojiva se stanoví silniční laboratoří na základě průkazní zkoušky - analýzy vzorků odebraných způvodní konstrukce.  9. Orientační hmotnosti pojiva na 1 m3 zhutněné vrtsvy je uvedena vpříloze č. 5, tabulce č. 2.  10. Hmotnost přidávaného kameniva a pojiva se nezapočítává do výpočtu přesunu hmot.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t>
  </si>
  <si>
    <t>573231106</t>
  </si>
  <si>
    <t>Postřik živičný spojovací ze silniční emulze v množství 0,30 kg/m2</t>
  </si>
  <si>
    <t>573311511</t>
  </si>
  <si>
    <t>Prolití podkladu asfaltem v množství 2,5 kg/m2</t>
  </si>
  <si>
    <t>1. V cenách nejsou započteny náklady na posyp kamenivem, které se oceňuje takto :  a) posyp včetně zhutnění cenami souboru cen 571 90- . . Posyp podkladu nebo krytu části A 01 tohoto katalogu,  b) posyp bez zhutnění cenami souboru cen 572 40-41 Posyp podkladu nebo krytu části C 01 tohoto katalogu.</t>
  </si>
  <si>
    <t>578132113</t>
  </si>
  <si>
    <t>Litý asfalt MA 8 (LAJ) tl 30 mm š do 3 m z nemodifikovaného asfaltu</t>
  </si>
  <si>
    <t>1. ČSN EN 13108-8 připouští pro MA 8 pouze tl. 25 až 40 mm.  2. V cenách jsou započteny i náklady na napojení pracovních spár.  3. V cenách nejsou započteny náklady na příp. projektem předepsané:  a) vložky z lepenky, které se oceňují cenami souboru cen 919 7.- Vložka pod litý asfalt,  b) zdrsňovací posypy, které se oceňují cenami souboru cen 578 90- Zdrsňovací posyp litého asfaltu,  c) posypy drobným kamenivem, které se oceňují cenami souboru cen 572 40- Posyp živičného podkladu nebo krytu části C 01 tohoto katalogu.</t>
  </si>
  <si>
    <t>59245008</t>
  </si>
  <si>
    <t>dlažba skladebná betonová 20 x 10 x 6 cm barevná</t>
  </si>
  <si>
    <t>59245018</t>
  </si>
  <si>
    <t>dlažba skladebná betonová 20x10x6 cm přírodní</t>
  </si>
  <si>
    <t>596211122</t>
  </si>
  <si>
    <t>Kladení zámkové dlažby komunikací pro pěší tl 60 mm skupiny B pl do 300 m2</t>
  </si>
  <si>
    <t>240=240,000 [A]</t>
  </si>
  <si>
    <t>1. Pro volbu cen dlažeb platí toto rozdělení: Skupina A: dlažby zprvků stejného tvaru, Skupina B: dlažby zprvků dvou a více tvarů nebo zobrazců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t>
  </si>
  <si>
    <t>596211124</t>
  </si>
  <si>
    <t>Příplatek za kombinaci dvou barev u kladení betonových dlažeb komunikací pro pěší tl 60 mm skupiny B</t>
  </si>
  <si>
    <t>Opěrné zdi - el. odměřeno 
27.651=27,651 [A]</t>
  </si>
  <si>
    <t>637121111</t>
  </si>
  <si>
    <t>Okapový chodník z kačírku tl 100 mm s udusáním</t>
  </si>
  <si>
    <t>š.0,5m 
0.5*(18+37.5+15.5)=35,500 [A] 
Celkem: A=35,500 [B]</t>
  </si>
  <si>
    <t>711161112</t>
  </si>
  <si>
    <t>Izolace proti zemní vlhkosti nopovou fólií vodorovná, nopek v 8,0 mm, tl do 0,6 mm</t>
  </si>
  <si>
    <t>U okapového obrubníku - v.1,25m 
1.25*(18+37.5+15.5)=88,750 [A] 
Celkem: A=88,750 [B]</t>
  </si>
  <si>
    <t>711161383</t>
  </si>
  <si>
    <t>Izolace proti zemní vlhkosti nopovou fólií ukončení horní lištou</t>
  </si>
  <si>
    <t>U okapového obrubníku 
18+37.5+15.5=71,000 [A] 
Celkem: A=71,000 [B]</t>
  </si>
  <si>
    <t>721173315</t>
  </si>
  <si>
    <t>Potrubí kanalizační z PVC SN 4 dešťové DN 110</t>
  </si>
  <si>
    <t>připojení Odvodňovacíh žlabu4=4,000 [A]</t>
  </si>
  <si>
    <t>1. Cenami -3315 až -3317 se oceňuje svislé potrubí od střešního vtoku po čisticí kus.  2. Ochrany odpadního a připojovacího potrubí z plastových trub se oceňují cenami souboru cen 722 18- . . Ochrana potrubí, části A 02.  3. V cenách potrubí zpolyetylenových trub jsou započteny náklady na montáž kotevních prvků, jejich dodání se oceňuje ve specifikaci.</t>
  </si>
  <si>
    <t>13010416</t>
  </si>
  <si>
    <t>úhelník ocelový rovnostranný jakost 11 375 40x40x5mm</t>
  </si>
  <si>
    <t>2*(1.3+2.625)*2.97/1000=0,023 [A]</t>
  </si>
  <si>
    <t>13010424</t>
  </si>
  <si>
    <t>úhelník ocelový rovnostranný jakost 11 375 60x60x6mm</t>
  </si>
  <si>
    <t>(1.4)*5.42/1000=0,008 [A]</t>
  </si>
  <si>
    <t>13010826</t>
  </si>
  <si>
    <t>ocel profilová UPN 200 jakost 11 375</t>
  </si>
  <si>
    <t>(2*(3.01+2.38+0.2)+1.45)*25.3/1000=0,320 [A] 
Celkem: A=0,320 [B]</t>
  </si>
  <si>
    <t>13611214</t>
  </si>
  <si>
    <t>plech ocelový hladký jakost S 235 JR tl 4mm tabule</t>
  </si>
  <si>
    <t>(0.15*0.15*11)*31.4/1000=0,008 [A]</t>
  </si>
  <si>
    <t>13611228</t>
  </si>
  <si>
    <t>plech ocelový hladký jakost S 235 JR tl 10mm tabule</t>
  </si>
  <si>
    <t>Plotny 
4*(0.22*0.22)*78.5/1000=0,015 [A] 
2*(0.195*0.28)*78.5/1000=0,009 [B] 
Celkem: A+B=0,024 [C]</t>
  </si>
  <si>
    <t>136spotřebni</t>
  </si>
  <si>
    <t>Ostatní spotrební a kotevní materiál včetně doplňků ( panty, páky, kování...)</t>
  </si>
  <si>
    <t>14550144</t>
  </si>
  <si>
    <t>profil ocelový obdélníkový svařovaný 50x40x3mm</t>
  </si>
  <si>
    <t>(15.3)*3.653/1000=0,056 [A]</t>
  </si>
  <si>
    <t>14550160</t>
  </si>
  <si>
    <t>profil ocelový obdélníkový svařovaný 70x50x3mm</t>
  </si>
  <si>
    <t>(1.45+0.375+0.375+2*2.43)*5.039/1000=0,036 [A]</t>
  </si>
  <si>
    <t>14550228</t>
  </si>
  <si>
    <t>profil ocelový čtvercový svařovaný 30x30x3mm</t>
  </si>
  <si>
    <t>(2*11*1.5)*2.434/1000=0,080 [A]</t>
  </si>
  <si>
    <t>(1.4+0.375+0.375+2*2.32)*2.434/1000=0,017 [A]</t>
  </si>
  <si>
    <t>14550238</t>
  </si>
  <si>
    <t>profil ocelový čtvercový svařovaný 40x40x4mm</t>
  </si>
  <si>
    <t>(1.15*11)*4.323/1000=0,055 [A]</t>
  </si>
  <si>
    <t>(8*0.9)*4.323/1000=0,031 [A] 
Celkem: A=0,031 [B]</t>
  </si>
  <si>
    <t>14550242</t>
  </si>
  <si>
    <t>profil ocelový čtvercový svařovaný 45x45x2mm</t>
  </si>
  <si>
    <t>2*(2*0.8+3*1.05)*2.544/1000=0,024 [A]</t>
  </si>
  <si>
    <t>1455026605</t>
  </si>
  <si>
    <t>profil ocelový čtvercový svařovaný 80x80x6 mm</t>
  </si>
  <si>
    <t>(4*1.08+2*0.9)*12.811/1000=0,078 [A]</t>
  </si>
  <si>
    <t>55347079-1</t>
  </si>
  <si>
    <t>rošt podlahový svařovaný žárově zinkovaný velikost 40/3 mm 1300 x 1000 mm</t>
  </si>
  <si>
    <t>55347079-2</t>
  </si>
  <si>
    <t>rošt podlahový svařovaný žárově zinkovaný velikost 40/3 mm 1300 x 620 mm</t>
  </si>
  <si>
    <t>55347079-3</t>
  </si>
  <si>
    <t>rošt podlahový svařovaný žárově zinkovaný velikost 40/3 mm 1300 x 305 mm</t>
  </si>
  <si>
    <t>zábradlí opěrné zdi15.3=15,300 [A]</t>
  </si>
  <si>
    <t>767995112</t>
  </si>
  <si>
    <t>Montáž atypických zámečnických konstrukcí hmotnosti do 10 kg</t>
  </si>
  <si>
    <t>(2*(3.01+2.38+0.2)+1.45)*25.3=319,539 [A] 
2*(1.3+2.625)*2.97=23,315 [B] 
(1.4)*5.42=7,588 [C] 
(1.4+0.375+0.375+2*2.32)*2.434=16,527 [D] 
(8*0.9)*4.323=31,126 [E] 
2*(2*0.8+3*1.05)*2.544=24,168 [F] 
(4*1.08+2*0.9)*12.811=78,403 [G] 
(1.45+0.375+0.375+2*2.43)*5.039=35,575 [H] 
rošty podlahový 
2*48+36+8*10=212,000 [I] 
Plotny 
4*(0.22*0.22)*78.5=15,198 [J] 
2*(0.195*0.28)*78.5=8,572 [K] 
ostatní 
125=125,000 [L] 
Celkem: A+B+C+D+E+F+G+H+I+J+K+L=897,011 [M]</t>
  </si>
  <si>
    <t>783801503</t>
  </si>
  <si>
    <t>Omytí omítek tlakovou vodou před provedením nátěru</t>
  </si>
  <si>
    <t>783823135</t>
  </si>
  <si>
    <t>Penetrační silikonový nátěr hladkých, tenkovrstvých zrnitých nebo štukových omítek</t>
  </si>
  <si>
    <t>783826315</t>
  </si>
  <si>
    <t>Mikroarmovací silikonový nátěr omítek</t>
  </si>
  <si>
    <t>783896305</t>
  </si>
  <si>
    <t>Příplatek k cenám elastických,mikroarmovacích nátěrů omítek za barevný nátěr v odstínu středně sytém</t>
  </si>
  <si>
    <t>Zásobovací rampa 
(2*(3.01+2.38+0.2)+1.45)*0.661=8,348 [A] 
2*(1.3+2.625)*(4*0.04)=1,256 [B] 
(1.4)*(4*0.06)=0,336 [C] 
(1.4+0.375+0.375+2*2.32)*(4*0.03)=0,815 [D] 
(8*0.9)*(4*0.04)=1,152 [E] 
2*(2*0.8+3*1.05)*(4*0.045)=1,710 [F] 
(4*1.08+2*0.9)*(4*0.08)=1,958 [G] 
(1.45+0.375+0.375+2*2.43)*(2*0.07+2*0.05)=1,694 [H] 
Plotny 
4*(0.22*0.22)*2=0,387 [I] 
2*(0.195*0.28)*2=0,218 [J] 
ostatní 
125*0.1=12,500 [K] 
Mezisoučet: A+B+C+D+E+F+G+H+I+J+K=30,374 [L] 
Zábradlí opěrné zdi 
(1.15*11)*(4*0.04)=2,024 [M] 
(2*11*1.5)*(4*0.03)=3,960 [N] 
(15.3)*(2*0.05+2*0.04)=2,754 [O] 
(0.15*0.15*11)*2=0,495 [P] 
Mezisoučet: M+N+O+P=9,233 [Q] 
Celkem: A+B+C+D+E+F+G+H+I+J+K+M+N+O+P=39,607 [R]</t>
  </si>
  <si>
    <t>59217002</t>
  </si>
  <si>
    <t>obrubník betonový zahradní  šedý 100 x 5 x 20 cm</t>
  </si>
  <si>
    <t>59217008</t>
  </si>
  <si>
    <t>obrubník betonový parkový 100x8x20cm</t>
  </si>
  <si>
    <t>obrubníky ohraničující novou chodníkovou plochu 
oddělení od zelené plochy 
2*3.14159265359*12/4=18,850 [A] 
2*3.14159265359*10/4=15,708 [B] 
2*3.14159265359*6/4=9,425 [C] 
2*3.14159265359*8.75/8=6,872 [D] 
2*3.14159265359*3.75/4=5,890 [E] 
11.3+5.25+4.75+10.675+5.5+4.5=41,975 [F] 
Mezisoučet: A+B+C+D+E+F=98,720 [G] 
G * 1.05Koeficient množství=103,656 [H]</t>
  </si>
  <si>
    <t>59217017</t>
  </si>
  <si>
    <t>obrubník betonový chodníkový 100x10x25 cm</t>
  </si>
  <si>
    <t>obrubníky ohraničující novou chodníkovou plochu 
oddělení od komunikace 
15+5=20,000 [A] 
Mezisoučet: A=20,000 [B] 
B * 1.05Koeficient množství=21,000 [C]</t>
  </si>
  <si>
    <t>916231212</t>
  </si>
  <si>
    <t>Osazení chodníkového obrubníku betonového stojatého bez boční opěry do lože z betonu prostého</t>
  </si>
  <si>
    <t>Ohraničení okapového obrubníku 
18+37.5+15.5=71,000 [A]</t>
  </si>
  <si>
    <t>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zdlažebních kostek.  3. V cenách nejsou započteny náklady na dodání obrubníků, tyto se oceňují ve specifikaci.</t>
  </si>
  <si>
    <t>916231213</t>
  </si>
  <si>
    <t>Osazení chodníkového obrubníku betonového stojatého s boční opěrou do lože z betonu prostého</t>
  </si>
  <si>
    <t>obrubníky ohraničující novou chodníkovou plochu 
oddělení od zelené plochy 
2*3.14159265359*12/4=18,850 [A] 
2*3.14159265359*10/4=15,708 [B] 
2*3.14159265359*6/4=9,425 [C] 
2*3.14159265359*8.75/8=6,872 [D] 
2*3.14159265359*3.75/4=5,890 [E] 
11.3+5.25+4.75+10.675+5.5+4.5=41,975 [F] 
Mezisoučet: A+B+C+D+E+F=98,720 [G] 
oddělení od komunikace 
15+5=20,000 [H] 
Mezisoučet: H=20,000 [I] 
Celkem: A+B+C+D+E+F+H=118,720 [J]</t>
  </si>
  <si>
    <t>935932312</t>
  </si>
  <si>
    <t>Odvodňovací plastový žlab pro zatížení C250 vnitřní š 100 mm s roštem můstkovým z nerez oceli</t>
  </si>
  <si>
    <t>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t>
  </si>
  <si>
    <t>953961113</t>
  </si>
  <si>
    <t>Kotvy chemickým tmelem M 12 hl 110 mm do betonu, ŽB nebo kamene s vyvrtáním otvoru</t>
  </si>
  <si>
    <t>4*6=24,000 [A]</t>
  </si>
  <si>
    <t>zábradlí v opěrné zdi11*4=44,000 [A]</t>
  </si>
  <si>
    <t>zásobovací rampa4*6=24,000 [A] 
zábradlí opěrné zdi4*11=44,000 [B] 
Celkem: A+B=68,000 [C]</t>
  </si>
  <si>
    <t>podezdívka - oplocení v areálu 
el. odměřeno 450x600 (0.45*0.6)*(5.1+1.5+8.9)=4,185 [A] 
betonová konstrukce schodišť a rampy - el. odměřeno 
schodiště chodníkové - předpokládaná hl. kce 0,5m0.5*(3.5*1.95)=3,413 [B] 
schdiště vstupní - předpokládaná hl. kce 0,5m0.5*(5.5*2.95)=8,113 [C] 
rampa nákladová hl. 0,6m0.6*(1.25*12.5)=9,375 [D] 
Celkem: A+B+C+D=25,086 [E]</t>
  </si>
  <si>
    <t>podezdívka - oplocení v areálu 
el. odměřeno 450x600 (0.45*0.6)*(5.1+1.5+8.9)=4,185 [A]</t>
  </si>
  <si>
    <t>betonová konstrukce schodišť a rampy - 50% - el. odměřeno 
schodiště chodníkové - předpokládaná hl. kce 0,75m0.75*(3.5*1.95)=5,119 [A] 
schdiště vstupní - předpokládaná hl. kce 0,75m0.75*(5.5*2.95)=12,169 [B] 
rampa nákladová v. 1.11.1*(1.25*12.5)=17,188 [C] 
Celkem: A+B+C=34,476 [D] 
D * 0.5Koeficient množství=17,238 [E]</t>
  </si>
  <si>
    <t>962052211</t>
  </si>
  <si>
    <t>Bourání zdiva nadzákladového ze ŽB přes 1 m3</t>
  </si>
  <si>
    <t>966072811</t>
  </si>
  <si>
    <t>Rozebrání rámového oplocení na ocelové sloupky výšky do 2m</t>
  </si>
  <si>
    <t>oplocení v areálu 
el. odměřeno5.1+1.5+8.9=15,500 [A]</t>
  </si>
  <si>
    <t>1. V cenách nejsou započteny náklady na demontáž sloupků.</t>
  </si>
  <si>
    <t>966073811</t>
  </si>
  <si>
    <t>Rozebrání vrat a vrátek k oplocení plochy do 6 m2</t>
  </si>
  <si>
    <t>brána oplocení1=1,000 [A]</t>
  </si>
  <si>
    <t>Vodorovná doprava vybouraných hmot do 1 km</t>
  </si>
  <si>
    <t>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vkaždém úseku samostatně.</t>
  </si>
  <si>
    <t>Příplatek ZKD 1 km u vodorovné dopravy vybouraných hmot</t>
  </si>
  <si>
    <t>997221611</t>
  </si>
  <si>
    <t>Nakládání suti na dopravní prostředky pro vodorovnou dopravu</t>
  </si>
  <si>
    <t>1. Ceny lze použít i pro překládání při lomené dopravě.  2. Ceny nelze použít při dopravě po železnici, po vodě nebo neobvyklými dopravními prostředky.</t>
  </si>
  <si>
    <t>1. Ceny uvedenévsouboru cen je doporučeno upravit podle aktuálních cen místně příslušné skládky odpadů.  2. Uložení odpadů neuvedených vsouboru cen se oceňuje individuálně.  3. Vcenách je započítán poplatek za ukládání odpadu dle zákona 185/2001 Sb.  4. Případné drcení stavebního odpadu lze ocenit cenami souboru cen 997 00-60 Drcení stavebního odpadu zkatalogu 800-6 Demolice objektů.</t>
  </si>
  <si>
    <t>997221825</t>
  </si>
  <si>
    <t>Poplatek za uložení na skládce (skládkovné) odpadu asfaltového bez dehtu kód odpadu 170 302</t>
  </si>
  <si>
    <t>Poplatek za uložení na skládce (skládkovné) zeminy a kameniva kód odpadu 170 504</t>
  </si>
  <si>
    <t>998223011</t>
  </si>
  <si>
    <t>Přesun hmot pro pozemní komunikace s krytem dlážděným</t>
  </si>
  <si>
    <t>HZS1411</t>
  </si>
  <si>
    <t>Hodinová zúčtovací sazba dlaždič</t>
  </si>
  <si>
    <t>Hodinové zúčtovací sazby profesí HSV  provádění konstrukcí inženýrských a dopravních staveb dlaždič  
Poznámka: Nepředpokládané práce - Bude účtováno dle skutečně provedených prací zapsaných v SD a odsouhlasenývch TDI</t>
  </si>
  <si>
    <t>HZS1421</t>
  </si>
  <si>
    <t>Hodinová zúčtovací sazba dělník výstavby silnic</t>
  </si>
  <si>
    <t>Hodinové zúčtovací sazby profesí HSV  provádění konstrukcí inženýrských a dopravních staveb dělník výstavby silnic  
Poznámka: Nepředpokládané práce - Bude účtováno dle skutečně provedených prací zapsaných v SD a odsouhlasenývch TDI</t>
  </si>
  <si>
    <t>Hodinové zúčtovací sazby profesí PSV  zednické výpomoci a pomocné práce PSV dělník zednických výpomocí  
Poznámka: Nepředpokládané práce - Bude účtováno dle skutečně provedených prací zapsaných v SD a odsouhlasenývch TDI</t>
  </si>
  <si>
    <t>STAT 001</t>
  </si>
  <si>
    <t>Rampa</t>
  </si>
  <si>
    <t>P1-P22*(0.8*(1*1))=1,600 [A] 
P3-P64*(0.8*(1.3*1.3))=5,408 [B] 
Celkem: A+B=7,008 [C]</t>
  </si>
  <si>
    <t>7.008=7,008 [A]</t>
  </si>
  <si>
    <t>171151101</t>
  </si>
  <si>
    <t>Hutnění boků násypů pro jakýkoliv sklon a míru zhutnění svahu</t>
  </si>
  <si>
    <t>P1-P22*(1*1)=2,000 [A] 
P3-P64*(1.3*1.3)=6,760 [B] 
Celkem: A+B=8,760 [C]</t>
  </si>
  <si>
    <t>275321411</t>
  </si>
  <si>
    <t>Základové patky ze ŽB bez zvýšených nároků na prostředí tř. C 20/25</t>
  </si>
  <si>
    <t>275351121</t>
  </si>
  <si>
    <t>Zřízení bednění základových patek</t>
  </si>
  <si>
    <t>P1-P22*(4*1)=8,000 [A] 
P3-P64*(4*1.3)=20,800 [B] 
Celkem: A+B=28,800 [C]</t>
  </si>
  <si>
    <t>275351122</t>
  </si>
  <si>
    <t>Odstranění bednění základových patek</t>
  </si>
  <si>
    <t>275361821</t>
  </si>
  <si>
    <t>Výztuž základových patek betonářskou ocelí 10 505 (R)</t>
  </si>
  <si>
    <t>221.28/1000=0,021 [A] 
Celkem: A=0,021 [B]</t>
  </si>
  <si>
    <t>28619314</t>
  </si>
  <si>
    <t>trubka kanalizační PE-HD D 56mm</t>
  </si>
  <si>
    <t>312101211</t>
  </si>
  <si>
    <t>Vytvoření prostupů do 0,02 m2 ve zdech výplňových osazením vložek z trub, dílců, tvarovek</t>
  </si>
  <si>
    <t>10*0.25=2,500 [A]</t>
  </si>
  <si>
    <t>1. Neodečítá-li se objem neprovedeného betonu podle čl. 3523 odst. a) Všeobecných podmínek tohoto katalogu (do 0,10 m3 a do 0,05 m2), neoceňuje se ukládání vložek cenami -1211 (do 0,02 m2) a -1212 (do 0,05 m2), ale pouze jejich dodávka podle poznámky 2 a 3.  2. Dodávka vložek předepsaných projektem se oceňuje ve specifikaci.  3. Ztratné lze stanovit ve výši 1 %.</t>
  </si>
  <si>
    <t>330321615</t>
  </si>
  <si>
    <t>Sloupy nebo pilíře z betonu pohledového pro prostředí s mrazovými cykly tř. C 30/37 bez výztuže</t>
  </si>
  <si>
    <t>rám 12*1.13*(0.4*0.4)=0,362 [A] 
rám 22*1.87*(0.4*0.4)=0,598 [B] 
rám 32*2.38*(0.4*0.4)=0,762 [C] 
Celkem: A+B+C=1,722 [D]</t>
  </si>
  <si>
    <t>1. V cenách pro pohledový beton jsou započteny i náklady na pečlivé hutnění zejména při líci konstrukce pro docílení neporušeného maltového povrchu bez vzhledových kazů.</t>
  </si>
  <si>
    <t>331351125</t>
  </si>
  <si>
    <t>Zřízení bednění čtyřúhelníkových sloupů v do 4 m průřezu do 0,36 m2</t>
  </si>
  <si>
    <t>rám 12*1.13*(4*0.4)=3,616 [A] 
rám 22*1.87*(4*0.4)=5,984 [B] 
rám 32*2.38*(4*0.4)=7,616 [C] 
Celkem: A+B+C=17,216 [D]</t>
  </si>
  <si>
    <t>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t>
  </si>
  <si>
    <t>331351126</t>
  </si>
  <si>
    <t>Odstranění bednění čtyřúhelníkových sloupů v do 4 m průřezu do 0,36 m2</t>
  </si>
  <si>
    <t>331351911</t>
  </si>
  <si>
    <t>Příplatek k cenám bednění čtyřúhelníkových sloupů za pohledový beton</t>
  </si>
  <si>
    <t>331361821</t>
  </si>
  <si>
    <t>Výztuž sloupů hranatých betonářskou ocelí 10 505</t>
  </si>
  <si>
    <t>420.16/1000=0,020 [A] 
5124.8/1000=0,125 [B] 
Celkem: A+B=0,145 [C]</t>
  </si>
  <si>
    <t>341351611</t>
  </si>
  <si>
    <t>Zřízení kruhového oboustranného bednění nosných stěn r přes 4 m</t>
  </si>
  <si>
    <t>deska - nosná2*2*(0.2*1*(8.0+1.5+7+1.5+7))=20,000 [A]</t>
  </si>
  <si>
    <t>1. Ceny jsou určeny pro bednění svislé nebo šikmé (odkloněné), půdorysně přímé nebo zalomené ve volném prostranství.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t>
  </si>
  <si>
    <t>341351612</t>
  </si>
  <si>
    <t>Odstranění kruhového oboustranného bednění nosných stěn r přes 4 m</t>
  </si>
  <si>
    <t>341351911</t>
  </si>
  <si>
    <t>Příplatek k cenám bednění nosných stěn za pohledový beton</t>
  </si>
  <si>
    <t>342321610</t>
  </si>
  <si>
    <t>Stěny výplňové ze ŽB tř. C 30/37</t>
  </si>
  <si>
    <t>deska - nosná2*(0.2*1*(8.0+1.5+7+1.5+7))=10,000 [A]</t>
  </si>
  <si>
    <t>342361821</t>
  </si>
  <si>
    <t>Výztuž příček betonářskou ocelí 10 505</t>
  </si>
  <si>
    <t>10481.44/1000=0,481 [A] 
11672.8/1000=0,673 [B] 
129.45/1000=0,009 [C] 
1326.63/1000=0,027 [D] 
1430.24/1000=0,030 [E] 
1512.94/1000=0,013 [F] 
1612.36/1000=0,012 [G] 
1724/1000=0,024 [H] 
1825.63/1000=0,026 [I] 
19132.6/1000=0,133 [J] 
Celkem: A+B+C+D+E+F+G+H+I+J=1,428 [K]</t>
  </si>
  <si>
    <t>deska - nosná0.205*2.75*(8.0+1.5+7+1.5+7)=14,094 [A]</t>
  </si>
  <si>
    <t>411351011</t>
  </si>
  <si>
    <t>Zřízení bednění stropů deskových tl do 25 cm bez podpěrné kce</t>
  </si>
  <si>
    <t>deska - nosná(2*0.25+2.75)*(8.0+1.5+7+1.5+7)=81,250 [A]</t>
  </si>
  <si>
    <t>411351012</t>
  </si>
  <si>
    <t>Odstranění bednění stropů deskových tl do 25 cm bez podpěrné kce</t>
  </si>
  <si>
    <t>411354313</t>
  </si>
  <si>
    <t>Zřízení podpěrné konstrukce stropů výšky do 4 m tl do 25 cm</t>
  </si>
  <si>
    <t>deska - nosná(2.75)*(8.0+1.5+7+1.5+7)=68,750 [A]</t>
  </si>
  <si>
    <t>411354314</t>
  </si>
  <si>
    <t>Odstranění podpěrné konstrukce stropů výšky do 4 m tl do 25 cm</t>
  </si>
  <si>
    <t>411359111</t>
  </si>
  <si>
    <t>Příplatek k cenám bednění stropů za pohledový beton</t>
  </si>
  <si>
    <t>130.06/1000=0,030 [A] 
221.42/1000=0,021 [B] 
327.89/1000=0,028 [C] 
430.29/1000=0,030 [D] 
519.76/1000=0,020 [E] 
626.6/1000=0,027 [F] 
7274.38/1000=0,274 [G] 
8336.4/1000=0,336 [H] 
976.28/1000=0,076 [I] 
Celkem: A+B+C+D+E+F+G+H+I=0,842 [J]</t>
  </si>
  <si>
    <t>207.895*56.8/1000=0,448 [A] 
Celkem: A=0,448 [B]</t>
  </si>
  <si>
    <t>413322626</t>
  </si>
  <si>
    <t>Nosníky ze ŽB pohledového tř. C 30/37</t>
  </si>
  <si>
    <t>rám 12.75*(0.4*0.4)=0,440 [A] 
rám 22.75*(0.4*0.4)=0,440 [B] 
rám 32.75*(0.4*0.4)=0,440 [C] 
Celkem: A+B+C=1,320 [D]</t>
  </si>
  <si>
    <t>1. V cenách pohledového betonu 413 32-2 jsou započteny i náklady na pečlivé hutnění zejména při líci konstrukce pro docílení neporušeného maltového povrchu bez vzhledových kazů.</t>
  </si>
  <si>
    <t>413351121</t>
  </si>
  <si>
    <t>Zřízení bednění nosníků a průvlaků bez podpěrné kce výšky přes 100 cm</t>
  </si>
  <si>
    <t>rám 12.75*(3*0.4)=3,300 [A] 
rám 22.75*(3*0.4)=3,300 [B] 
rám 32.75*(3*0.4)=3,300 [C] 
Celkem: A+B+C=9,900 [D]</t>
  </si>
  <si>
    <t>1. Množství měrných jednotek se určuje v m2 rozvinuté plochy nosníku. Výška nosníku je dána jeho spodní hranou a spodním lícem stropní desky.  2. Ceny jsou určeny pro nosníky, průvlaky, volné trámy, rámové příčle, ztužidla, konzoly, vodorovná táhla, tyčové konstrukce, stěnové i jeřábové dráhy, apod. neproměnného nebo proměnného průřezu, tvaru zalomeného nebo půdorysně zakřiveného.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t>
  </si>
  <si>
    <t>413351122</t>
  </si>
  <si>
    <t>Odstranění bednění nosníků a průvlaků bez podpěrné kce výšky přes 100 cm</t>
  </si>
  <si>
    <t>413351191</t>
  </si>
  <si>
    <t>Příplatek k cenám bednění nosníků za pohledový beton</t>
  </si>
  <si>
    <t>413352115</t>
  </si>
  <si>
    <t>Zřízení podpěrné konstrukce nosníků výšky podepření do 4 m pro nosník výšky přes 100 cm</t>
  </si>
  <si>
    <t>rám 12.75*(0.4)=1,100 [A] 
rám 22.75*(0.4)=1,100 [B] 
rám 32.75*(0.4)=1,100 [C] 
Celkem: A+B+C=3,300 [D]</t>
  </si>
  <si>
    <t>1. Množství měrných jednotek se určuje v m2 půdorysné plochy nosníku.  2. Výška nosníku je dána jeho spodní hranou a spodním lícem stropní desky.</t>
  </si>
  <si>
    <t>413352116</t>
  </si>
  <si>
    <t>Odstranění podpěrné konstrukce nosníků výšky podepření do 4 m pro nosník výšky přes 100 cm</t>
  </si>
  <si>
    <t>413361821</t>
  </si>
  <si>
    <t>Výztuž nosníků, volných trámů nebo průvlaků volných trámů betonářskou ocelí 10 505</t>
  </si>
  <si>
    <t>671.28/1000=0,071 [A] 
731.05/1000=0,031 [B] 
826.1/1000=0,026 [C] 
934.2/1000=0,034 [D] 
Celkem: A+B+C+D=0,162 [E]</t>
  </si>
  <si>
    <t>14031023-madlo</t>
  </si>
  <si>
    <t>Ocelová madla do exteriéru</t>
  </si>
  <si>
    <t>Ocelová madla do exteriéru z trub 42,4x3mm  
Poznámka: včetně kotev a povrchové úpravy (předpoklad pozink)</t>
  </si>
  <si>
    <t>2*2*(7.15+1.5+6.9+1.5+8.1+0.15)=101,200 [A]</t>
  </si>
  <si>
    <t>20*5=100,000 [A]</t>
  </si>
  <si>
    <t>Soupis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</si>
</sst>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
  </numFmts>
  <fonts count="6" x14ac:knownFonts="1">
    <font>
      <sz val="10"/>
      <name val="Arial"/>
    </font>
    <font>
      <b/>
      <sz val="10"/>
      <name val="Arial"/>
      <family val="2"/>
      <charset val="238"/>
    </font>
    <font>
      <b/>
      <sz val="16"/>
      <name val="Arial"/>
      <family val="2"/>
      <charset val="238"/>
    </font>
    <font>
      <b/>
      <sz val="11"/>
      <name val="Arial"/>
      <family val="2"/>
      <charset val="238"/>
    </font>
    <font>
      <i/>
      <sz val="10"/>
      <name val="Arial"/>
      <family val="2"/>
      <charset val="238"/>
    </font>
    <font>
      <sz val="10"/>
      <name val="Arial"/>
      <family val="2"/>
      <charset val="238"/>
    </font>
  </fonts>
  <fills count="6">
    <fill>
      <patternFill patternType="none"/>
    </fill>
    <fill>
      <patternFill patternType="gray125"/>
    </fill>
    <fill>
      <patternFill patternType="solid">
        <fgColor rgb="FFFFFFFF"/>
        <bgColor indexed="64"/>
      </patternFill>
    </fill>
    <fill>
      <patternFill patternType="solid">
        <fgColor rgb="FFD3D3D3"/>
        <bgColor indexed="64"/>
      </patternFill>
    </fill>
    <fill>
      <patternFill patternType="solid">
        <fgColor rgb="FFFFA500"/>
        <bgColor indexed="64"/>
      </patternFill>
    </fill>
    <fill>
      <patternFill patternType="solid">
        <fgColor rgb="FFADD8E6"/>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diagonal/>
    </border>
  </borders>
  <cellStyleXfs count="7">
    <xf numFmtId="0" fontId="0"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cellStyleXfs>
  <cellXfs count="37">
    <xf numFmtId="0" fontId="0" fillId="0" borderId="0" xfId="0"/>
    <xf numFmtId="0" fontId="1" fillId="0" borderId="0" xfId="6" applyFont="1"/>
    <xf numFmtId="0" fontId="0" fillId="2" borderId="0" xfId="6" applyFont="1" applyFill="1"/>
    <xf numFmtId="0" fontId="2" fillId="0" borderId="0" xfId="6" applyFont="1"/>
    <xf numFmtId="0" fontId="2" fillId="0" borderId="0" xfId="6" applyFont="1" applyAlignment="1">
      <alignment horizontal="right"/>
    </xf>
    <xf numFmtId="0" fontId="0" fillId="0" borderId="0" xfId="6" applyFont="1" applyAlignment="1">
      <alignment horizontal="right"/>
    </xf>
    <xf numFmtId="0" fontId="1" fillId="0" borderId="0" xfId="6" applyFont="1" applyAlignment="1">
      <alignment horizontal="right"/>
    </xf>
    <xf numFmtId="0" fontId="0" fillId="3" borderId="1" xfId="6" applyFont="1" applyFill="1" applyBorder="1" applyAlignment="1">
      <alignment horizontal="center"/>
    </xf>
    <xf numFmtId="4" fontId="0" fillId="0" borderId="0" xfId="6" applyNumberFormat="1" applyFont="1"/>
    <xf numFmtId="0" fontId="0" fillId="0" borderId="1" xfId="6" applyFont="1" applyBorder="1" applyAlignment="1">
      <alignment horizontal="left"/>
    </xf>
    <xf numFmtId="4" fontId="0" fillId="0" borderId="1" xfId="6" applyNumberFormat="1" applyFont="1" applyBorder="1" applyAlignment="1">
      <alignment horizontal="right"/>
    </xf>
    <xf numFmtId="0" fontId="0" fillId="4" borderId="0" xfId="6" applyFont="1" applyFill="1"/>
    <xf numFmtId="0" fontId="0" fillId="0" borderId="1" xfId="6" applyFont="1" applyBorder="1" applyAlignment="1">
      <alignment horizontal="center"/>
    </xf>
    <xf numFmtId="0" fontId="0" fillId="2" borderId="2" xfId="6" applyFont="1" applyFill="1" applyBorder="1"/>
    <xf numFmtId="0" fontId="1" fillId="0" borderId="3" xfId="6" applyFont="1" applyBorder="1"/>
    <xf numFmtId="0" fontId="3" fillId="0" borderId="0" xfId="6" applyFont="1"/>
    <xf numFmtId="0" fontId="0" fillId="3" borderId="1" xfId="6" applyFont="1" applyFill="1" applyBorder="1" applyAlignment="1">
      <alignment horizontal="center" vertical="center" wrapText="1"/>
    </xf>
    <xf numFmtId="0" fontId="0" fillId="4" borderId="2" xfId="6" applyFont="1" applyFill="1" applyBorder="1"/>
    <xf numFmtId="0" fontId="3" fillId="0" borderId="2" xfId="6" applyFont="1" applyBorder="1"/>
    <xf numFmtId="0" fontId="1" fillId="0" borderId="4" xfId="6" applyFont="1" applyBorder="1" applyAlignment="1">
      <alignment horizontal="right"/>
    </xf>
    <xf numFmtId="4" fontId="0" fillId="0" borderId="4" xfId="6" applyNumberFormat="1" applyFont="1" applyBorder="1" applyAlignment="1">
      <alignment horizontal="center"/>
    </xf>
    <xf numFmtId="0" fontId="1" fillId="0" borderId="4" xfId="6" applyFont="1" applyBorder="1" applyAlignment="1">
      <alignment wrapText="1"/>
    </xf>
    <xf numFmtId="0" fontId="0" fillId="0" borderId="0" xfId="6" applyFont="1" applyAlignment="1">
      <alignment wrapText="1"/>
    </xf>
    <xf numFmtId="0" fontId="0" fillId="0" borderId="0" xfId="6" applyFont="1" applyAlignment="1">
      <alignment horizontal="center"/>
    </xf>
    <xf numFmtId="164" fontId="0" fillId="0" borderId="0" xfId="6" applyNumberFormat="1" applyFont="1" applyAlignment="1">
      <alignment horizontal="center"/>
    </xf>
    <xf numFmtId="4" fontId="0" fillId="5" borderId="0" xfId="6" applyNumberFormat="1" applyFont="1" applyFill="1" applyAlignment="1" applyProtection="1">
      <alignment horizontal="center"/>
      <protection locked="0"/>
    </xf>
    <xf numFmtId="4" fontId="0" fillId="0" borderId="0" xfId="6" applyNumberFormat="1" applyFont="1" applyAlignment="1">
      <alignment horizontal="center"/>
    </xf>
    <xf numFmtId="0" fontId="0" fillId="0" borderId="0" xfId="6" applyFont="1" applyAlignment="1">
      <alignment vertical="top"/>
    </xf>
    <xf numFmtId="0" fontId="0" fillId="0" borderId="0" xfId="6" applyFont="1" applyAlignment="1">
      <alignment horizontal="left" vertical="center" wrapText="1"/>
    </xf>
    <xf numFmtId="0" fontId="4" fillId="0" borderId="0" xfId="6" applyFont="1" applyAlignment="1">
      <alignment horizontal="left" vertical="center" wrapText="1"/>
    </xf>
    <xf numFmtId="0" fontId="1" fillId="0" borderId="0" xfId="6" applyFont="1" applyAlignment="1">
      <alignment wrapText="1"/>
    </xf>
    <xf numFmtId="4" fontId="0" fillId="0" borderId="1" xfId="6" applyNumberFormat="1" applyFont="1" applyBorder="1" applyAlignment="1">
      <alignment horizontal="center"/>
    </xf>
    <xf numFmtId="0" fontId="0" fillId="0" borderId="0" xfId="0"/>
    <xf numFmtId="0" fontId="2" fillId="2" borderId="0" xfId="6" applyFont="1" applyFill="1" applyAlignment="1">
      <alignment horizontal="center" vertical="center"/>
    </xf>
    <xf numFmtId="0" fontId="0" fillId="2" borderId="0" xfId="6" applyFont="1" applyFill="1"/>
    <xf numFmtId="0" fontId="0" fillId="3" borderId="1" xfId="6" applyFont="1" applyFill="1" applyBorder="1" applyAlignment="1">
      <alignment horizontal="center" vertical="center" wrapText="1"/>
    </xf>
    <xf numFmtId="0" fontId="3" fillId="0" borderId="0" xfId="6" applyFont="1" applyAlignment="1">
      <alignment horizontal="right"/>
    </xf>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304800</xdr:colOff>
      <xdr:row>3</xdr:row>
      <xdr:rowOff>47625</xdr:rowOff>
    </xdr:from>
    <xdr:to>
      <xdr:col>4</xdr:col>
      <xdr:colOff>476250</xdr:colOff>
      <xdr:row>3</xdr:row>
      <xdr:rowOff>209550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9725" y="933450"/>
          <a:ext cx="171450" cy="171450"/>
        </a:xfrm>
        <a:prstGeom prst="rect">
          <a:avLst/>
        </a:prstGeom>
        <a:noFill/>
        <a:ln w="9525" cmpd="sng">
          <a:noFill/>
        </a:ln>
      </xdr:spPr>
    </xdr:pic>
    <xdr:clientData/>
  </xdr:twoCellAnchor>
  <xdr:twoCellAnchor>
    <xdr:from>
      <xdr:col>0</xdr:col>
      <xdr:colOff>0</xdr:colOff>
      <xdr:row>0</xdr:row>
      <xdr:rowOff>0</xdr:rowOff>
    </xdr:from>
    <xdr:to>
      <xdr:col>0</xdr:col>
      <xdr:colOff>1657350</xdr:colOff>
      <xdr:row>2</xdr:row>
      <xdr:rowOff>133350</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1657350" cy="857250"/>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228600</xdr:colOff>
      <xdr:row>2</xdr:row>
      <xdr:rowOff>19050</xdr:rowOff>
    </xdr:from>
    <xdr:to>
      <xdr:col>13</xdr:col>
      <xdr:colOff>400050</xdr:colOff>
      <xdr:row>2</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5935325" y="590550"/>
          <a:ext cx="171450" cy="152400"/>
        </a:xfrm>
        <a:prstGeom prst="rect">
          <a:avLst/>
        </a:prstGeom>
        <a:noFill/>
        <a:ln w="9525" cmpd="sng">
          <a:noFill/>
        </a:ln>
      </xdr:spPr>
    </xdr:pic>
    <xdr:clientData/>
  </xdr:twoCellAnchor>
  <xdr:twoCellAnchor>
    <xdr:from>
      <xdr:col>2</xdr:col>
      <xdr:colOff>0</xdr:colOff>
      <xdr:row>0</xdr:row>
      <xdr:rowOff>0</xdr:rowOff>
    </xdr:from>
    <xdr:to>
      <xdr:col>2</xdr:col>
      <xdr:colOff>962025</xdr:colOff>
      <xdr:row>2</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xfrm>
          <a:off x="781050" y="0"/>
          <a:ext cx="962025" cy="5810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228600</xdr:colOff>
      <xdr:row>2</xdr:row>
      <xdr:rowOff>19050</xdr:rowOff>
    </xdr:from>
    <xdr:to>
      <xdr:col>13</xdr:col>
      <xdr:colOff>400050</xdr:colOff>
      <xdr:row>2</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5935325" y="590550"/>
          <a:ext cx="171450" cy="152400"/>
        </a:xfrm>
        <a:prstGeom prst="rect">
          <a:avLst/>
        </a:prstGeom>
        <a:noFill/>
        <a:ln w="9525" cmpd="sng">
          <a:noFill/>
        </a:ln>
      </xdr:spPr>
    </xdr:pic>
    <xdr:clientData/>
  </xdr:twoCellAnchor>
  <xdr:twoCellAnchor>
    <xdr:from>
      <xdr:col>2</xdr:col>
      <xdr:colOff>0</xdr:colOff>
      <xdr:row>0</xdr:row>
      <xdr:rowOff>0</xdr:rowOff>
    </xdr:from>
    <xdr:to>
      <xdr:col>2</xdr:col>
      <xdr:colOff>962025</xdr:colOff>
      <xdr:row>2</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xfrm>
          <a:off x="781050" y="0"/>
          <a:ext cx="962025" cy="5810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228600</xdr:colOff>
      <xdr:row>2</xdr:row>
      <xdr:rowOff>19050</xdr:rowOff>
    </xdr:from>
    <xdr:to>
      <xdr:col>13</xdr:col>
      <xdr:colOff>400050</xdr:colOff>
      <xdr:row>2</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5935325" y="590550"/>
          <a:ext cx="171450" cy="152400"/>
        </a:xfrm>
        <a:prstGeom prst="rect">
          <a:avLst/>
        </a:prstGeom>
        <a:noFill/>
        <a:ln w="9525" cmpd="sng">
          <a:noFill/>
        </a:ln>
      </xdr:spPr>
    </xdr:pic>
    <xdr:clientData/>
  </xdr:twoCellAnchor>
  <xdr:twoCellAnchor>
    <xdr:from>
      <xdr:col>2</xdr:col>
      <xdr:colOff>0</xdr:colOff>
      <xdr:row>0</xdr:row>
      <xdr:rowOff>0</xdr:rowOff>
    </xdr:from>
    <xdr:to>
      <xdr:col>2</xdr:col>
      <xdr:colOff>962025</xdr:colOff>
      <xdr:row>2</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xfrm>
          <a:off x="781050" y="0"/>
          <a:ext cx="962025" cy="5810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workbookViewId="0">
      <selection activeCell="B14" sqref="B14"/>
    </sheetView>
  </sheetViews>
  <sheetFormatPr defaultColWidth="9.140625" defaultRowHeight="12.75" customHeight="1" x14ac:dyDescent="0.2"/>
  <cols>
    <col min="1" max="1" width="25.7109375" customWidth="1"/>
    <col min="2" max="2" width="66.7109375" customWidth="1"/>
    <col min="3" max="5" width="20.7109375" customWidth="1"/>
  </cols>
  <sheetData>
    <row r="1" spans="1:5" ht="36.950000000000003" customHeight="1" x14ac:dyDescent="0.2">
      <c r="A1" s="32"/>
      <c r="B1" s="33" t="s">
        <v>3837</v>
      </c>
      <c r="C1" s="2"/>
      <c r="D1" s="2"/>
      <c r="E1" s="2"/>
    </row>
    <row r="2" spans="1:5" ht="20.100000000000001" customHeight="1" x14ac:dyDescent="0.2">
      <c r="A2" s="32"/>
      <c r="B2" s="34"/>
      <c r="C2" s="2"/>
      <c r="D2" s="2"/>
      <c r="E2" s="2"/>
    </row>
    <row r="3" spans="1:5" ht="12.75" customHeight="1" x14ac:dyDescent="0.2">
      <c r="A3" s="32"/>
      <c r="B3" s="34"/>
      <c r="C3" s="2"/>
      <c r="D3" s="2"/>
      <c r="E3" s="2"/>
    </row>
    <row r="4" spans="1:5" ht="20.100000000000001" customHeight="1" x14ac:dyDescent="0.3">
      <c r="A4" s="4" t="s">
        <v>1</v>
      </c>
      <c r="B4" s="3" t="s">
        <v>2</v>
      </c>
      <c r="E4" s="1" t="s">
        <v>0</v>
      </c>
    </row>
    <row r="5" spans="1:5" ht="12.75" customHeight="1" x14ac:dyDescent="0.2">
      <c r="A5" s="5" t="s">
        <v>3</v>
      </c>
      <c r="B5" t="s">
        <v>4</v>
      </c>
    </row>
    <row r="6" spans="1:5" ht="12.75" customHeight="1" x14ac:dyDescent="0.2">
      <c r="B6" s="6" t="s">
        <v>5</v>
      </c>
      <c r="C6" s="8">
        <f>SUM(C10:C12)</f>
        <v>0</v>
      </c>
    </row>
    <row r="7" spans="1:5" ht="12.75" customHeight="1" x14ac:dyDescent="0.2">
      <c r="B7" s="6"/>
      <c r="C7" s="8"/>
    </row>
    <row r="9" spans="1:5" ht="12.75" customHeight="1" x14ac:dyDescent="0.2">
      <c r="A9" s="7" t="s">
        <v>6</v>
      </c>
      <c r="B9" s="7" t="s">
        <v>7</v>
      </c>
      <c r="C9" s="7" t="s">
        <v>8</v>
      </c>
    </row>
    <row r="10" spans="1:5" ht="12.75" customHeight="1" x14ac:dyDescent="0.2">
      <c r="A10" s="9" t="s">
        <v>10</v>
      </c>
      <c r="B10" s="9" t="s">
        <v>11</v>
      </c>
      <c r="C10" s="10">
        <f>'SO 00'!M3</f>
        <v>0</v>
      </c>
    </row>
    <row r="11" spans="1:5" ht="12.75" customHeight="1" x14ac:dyDescent="0.2">
      <c r="A11" s="9" t="s">
        <v>120</v>
      </c>
      <c r="B11" s="9" t="s">
        <v>121</v>
      </c>
      <c r="C11" s="10">
        <f>'SO 01'!M3</f>
        <v>0</v>
      </c>
    </row>
    <row r="12" spans="1:5" ht="12.75" customHeight="1" x14ac:dyDescent="0.2">
      <c r="A12" s="9" t="s">
        <v>3497</v>
      </c>
      <c r="B12" s="9" t="s">
        <v>3498</v>
      </c>
      <c r="C12" s="10">
        <f>'SO 02'!M3</f>
        <v>0</v>
      </c>
    </row>
  </sheetData>
  <mergeCells count="2">
    <mergeCell ref="A1:A3"/>
    <mergeCell ref="B1:B3"/>
  </mergeCells>
  <pageMargins left="0.75" right="0.75" top="1" bottom="1" header="0.5" footer="0.5"/>
  <pageSetup paperSize="9"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pane ySplit="7" topLeftCell="A41" activePane="bottomLeft" state="frozen"/>
      <selection pane="bottomLeft" activeCell="L43" sqref="L43"/>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14" width="16.7109375" customWidth="1"/>
    <col min="15" max="16" width="9.140625" hidden="1" customWidth="1"/>
  </cols>
  <sheetData>
    <row r="1" spans="1:16" x14ac:dyDescent="0.2">
      <c r="A1" s="11" t="s">
        <v>12</v>
      </c>
      <c r="B1" s="2"/>
      <c r="C1" s="34"/>
      <c r="D1" s="2"/>
      <c r="E1" s="33" t="s">
        <v>15</v>
      </c>
      <c r="F1" s="2"/>
      <c r="G1" s="2"/>
      <c r="H1" s="2"/>
      <c r="I1" s="2"/>
      <c r="J1" s="2"/>
      <c r="K1" s="2"/>
      <c r="L1" s="2"/>
      <c r="M1" s="2"/>
      <c r="N1" s="2"/>
    </row>
    <row r="2" spans="1:16" x14ac:dyDescent="0.2">
      <c r="A2" s="11"/>
      <c r="B2" s="2"/>
      <c r="C2" s="34"/>
      <c r="D2" s="2"/>
      <c r="E2" s="34"/>
      <c r="F2" s="2"/>
      <c r="G2" s="2"/>
      <c r="H2" s="2"/>
      <c r="I2" s="2"/>
      <c r="J2" s="2"/>
      <c r="K2" s="2"/>
      <c r="L2" s="13"/>
      <c r="M2" s="13"/>
      <c r="N2" s="2"/>
    </row>
    <row r="3" spans="1:16" ht="15" x14ac:dyDescent="0.25">
      <c r="A3" s="11" t="s">
        <v>13</v>
      </c>
      <c r="B3" s="15" t="s">
        <v>16</v>
      </c>
      <c r="C3" s="36" t="s">
        <v>1</v>
      </c>
      <c r="D3" s="32"/>
      <c r="E3" s="15" t="s">
        <v>2</v>
      </c>
      <c r="L3" s="12" t="s">
        <v>10</v>
      </c>
      <c r="M3" s="31">
        <f>0+K8+K21+K58+K67+K76+M8+M21+M58+M67+M76</f>
        <v>0</v>
      </c>
      <c r="N3" s="14" t="s">
        <v>9</v>
      </c>
    </row>
    <row r="4" spans="1:16" ht="15" x14ac:dyDescent="0.25">
      <c r="A4" s="17" t="s">
        <v>14</v>
      </c>
      <c r="B4" s="18" t="s">
        <v>17</v>
      </c>
      <c r="C4" s="36" t="s">
        <v>10</v>
      </c>
      <c r="D4" s="32"/>
      <c r="E4" s="18" t="s">
        <v>11</v>
      </c>
    </row>
    <row r="5" spans="1:16" x14ac:dyDescent="0.2">
      <c r="A5" s="35" t="s">
        <v>18</v>
      </c>
      <c r="B5" s="35" t="s">
        <v>19</v>
      </c>
      <c r="C5" s="35" t="s">
        <v>20</v>
      </c>
      <c r="D5" s="35" t="s">
        <v>21</v>
      </c>
      <c r="E5" s="35" t="s">
        <v>22</v>
      </c>
      <c r="F5" s="35" t="s">
        <v>23</v>
      </c>
      <c r="G5" s="35" t="s">
        <v>24</v>
      </c>
      <c r="H5" s="35" t="s">
        <v>25</v>
      </c>
      <c r="I5" s="35" t="s">
        <v>26</v>
      </c>
      <c r="J5" s="35" t="s">
        <v>27</v>
      </c>
      <c r="K5" s="35"/>
      <c r="L5" s="35"/>
      <c r="M5" s="35"/>
      <c r="N5" s="35" t="s">
        <v>32</v>
      </c>
    </row>
    <row r="6" spans="1:16" x14ac:dyDescent="0.2">
      <c r="A6" s="35"/>
      <c r="B6" s="35"/>
      <c r="C6" s="35"/>
      <c r="D6" s="35"/>
      <c r="E6" s="35"/>
      <c r="F6" s="35"/>
      <c r="G6" s="35"/>
      <c r="H6" s="35"/>
      <c r="I6" s="35"/>
      <c r="J6" s="35" t="s">
        <v>28</v>
      </c>
      <c r="K6" s="35"/>
      <c r="L6" s="35" t="s">
        <v>29</v>
      </c>
      <c r="M6" s="35"/>
      <c r="N6" s="35"/>
    </row>
    <row r="7" spans="1:16" x14ac:dyDescent="0.2">
      <c r="A7" s="35"/>
      <c r="B7" s="35"/>
      <c r="C7" s="35"/>
      <c r="D7" s="35"/>
      <c r="E7" s="35"/>
      <c r="F7" s="35"/>
      <c r="G7" s="35"/>
      <c r="H7" s="35"/>
      <c r="I7" s="35"/>
      <c r="J7" s="16" t="s">
        <v>30</v>
      </c>
      <c r="K7" s="16" t="s">
        <v>31</v>
      </c>
      <c r="L7" s="16" t="s">
        <v>30</v>
      </c>
      <c r="M7" s="16" t="s">
        <v>31</v>
      </c>
      <c r="N7" s="35"/>
    </row>
    <row r="8" spans="1:16" x14ac:dyDescent="0.2">
      <c r="A8" t="s">
        <v>33</v>
      </c>
      <c r="C8" s="19" t="s">
        <v>34</v>
      </c>
      <c r="E8" s="21" t="s">
        <v>35</v>
      </c>
      <c r="J8" s="20">
        <f>0</f>
        <v>0</v>
      </c>
      <c r="K8" s="20">
        <f>0</f>
        <v>0</v>
      </c>
      <c r="L8" s="20">
        <f>0+L9+L13+L17</f>
        <v>0</v>
      </c>
      <c r="M8" s="20">
        <f>0+M9+M13+M17</f>
        <v>0</v>
      </c>
    </row>
    <row r="9" spans="1:16" x14ac:dyDescent="0.2">
      <c r="A9" t="s">
        <v>36</v>
      </c>
      <c r="B9" s="5" t="s">
        <v>37</v>
      </c>
      <c r="C9" s="5" t="s">
        <v>38</v>
      </c>
      <c r="D9" t="s">
        <v>4</v>
      </c>
      <c r="E9" s="22" t="s">
        <v>39</v>
      </c>
      <c r="F9" s="23" t="s">
        <v>40</v>
      </c>
      <c r="G9" s="24">
        <v>1</v>
      </c>
      <c r="H9" s="23">
        <v>0</v>
      </c>
      <c r="I9" s="23">
        <f>ROUND(G9*H9,6)</f>
        <v>0</v>
      </c>
      <c r="L9" s="25">
        <v>0</v>
      </c>
      <c r="M9" s="26">
        <f>ROUND(ROUND(L9,2)*ROUND(G9,3),2)</f>
        <v>0</v>
      </c>
      <c r="N9" s="23" t="s">
        <v>41</v>
      </c>
      <c r="O9">
        <f>(M9*21)/100</f>
        <v>0</v>
      </c>
      <c r="P9" t="s">
        <v>42</v>
      </c>
    </row>
    <row r="10" spans="1:16" x14ac:dyDescent="0.2">
      <c r="A10" s="27" t="s">
        <v>43</v>
      </c>
      <c r="E10" s="28" t="s">
        <v>4</v>
      </c>
    </row>
    <row r="11" spans="1:16" x14ac:dyDescent="0.2">
      <c r="A11" s="27" t="s">
        <v>44</v>
      </c>
      <c r="E11" s="29" t="s">
        <v>4</v>
      </c>
    </row>
    <row r="12" spans="1:16" x14ac:dyDescent="0.2">
      <c r="E12" s="28" t="s">
        <v>4</v>
      </c>
    </row>
    <row r="13" spans="1:16" x14ac:dyDescent="0.2">
      <c r="A13" t="s">
        <v>36</v>
      </c>
      <c r="B13" s="5" t="s">
        <v>42</v>
      </c>
      <c r="C13" s="5" t="s">
        <v>45</v>
      </c>
      <c r="D13" t="s">
        <v>4</v>
      </c>
      <c r="E13" s="22" t="s">
        <v>46</v>
      </c>
      <c r="F13" s="23" t="s">
        <v>40</v>
      </c>
      <c r="G13" s="24">
        <v>1</v>
      </c>
      <c r="H13" s="23">
        <v>0</v>
      </c>
      <c r="I13" s="23">
        <f>ROUND(G13*H13,6)</f>
        <v>0</v>
      </c>
      <c r="L13" s="25">
        <v>0</v>
      </c>
      <c r="M13" s="26">
        <f>ROUND(ROUND(L13,2)*ROUND(G13,3),2)</f>
        <v>0</v>
      </c>
      <c r="N13" s="23" t="s">
        <v>47</v>
      </c>
      <c r="O13">
        <f>(M13*21)/100</f>
        <v>0</v>
      </c>
      <c r="P13" t="s">
        <v>42</v>
      </c>
    </row>
    <row r="14" spans="1:16" ht="25.5" x14ac:dyDescent="0.2">
      <c r="A14" s="27" t="s">
        <v>43</v>
      </c>
      <c r="E14" s="28" t="s">
        <v>48</v>
      </c>
    </row>
    <row r="15" spans="1:16" x14ac:dyDescent="0.2">
      <c r="A15" s="27" t="s">
        <v>44</v>
      </c>
      <c r="E15" s="29" t="s">
        <v>4</v>
      </c>
    </row>
    <row r="16" spans="1:16" x14ac:dyDescent="0.2">
      <c r="E16" s="28" t="s">
        <v>4</v>
      </c>
    </row>
    <row r="17" spans="1:16" ht="25.5" x14ac:dyDescent="0.2">
      <c r="A17" t="s">
        <v>36</v>
      </c>
      <c r="B17" s="5" t="s">
        <v>49</v>
      </c>
      <c r="C17" s="5" t="s">
        <v>50</v>
      </c>
      <c r="D17" t="s">
        <v>4</v>
      </c>
      <c r="E17" s="22" t="s">
        <v>51</v>
      </c>
      <c r="F17" s="23" t="s">
        <v>52</v>
      </c>
      <c r="G17" s="24">
        <v>1</v>
      </c>
      <c r="H17" s="23">
        <v>0</v>
      </c>
      <c r="I17" s="23">
        <f>ROUND(G17*H17,6)</f>
        <v>0</v>
      </c>
      <c r="L17" s="25">
        <v>0</v>
      </c>
      <c r="M17" s="26">
        <f>ROUND(ROUND(L17,2)*ROUND(G17,3),2)</f>
        <v>0</v>
      </c>
      <c r="N17" s="23" t="s">
        <v>53</v>
      </c>
      <c r="O17">
        <f>(M17*21)/100</f>
        <v>0</v>
      </c>
      <c r="P17" t="s">
        <v>42</v>
      </c>
    </row>
    <row r="18" spans="1:16" ht="51" x14ac:dyDescent="0.2">
      <c r="A18" s="27" t="s">
        <v>43</v>
      </c>
      <c r="E18" s="28" t="s">
        <v>54</v>
      </c>
    </row>
    <row r="19" spans="1:16" x14ac:dyDescent="0.2">
      <c r="A19" s="27" t="s">
        <v>44</v>
      </c>
      <c r="E19" s="29" t="s">
        <v>4</v>
      </c>
    </row>
    <row r="20" spans="1:16" x14ac:dyDescent="0.2">
      <c r="E20" s="28" t="s">
        <v>4</v>
      </c>
    </row>
    <row r="21" spans="1:16" x14ac:dyDescent="0.2">
      <c r="A21" t="s">
        <v>33</v>
      </c>
      <c r="C21" s="6" t="s">
        <v>55</v>
      </c>
      <c r="E21" s="30" t="s">
        <v>56</v>
      </c>
      <c r="J21" s="26">
        <f>0</f>
        <v>0</v>
      </c>
      <c r="K21" s="26">
        <f>0</f>
        <v>0</v>
      </c>
      <c r="L21" s="26">
        <f>0+L22+L26+L30+L34+L38+L42+L46+L50+L54</f>
        <v>0</v>
      </c>
      <c r="M21" s="26">
        <f>0+M22+M26+M30+M34+M38+M42+M46+M50+M54</f>
        <v>0</v>
      </c>
    </row>
    <row r="22" spans="1:16" ht="25.5" x14ac:dyDescent="0.2">
      <c r="A22" t="s">
        <v>36</v>
      </c>
      <c r="B22" s="5" t="s">
        <v>57</v>
      </c>
      <c r="C22" s="5" t="s">
        <v>58</v>
      </c>
      <c r="D22" t="s">
        <v>4</v>
      </c>
      <c r="E22" s="22" t="s">
        <v>59</v>
      </c>
      <c r="F22" s="23" t="s">
        <v>60</v>
      </c>
      <c r="G22" s="24">
        <v>150</v>
      </c>
      <c r="H22" s="23">
        <v>0</v>
      </c>
      <c r="I22" s="23">
        <f>ROUND(G22*H22,6)</f>
        <v>0</v>
      </c>
      <c r="L22" s="25">
        <v>0</v>
      </c>
      <c r="M22" s="26">
        <f>ROUND(ROUND(L22,2)*ROUND(G22,3),2)</f>
        <v>0</v>
      </c>
      <c r="N22" s="23" t="s">
        <v>53</v>
      </c>
      <c r="O22">
        <f>(M22*21)/100</f>
        <v>0</v>
      </c>
      <c r="P22" t="s">
        <v>42</v>
      </c>
    </row>
    <row r="23" spans="1:16" x14ac:dyDescent="0.2">
      <c r="A23" s="27" t="s">
        <v>43</v>
      </c>
      <c r="E23" s="28" t="s">
        <v>4</v>
      </c>
    </row>
    <row r="24" spans="1:16" x14ac:dyDescent="0.2">
      <c r="A24" s="27" t="s">
        <v>44</v>
      </c>
      <c r="E24" s="29" t="s">
        <v>4</v>
      </c>
    </row>
    <row r="25" spans="1:16" x14ac:dyDescent="0.2">
      <c r="E25" s="28" t="s">
        <v>4</v>
      </c>
    </row>
    <row r="26" spans="1:16" x14ac:dyDescent="0.2">
      <c r="A26" t="s">
        <v>36</v>
      </c>
      <c r="B26" s="5" t="s">
        <v>61</v>
      </c>
      <c r="C26" s="5" t="s">
        <v>62</v>
      </c>
      <c r="D26" t="s">
        <v>4</v>
      </c>
      <c r="E26" s="22" t="s">
        <v>63</v>
      </c>
      <c r="F26" s="23" t="s">
        <v>64</v>
      </c>
      <c r="G26" s="24">
        <v>5</v>
      </c>
      <c r="H26" s="23">
        <v>0</v>
      </c>
      <c r="I26" s="23">
        <f>ROUND(G26*H26,6)</f>
        <v>0</v>
      </c>
      <c r="L26" s="25">
        <v>0</v>
      </c>
      <c r="M26" s="26">
        <f>ROUND(ROUND(L26,2)*ROUND(G26,3),2)</f>
        <v>0</v>
      </c>
      <c r="N26" s="23" t="s">
        <v>53</v>
      </c>
      <c r="O26">
        <f>(M26*21)/100</f>
        <v>0</v>
      </c>
      <c r="P26" t="s">
        <v>42</v>
      </c>
    </row>
    <row r="27" spans="1:16" ht="38.25" x14ac:dyDescent="0.2">
      <c r="A27" s="27" t="s">
        <v>43</v>
      </c>
      <c r="E27" s="28" t="s">
        <v>65</v>
      </c>
    </row>
    <row r="28" spans="1:16" x14ac:dyDescent="0.2">
      <c r="A28" s="27" t="s">
        <v>44</v>
      </c>
      <c r="E28" s="29" t="s">
        <v>4</v>
      </c>
    </row>
    <row r="29" spans="1:16" x14ac:dyDescent="0.2">
      <c r="E29" s="28" t="s">
        <v>4</v>
      </c>
    </row>
    <row r="30" spans="1:16" x14ac:dyDescent="0.2">
      <c r="A30" t="s">
        <v>36</v>
      </c>
      <c r="B30" s="5" t="s">
        <v>66</v>
      </c>
      <c r="C30" s="5" t="s">
        <v>67</v>
      </c>
      <c r="D30" t="s">
        <v>4</v>
      </c>
      <c r="E30" s="22" t="s">
        <v>68</v>
      </c>
      <c r="F30" s="23" t="s">
        <v>60</v>
      </c>
      <c r="G30" s="24">
        <v>50</v>
      </c>
      <c r="H30" s="23">
        <v>0</v>
      </c>
      <c r="I30" s="23">
        <f>ROUND(G30*H30,6)</f>
        <v>0</v>
      </c>
      <c r="L30" s="25">
        <v>0</v>
      </c>
      <c r="M30" s="26">
        <f>ROUND(ROUND(L30,2)*ROUND(G30,3),2)</f>
        <v>0</v>
      </c>
      <c r="N30" s="23" t="s">
        <v>53</v>
      </c>
      <c r="O30">
        <f>(M30*21)/100</f>
        <v>0</v>
      </c>
      <c r="P30" t="s">
        <v>42</v>
      </c>
    </row>
    <row r="31" spans="1:16" x14ac:dyDescent="0.2">
      <c r="A31" s="27" t="s">
        <v>43</v>
      </c>
      <c r="E31" s="28" t="s">
        <v>4</v>
      </c>
    </row>
    <row r="32" spans="1:16" x14ac:dyDescent="0.2">
      <c r="A32" s="27" t="s">
        <v>44</v>
      </c>
      <c r="E32" s="29" t="s">
        <v>4</v>
      </c>
    </row>
    <row r="33" spans="1:16" x14ac:dyDescent="0.2">
      <c r="E33" s="28" t="s">
        <v>4</v>
      </c>
    </row>
    <row r="34" spans="1:16" x14ac:dyDescent="0.2">
      <c r="A34" t="s">
        <v>36</v>
      </c>
      <c r="B34" s="5" t="s">
        <v>69</v>
      </c>
      <c r="C34" s="5" t="s">
        <v>70</v>
      </c>
      <c r="D34" t="s">
        <v>4</v>
      </c>
      <c r="E34" s="22" t="s">
        <v>71</v>
      </c>
      <c r="F34" s="23" t="s">
        <v>52</v>
      </c>
      <c r="G34" s="24">
        <v>1</v>
      </c>
      <c r="H34" s="23">
        <v>0</v>
      </c>
      <c r="I34" s="23">
        <f>ROUND(G34*H34,6)</f>
        <v>0</v>
      </c>
      <c r="L34" s="25">
        <v>0</v>
      </c>
      <c r="M34" s="26">
        <f>ROUND(ROUND(L34,2)*ROUND(G34,3),2)</f>
        <v>0</v>
      </c>
      <c r="N34" s="23" t="s">
        <v>53</v>
      </c>
      <c r="O34">
        <f>(M34*21)/100</f>
        <v>0</v>
      </c>
      <c r="P34" t="s">
        <v>42</v>
      </c>
    </row>
    <row r="35" spans="1:16" ht="38.25" x14ac:dyDescent="0.2">
      <c r="A35" s="27" t="s">
        <v>43</v>
      </c>
      <c r="E35" s="28" t="s">
        <v>72</v>
      </c>
    </row>
    <row r="36" spans="1:16" x14ac:dyDescent="0.2">
      <c r="A36" s="27" t="s">
        <v>44</v>
      </c>
      <c r="E36" s="29" t="s">
        <v>4</v>
      </c>
    </row>
    <row r="37" spans="1:16" x14ac:dyDescent="0.2">
      <c r="E37" s="28" t="s">
        <v>4</v>
      </c>
    </row>
    <row r="38" spans="1:16" x14ac:dyDescent="0.2">
      <c r="A38" t="s">
        <v>36</v>
      </c>
      <c r="B38" s="5" t="s">
        <v>73</v>
      </c>
      <c r="C38" s="5" t="s">
        <v>74</v>
      </c>
      <c r="D38" t="s">
        <v>4</v>
      </c>
      <c r="E38" s="22" t="s">
        <v>75</v>
      </c>
      <c r="F38" s="23" t="s">
        <v>76</v>
      </c>
      <c r="G38" s="24">
        <v>11</v>
      </c>
      <c r="H38" s="23">
        <v>0</v>
      </c>
      <c r="I38" s="23">
        <f>ROUND(G38*H38,6)</f>
        <v>0</v>
      </c>
      <c r="L38" s="25">
        <v>0</v>
      </c>
      <c r="M38" s="26">
        <f>ROUND(ROUND(L38,2)*ROUND(G38,3),2)</f>
        <v>0</v>
      </c>
      <c r="N38" s="23" t="s">
        <v>53</v>
      </c>
      <c r="O38">
        <f>(M38*21)/100</f>
        <v>0</v>
      </c>
      <c r="P38" t="s">
        <v>42</v>
      </c>
    </row>
    <row r="39" spans="1:16" x14ac:dyDescent="0.2">
      <c r="A39" s="27" t="s">
        <v>43</v>
      </c>
      <c r="E39" s="28" t="s">
        <v>4</v>
      </c>
    </row>
    <row r="40" spans="1:16" x14ac:dyDescent="0.2">
      <c r="A40" s="27" t="s">
        <v>44</v>
      </c>
      <c r="E40" s="29" t="s">
        <v>4</v>
      </c>
    </row>
    <row r="41" spans="1:16" x14ac:dyDescent="0.2">
      <c r="E41" s="28" t="s">
        <v>4</v>
      </c>
    </row>
    <row r="42" spans="1:16" x14ac:dyDescent="0.2">
      <c r="A42" t="s">
        <v>36</v>
      </c>
      <c r="B42" s="5" t="s">
        <v>77</v>
      </c>
      <c r="C42" s="5" t="s">
        <v>78</v>
      </c>
      <c r="D42" t="s">
        <v>4</v>
      </c>
      <c r="E42" s="22" t="s">
        <v>79</v>
      </c>
      <c r="F42" s="23" t="s">
        <v>80</v>
      </c>
      <c r="G42" s="24">
        <v>270</v>
      </c>
      <c r="H42" s="23">
        <v>0</v>
      </c>
      <c r="I42" s="23">
        <f>ROUND(G42*H42,6)</f>
        <v>0</v>
      </c>
      <c r="L42" s="25">
        <v>0</v>
      </c>
      <c r="M42" s="26">
        <f>ROUND(ROUND(L42,2)*ROUND(G42,3),2)</f>
        <v>0</v>
      </c>
      <c r="N42" s="23" t="s">
        <v>53</v>
      </c>
      <c r="O42">
        <f>(M42*21)/100</f>
        <v>0</v>
      </c>
      <c r="P42" t="s">
        <v>42</v>
      </c>
    </row>
    <row r="43" spans="1:16" ht="25.5" x14ac:dyDescent="0.2">
      <c r="A43" s="27" t="s">
        <v>43</v>
      </c>
      <c r="E43" s="28" t="s">
        <v>81</v>
      </c>
    </row>
    <row r="44" spans="1:16" x14ac:dyDescent="0.2">
      <c r="A44" s="27" t="s">
        <v>44</v>
      </c>
      <c r="E44" s="29" t="s">
        <v>82</v>
      </c>
    </row>
    <row r="45" spans="1:16" x14ac:dyDescent="0.2">
      <c r="E45" s="28" t="s">
        <v>4</v>
      </c>
    </row>
    <row r="46" spans="1:16" x14ac:dyDescent="0.2">
      <c r="A46" t="s">
        <v>36</v>
      </c>
      <c r="B46" s="5" t="s">
        <v>83</v>
      </c>
      <c r="C46" s="5" t="s">
        <v>84</v>
      </c>
      <c r="D46" t="s">
        <v>4</v>
      </c>
      <c r="E46" s="22" t="s">
        <v>85</v>
      </c>
      <c r="F46" s="23" t="s">
        <v>76</v>
      </c>
      <c r="G46" s="24">
        <v>11</v>
      </c>
      <c r="H46" s="23">
        <v>0</v>
      </c>
      <c r="I46" s="23">
        <f>ROUND(G46*H46,6)</f>
        <v>0</v>
      </c>
      <c r="L46" s="25">
        <v>0</v>
      </c>
      <c r="M46" s="26">
        <f>ROUND(ROUND(L46,2)*ROUND(G46,3),2)</f>
        <v>0</v>
      </c>
      <c r="N46" s="23" t="s">
        <v>47</v>
      </c>
      <c r="O46">
        <f>(M46*21)/100</f>
        <v>0</v>
      </c>
      <c r="P46" t="s">
        <v>42</v>
      </c>
    </row>
    <row r="47" spans="1:16" x14ac:dyDescent="0.2">
      <c r="A47" s="27" t="s">
        <v>43</v>
      </c>
      <c r="E47" s="28" t="s">
        <v>4</v>
      </c>
    </row>
    <row r="48" spans="1:16" x14ac:dyDescent="0.2">
      <c r="A48" s="27" t="s">
        <v>44</v>
      </c>
      <c r="E48" s="29" t="s">
        <v>4</v>
      </c>
    </row>
    <row r="49" spans="1:16" x14ac:dyDescent="0.2">
      <c r="E49" s="28" t="s">
        <v>4</v>
      </c>
    </row>
    <row r="50" spans="1:16" x14ac:dyDescent="0.2">
      <c r="A50" t="s">
        <v>36</v>
      </c>
      <c r="B50" s="5" t="s">
        <v>86</v>
      </c>
      <c r="C50" s="5" t="s">
        <v>87</v>
      </c>
      <c r="D50" t="s">
        <v>4</v>
      </c>
      <c r="E50" s="22" t="s">
        <v>88</v>
      </c>
      <c r="F50" s="23" t="s">
        <v>89</v>
      </c>
      <c r="G50" s="24">
        <v>1</v>
      </c>
      <c r="H50" s="23">
        <v>0</v>
      </c>
      <c r="I50" s="23">
        <f>ROUND(G50*H50,6)</f>
        <v>0</v>
      </c>
      <c r="L50" s="25">
        <v>0</v>
      </c>
      <c r="M50" s="26">
        <f>ROUND(ROUND(L50,2)*ROUND(G50,3),2)</f>
        <v>0</v>
      </c>
      <c r="N50" s="23" t="s">
        <v>53</v>
      </c>
      <c r="O50">
        <f>(M50*21)/100</f>
        <v>0</v>
      </c>
      <c r="P50" t="s">
        <v>42</v>
      </c>
    </row>
    <row r="51" spans="1:16" x14ac:dyDescent="0.2">
      <c r="A51" s="27" t="s">
        <v>43</v>
      </c>
      <c r="E51" s="28" t="s">
        <v>4</v>
      </c>
    </row>
    <row r="52" spans="1:16" x14ac:dyDescent="0.2">
      <c r="A52" s="27" t="s">
        <v>44</v>
      </c>
      <c r="E52" s="29" t="s">
        <v>4</v>
      </c>
    </row>
    <row r="53" spans="1:16" x14ac:dyDescent="0.2">
      <c r="E53" s="28" t="s">
        <v>4</v>
      </c>
    </row>
    <row r="54" spans="1:16" x14ac:dyDescent="0.2">
      <c r="A54" t="s">
        <v>36</v>
      </c>
      <c r="B54" s="5" t="s">
        <v>90</v>
      </c>
      <c r="C54" s="5" t="s">
        <v>91</v>
      </c>
      <c r="D54" t="s">
        <v>4</v>
      </c>
      <c r="E54" s="22" t="s">
        <v>92</v>
      </c>
      <c r="F54" s="23" t="s">
        <v>93</v>
      </c>
      <c r="G54" s="24">
        <v>150</v>
      </c>
      <c r="H54" s="23">
        <v>0</v>
      </c>
      <c r="I54" s="23">
        <f>ROUND(G54*H54,6)</f>
        <v>0</v>
      </c>
      <c r="L54" s="25">
        <v>0</v>
      </c>
      <c r="M54" s="26">
        <f>ROUND(ROUND(L54,2)*ROUND(G54,3),2)</f>
        <v>0</v>
      </c>
      <c r="N54" s="23" t="s">
        <v>53</v>
      </c>
      <c r="O54">
        <f>(M54*21)/100</f>
        <v>0</v>
      </c>
      <c r="P54" t="s">
        <v>42</v>
      </c>
    </row>
    <row r="55" spans="1:16" x14ac:dyDescent="0.2">
      <c r="A55" s="27" t="s">
        <v>43</v>
      </c>
      <c r="E55" s="28" t="s">
        <v>4</v>
      </c>
    </row>
    <row r="56" spans="1:16" x14ac:dyDescent="0.2">
      <c r="A56" s="27" t="s">
        <v>44</v>
      </c>
      <c r="E56" s="29" t="s">
        <v>4</v>
      </c>
    </row>
    <row r="57" spans="1:16" x14ac:dyDescent="0.2">
      <c r="E57" s="28" t="s">
        <v>4</v>
      </c>
    </row>
    <row r="58" spans="1:16" x14ac:dyDescent="0.2">
      <c r="A58" t="s">
        <v>33</v>
      </c>
      <c r="C58" s="6" t="s">
        <v>94</v>
      </c>
      <c r="E58" s="30" t="s">
        <v>95</v>
      </c>
      <c r="J58" s="26">
        <f>0</f>
        <v>0</v>
      </c>
      <c r="K58" s="26">
        <f>0</f>
        <v>0</v>
      </c>
      <c r="L58" s="26">
        <f>0+L59+L63</f>
        <v>0</v>
      </c>
      <c r="M58" s="26">
        <f>0+M59+M63</f>
        <v>0</v>
      </c>
    </row>
    <row r="59" spans="1:16" x14ac:dyDescent="0.2">
      <c r="A59" t="s">
        <v>36</v>
      </c>
      <c r="B59" s="5" t="s">
        <v>96</v>
      </c>
      <c r="C59" s="5" t="s">
        <v>97</v>
      </c>
      <c r="D59" t="s">
        <v>4</v>
      </c>
      <c r="E59" s="22" t="s">
        <v>98</v>
      </c>
      <c r="F59" s="23" t="s">
        <v>64</v>
      </c>
      <c r="G59" s="24">
        <v>5</v>
      </c>
      <c r="H59" s="23">
        <v>0</v>
      </c>
      <c r="I59" s="23">
        <f>ROUND(G59*H59,6)</f>
        <v>0</v>
      </c>
      <c r="L59" s="25">
        <v>0</v>
      </c>
      <c r="M59" s="26">
        <f>ROUND(ROUND(L59,2)*ROUND(G59,3),2)</f>
        <v>0</v>
      </c>
      <c r="N59" s="23" t="s">
        <v>47</v>
      </c>
      <c r="O59">
        <f>(M59*21)/100</f>
        <v>0</v>
      </c>
      <c r="P59" t="s">
        <v>42</v>
      </c>
    </row>
    <row r="60" spans="1:16" ht="25.5" x14ac:dyDescent="0.2">
      <c r="A60" s="27" t="s">
        <v>43</v>
      </c>
      <c r="E60" s="28" t="s">
        <v>99</v>
      </c>
    </row>
    <row r="61" spans="1:16" x14ac:dyDescent="0.2">
      <c r="A61" s="27" t="s">
        <v>44</v>
      </c>
      <c r="E61" s="29" t="s">
        <v>4</v>
      </c>
    </row>
    <row r="62" spans="1:16" x14ac:dyDescent="0.2">
      <c r="E62" s="28" t="s">
        <v>4</v>
      </c>
    </row>
    <row r="63" spans="1:16" x14ac:dyDescent="0.2">
      <c r="A63" t="s">
        <v>36</v>
      </c>
      <c r="B63" s="5" t="s">
        <v>100</v>
      </c>
      <c r="C63" s="5" t="s">
        <v>101</v>
      </c>
      <c r="D63" t="s">
        <v>4</v>
      </c>
      <c r="E63" s="22" t="s">
        <v>102</v>
      </c>
      <c r="F63" s="23" t="s">
        <v>52</v>
      </c>
      <c r="G63" s="24">
        <v>1</v>
      </c>
      <c r="H63" s="23">
        <v>0</v>
      </c>
      <c r="I63" s="23">
        <f>ROUND(G63*H63,6)</f>
        <v>0</v>
      </c>
      <c r="L63" s="25">
        <v>0</v>
      </c>
      <c r="M63" s="26">
        <f>ROUND(ROUND(L63,2)*ROUND(G63,3),2)</f>
        <v>0</v>
      </c>
      <c r="N63" s="23" t="s">
        <v>47</v>
      </c>
      <c r="O63">
        <f>(M63*21)/100</f>
        <v>0</v>
      </c>
      <c r="P63" t="s">
        <v>42</v>
      </c>
    </row>
    <row r="64" spans="1:16" ht="38.25" x14ac:dyDescent="0.2">
      <c r="A64" s="27" t="s">
        <v>43</v>
      </c>
      <c r="E64" s="28" t="s">
        <v>103</v>
      </c>
    </row>
    <row r="65" spans="1:16" x14ac:dyDescent="0.2">
      <c r="A65" s="27" t="s">
        <v>44</v>
      </c>
      <c r="E65" s="29" t="s">
        <v>4</v>
      </c>
    </row>
    <row r="66" spans="1:16" x14ac:dyDescent="0.2">
      <c r="E66" s="28" t="s">
        <v>4</v>
      </c>
    </row>
    <row r="67" spans="1:16" x14ac:dyDescent="0.2">
      <c r="A67" t="s">
        <v>33</v>
      </c>
      <c r="C67" s="6" t="s">
        <v>104</v>
      </c>
      <c r="E67" s="30" t="s">
        <v>105</v>
      </c>
      <c r="J67" s="26">
        <f>0</f>
        <v>0</v>
      </c>
      <c r="K67" s="26">
        <f>0</f>
        <v>0</v>
      </c>
      <c r="L67" s="26">
        <f>0+L68+L72</f>
        <v>0</v>
      </c>
      <c r="M67" s="26">
        <f>0+M68+M72</f>
        <v>0</v>
      </c>
    </row>
    <row r="68" spans="1:16" x14ac:dyDescent="0.2">
      <c r="A68" t="s">
        <v>36</v>
      </c>
      <c r="B68" s="5" t="s">
        <v>106</v>
      </c>
      <c r="C68" s="5" t="s">
        <v>107</v>
      </c>
      <c r="D68" t="s">
        <v>4</v>
      </c>
      <c r="E68" s="22" t="s">
        <v>108</v>
      </c>
      <c r="F68" s="23" t="s">
        <v>52</v>
      </c>
      <c r="G68" s="24">
        <v>1</v>
      </c>
      <c r="H68" s="23">
        <v>0</v>
      </c>
      <c r="I68" s="23">
        <f>ROUND(G68*H68,6)</f>
        <v>0</v>
      </c>
      <c r="L68" s="25">
        <v>0</v>
      </c>
      <c r="M68" s="26">
        <f>ROUND(ROUND(L68,2)*ROUND(G68,3),2)</f>
        <v>0</v>
      </c>
      <c r="N68" s="23" t="s">
        <v>47</v>
      </c>
      <c r="O68">
        <f>(M68*21)/100</f>
        <v>0</v>
      </c>
      <c r="P68" t="s">
        <v>42</v>
      </c>
    </row>
    <row r="69" spans="1:16" ht="38.25" x14ac:dyDescent="0.2">
      <c r="A69" s="27" t="s">
        <v>43</v>
      </c>
      <c r="E69" s="28" t="s">
        <v>109</v>
      </c>
    </row>
    <row r="70" spans="1:16" x14ac:dyDescent="0.2">
      <c r="A70" s="27" t="s">
        <v>44</v>
      </c>
      <c r="E70" s="29" t="s">
        <v>4</v>
      </c>
    </row>
    <row r="71" spans="1:16" x14ac:dyDescent="0.2">
      <c r="E71" s="28" t="s">
        <v>4</v>
      </c>
    </row>
    <row r="72" spans="1:16" x14ac:dyDescent="0.2">
      <c r="A72" t="s">
        <v>36</v>
      </c>
      <c r="B72" s="5" t="s">
        <v>110</v>
      </c>
      <c r="C72" s="5" t="s">
        <v>111</v>
      </c>
      <c r="D72" t="s">
        <v>4</v>
      </c>
      <c r="E72" s="22" t="s">
        <v>112</v>
      </c>
      <c r="F72" s="23" t="s">
        <v>52</v>
      </c>
      <c r="G72" s="24">
        <v>1</v>
      </c>
      <c r="H72" s="23">
        <v>0</v>
      </c>
      <c r="I72" s="23">
        <f>ROUND(G72*H72,6)</f>
        <v>0</v>
      </c>
      <c r="L72" s="25">
        <v>0</v>
      </c>
      <c r="M72" s="26">
        <f>ROUND(ROUND(L72,2)*ROUND(G72,3),2)</f>
        <v>0</v>
      </c>
      <c r="N72" s="23" t="s">
        <v>47</v>
      </c>
      <c r="O72">
        <f>(M72*21)/100</f>
        <v>0</v>
      </c>
      <c r="P72" t="s">
        <v>42</v>
      </c>
    </row>
    <row r="73" spans="1:16" ht="38.25" x14ac:dyDescent="0.2">
      <c r="A73" s="27" t="s">
        <v>43</v>
      </c>
      <c r="E73" s="28" t="s">
        <v>113</v>
      </c>
    </row>
    <row r="74" spans="1:16" x14ac:dyDescent="0.2">
      <c r="A74" s="27" t="s">
        <v>44</v>
      </c>
      <c r="E74" s="29" t="s">
        <v>4</v>
      </c>
    </row>
    <row r="75" spans="1:16" x14ac:dyDescent="0.2">
      <c r="E75" s="28" t="s">
        <v>4</v>
      </c>
    </row>
    <row r="76" spans="1:16" x14ac:dyDescent="0.2">
      <c r="A76" t="s">
        <v>33</v>
      </c>
      <c r="C76" s="6" t="s">
        <v>114</v>
      </c>
      <c r="E76" s="30" t="s">
        <v>115</v>
      </c>
      <c r="J76" s="26">
        <f>0</f>
        <v>0</v>
      </c>
      <c r="K76" s="26">
        <f>0</f>
        <v>0</v>
      </c>
      <c r="L76" s="26">
        <f>0+L77</f>
        <v>0</v>
      </c>
      <c r="M76" s="26">
        <f>0+M77</f>
        <v>0</v>
      </c>
    </row>
    <row r="77" spans="1:16" x14ac:dyDescent="0.2">
      <c r="A77" t="s">
        <v>36</v>
      </c>
      <c r="B77" s="5" t="s">
        <v>116</v>
      </c>
      <c r="C77" s="5" t="s">
        <v>117</v>
      </c>
      <c r="D77" t="s">
        <v>4</v>
      </c>
      <c r="E77" s="22" t="s">
        <v>118</v>
      </c>
      <c r="F77" s="23" t="s">
        <v>64</v>
      </c>
      <c r="G77" s="24">
        <v>1</v>
      </c>
      <c r="H77" s="23">
        <v>0</v>
      </c>
      <c r="I77" s="23">
        <f>ROUND(G77*H77,6)</f>
        <v>0</v>
      </c>
      <c r="L77" s="25">
        <v>0</v>
      </c>
      <c r="M77" s="26">
        <f>ROUND(ROUND(L77,2)*ROUND(G77,3),2)</f>
        <v>0</v>
      </c>
      <c r="N77" s="23" t="s">
        <v>47</v>
      </c>
      <c r="O77">
        <f>(M77*21)/100</f>
        <v>0</v>
      </c>
      <c r="P77" t="s">
        <v>42</v>
      </c>
    </row>
    <row r="78" spans="1:16" ht="38.25" x14ac:dyDescent="0.2">
      <c r="A78" s="27" t="s">
        <v>43</v>
      </c>
      <c r="E78" s="28" t="s">
        <v>119</v>
      </c>
    </row>
    <row r="79" spans="1:16" x14ac:dyDescent="0.2">
      <c r="A79" s="27" t="s">
        <v>44</v>
      </c>
      <c r="E79" s="29" t="s">
        <v>4</v>
      </c>
    </row>
    <row r="80" spans="1:16" x14ac:dyDescent="0.2">
      <c r="E80" s="28" t="s">
        <v>4</v>
      </c>
    </row>
  </sheetData>
  <sheetProtection algorithmName="SHA-512" hashValue="Kf+sMYGMjr91TNWslh1JiMLwksLdtgXGM7CNtO3/LPwaPs+puprOiysKLap+OgPkrw8aNwWueEMuh28WN66z2w==" saltValue="JNvr2wkQ2g9hh+GYxMa/sw==" spinCount="100000" sheet="1" objects="1" scenarios="1"/>
  <mergeCells count="17">
    <mergeCell ref="C1:C2"/>
    <mergeCell ref="E1:E2"/>
    <mergeCell ref="C3:D3"/>
    <mergeCell ref="C4:D4"/>
    <mergeCell ref="A5:A7"/>
    <mergeCell ref="B5:B7"/>
    <mergeCell ref="C5:C7"/>
    <mergeCell ref="D5:D7"/>
    <mergeCell ref="E5:E7"/>
    <mergeCell ref="N5:N7"/>
    <mergeCell ref="F5:F7"/>
    <mergeCell ref="G5:G7"/>
    <mergeCell ref="H5:H7"/>
    <mergeCell ref="I5:I7"/>
    <mergeCell ref="J5:M5"/>
    <mergeCell ref="J6:K6"/>
    <mergeCell ref="L6:M6"/>
  </mergeCells>
  <pageMargins left="0.75" right="0.75" top="1" bottom="1" header="0.5" footer="0.5"/>
  <pageSetup paperSize="9"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37"/>
  <sheetViews>
    <sheetView workbookViewId="0">
      <pane ySplit="7" topLeftCell="A8" activePane="bottomLeft" state="frozen"/>
      <selection pane="bottomLeft" activeCell="E1" sqref="E1:E1048576"/>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14" width="16.7109375" customWidth="1"/>
    <col min="15" max="16" width="9.140625" hidden="1" customWidth="1"/>
  </cols>
  <sheetData>
    <row r="1" spans="1:16" x14ac:dyDescent="0.2">
      <c r="A1" s="11" t="s">
        <v>12</v>
      </c>
      <c r="B1" s="2"/>
      <c r="C1" s="34"/>
      <c r="D1" s="2"/>
      <c r="E1" s="33" t="s">
        <v>15</v>
      </c>
      <c r="F1" s="2"/>
      <c r="G1" s="2"/>
      <c r="H1" s="2"/>
      <c r="I1" s="2"/>
      <c r="J1" s="2"/>
      <c r="K1" s="2"/>
      <c r="L1" s="2"/>
      <c r="M1" s="2"/>
      <c r="N1" s="2"/>
    </row>
    <row r="2" spans="1:16" x14ac:dyDescent="0.2">
      <c r="A2" s="11"/>
      <c r="B2" s="2"/>
      <c r="C2" s="34"/>
      <c r="D2" s="2"/>
      <c r="E2" s="34"/>
      <c r="F2" s="2"/>
      <c r="G2" s="2"/>
      <c r="H2" s="2"/>
      <c r="I2" s="2"/>
      <c r="J2" s="2"/>
      <c r="K2" s="2"/>
      <c r="L2" s="13"/>
      <c r="M2" s="13"/>
      <c r="N2" s="2"/>
    </row>
    <row r="3" spans="1:16" ht="15" x14ac:dyDescent="0.25">
      <c r="A3" s="11" t="s">
        <v>13</v>
      </c>
      <c r="B3" s="15" t="s">
        <v>16</v>
      </c>
      <c r="C3" s="36" t="s">
        <v>1</v>
      </c>
      <c r="D3" s="32"/>
      <c r="E3" s="15" t="s">
        <v>2</v>
      </c>
      <c r="L3" s="12" t="s">
        <v>120</v>
      </c>
      <c r="M3" s="31">
        <f>0+K8+K271+K1486+K1881+K2156+K2445+K3640+K3965+K4332+K5171+K5539+K5667+M8+M271+M1486+M1881+M2156+M2445+M3640+M3965+M4332+M5171+M5539+M5667</f>
        <v>0</v>
      </c>
      <c r="N3" s="14" t="s">
        <v>9</v>
      </c>
    </row>
    <row r="4" spans="1:16" ht="15" x14ac:dyDescent="0.25">
      <c r="A4" s="17" t="s">
        <v>14</v>
      </c>
      <c r="B4" s="18" t="s">
        <v>17</v>
      </c>
      <c r="C4" s="36" t="s">
        <v>120</v>
      </c>
      <c r="D4" s="32"/>
      <c r="E4" s="18" t="s">
        <v>121</v>
      </c>
    </row>
    <row r="5" spans="1:16" x14ac:dyDescent="0.2">
      <c r="A5" s="35" t="s">
        <v>18</v>
      </c>
      <c r="B5" s="35" t="s">
        <v>19</v>
      </c>
      <c r="C5" s="35" t="s">
        <v>20</v>
      </c>
      <c r="D5" s="35" t="s">
        <v>21</v>
      </c>
      <c r="E5" s="35" t="s">
        <v>22</v>
      </c>
      <c r="F5" s="35" t="s">
        <v>23</v>
      </c>
      <c r="G5" s="35" t="s">
        <v>24</v>
      </c>
      <c r="H5" s="35" t="s">
        <v>25</v>
      </c>
      <c r="I5" s="35" t="s">
        <v>26</v>
      </c>
      <c r="J5" s="35" t="s">
        <v>27</v>
      </c>
      <c r="K5" s="35"/>
      <c r="L5" s="35"/>
      <c r="M5" s="35"/>
      <c r="N5" s="35" t="s">
        <v>32</v>
      </c>
    </row>
    <row r="6" spans="1:16" x14ac:dyDescent="0.2">
      <c r="A6" s="35"/>
      <c r="B6" s="35"/>
      <c r="C6" s="35"/>
      <c r="D6" s="35"/>
      <c r="E6" s="35"/>
      <c r="F6" s="35"/>
      <c r="G6" s="35"/>
      <c r="H6" s="35"/>
      <c r="I6" s="35"/>
      <c r="J6" s="35" t="s">
        <v>28</v>
      </c>
      <c r="K6" s="35"/>
      <c r="L6" s="35" t="s">
        <v>29</v>
      </c>
      <c r="M6" s="35"/>
      <c r="N6" s="35"/>
    </row>
    <row r="7" spans="1:16" x14ac:dyDescent="0.2">
      <c r="A7" s="35"/>
      <c r="B7" s="35"/>
      <c r="C7" s="35"/>
      <c r="D7" s="35"/>
      <c r="E7" s="35"/>
      <c r="F7" s="35"/>
      <c r="G7" s="35"/>
      <c r="H7" s="35"/>
      <c r="I7" s="35"/>
      <c r="J7" s="16" t="s">
        <v>30</v>
      </c>
      <c r="K7" s="16" t="s">
        <v>31</v>
      </c>
      <c r="L7" s="16" t="s">
        <v>30</v>
      </c>
      <c r="M7" s="16" t="s">
        <v>31</v>
      </c>
      <c r="N7" s="35"/>
    </row>
    <row r="8" spans="1:16" x14ac:dyDescent="0.2">
      <c r="A8" t="s">
        <v>122</v>
      </c>
      <c r="C8" s="19" t="s">
        <v>123</v>
      </c>
      <c r="E8" s="21" t="s">
        <v>124</v>
      </c>
      <c r="J8" s="20">
        <f>0+J9+J66+J127+J132+J141+J146+J191+J220+J249+J258</f>
        <v>0</v>
      </c>
      <c r="K8" s="20">
        <f>0+K9+K66+K127+K132+K141+K146+K191+K220+K249+K258</f>
        <v>0</v>
      </c>
      <c r="L8" s="20">
        <f>0+L9+L66+L127+L132+L141+L146+L191+L220+L249+L258</f>
        <v>0</v>
      </c>
      <c r="M8" s="20">
        <f>0+M9+M66+M127+M132+M141+M146+M191+M220+M249+M258</f>
        <v>0</v>
      </c>
    </row>
    <row r="9" spans="1:16" x14ac:dyDescent="0.2">
      <c r="A9" t="s">
        <v>33</v>
      </c>
      <c r="C9" s="6" t="s">
        <v>37</v>
      </c>
      <c r="E9" s="30" t="s">
        <v>125</v>
      </c>
      <c r="J9" s="26">
        <f>0</f>
        <v>0</v>
      </c>
      <c r="K9" s="26">
        <f>0</f>
        <v>0</v>
      </c>
      <c r="L9" s="26">
        <f>0+L10+L14+L18+L22+L26+L30+L34+L38+L42+L46+L50+L54+L58+L62</f>
        <v>0</v>
      </c>
      <c r="M9" s="26">
        <f>0+M10+M14+M18+M22+M26+M30+M34+M38+M42+M46+M50+M54+M58+M62</f>
        <v>0</v>
      </c>
    </row>
    <row r="10" spans="1:16" x14ac:dyDescent="0.2">
      <c r="A10" t="s">
        <v>36</v>
      </c>
      <c r="B10" s="5" t="s">
        <v>37</v>
      </c>
      <c r="C10" s="5" t="s">
        <v>126</v>
      </c>
      <c r="D10" t="s">
        <v>4</v>
      </c>
      <c r="E10" s="22" t="s">
        <v>127</v>
      </c>
      <c r="F10" s="23" t="s">
        <v>128</v>
      </c>
      <c r="G10" s="24">
        <v>5.6710000000000003</v>
      </c>
      <c r="H10" s="23">
        <v>0</v>
      </c>
      <c r="I10" s="23">
        <f>ROUND(G10*H10,6)</f>
        <v>0</v>
      </c>
      <c r="L10" s="25">
        <v>0</v>
      </c>
      <c r="M10" s="26">
        <f>ROUND(ROUND(L10,2)*ROUND(G10,3),2)</f>
        <v>0</v>
      </c>
      <c r="N10" s="23" t="s">
        <v>129</v>
      </c>
      <c r="O10">
        <f>(M10*21)/100</f>
        <v>0</v>
      </c>
      <c r="P10" t="s">
        <v>42</v>
      </c>
    </row>
    <row r="11" spans="1:16" x14ac:dyDescent="0.2">
      <c r="A11" s="27" t="s">
        <v>43</v>
      </c>
      <c r="E11" s="28" t="s">
        <v>4</v>
      </c>
    </row>
    <row r="12" spans="1:16" ht="114.75" x14ac:dyDescent="0.2">
      <c r="A12" s="27" t="s">
        <v>44</v>
      </c>
      <c r="E12" s="29" t="s">
        <v>130</v>
      </c>
    </row>
    <row r="13" spans="1:16" ht="25.5" x14ac:dyDescent="0.2">
      <c r="E13" s="28" t="s">
        <v>131</v>
      </c>
    </row>
    <row r="14" spans="1:16" x14ac:dyDescent="0.2">
      <c r="A14" t="s">
        <v>36</v>
      </c>
      <c r="B14" s="5" t="s">
        <v>42</v>
      </c>
      <c r="C14" s="5" t="s">
        <v>132</v>
      </c>
      <c r="D14" t="s">
        <v>4</v>
      </c>
      <c r="E14" s="22" t="s">
        <v>133</v>
      </c>
      <c r="F14" s="23" t="s">
        <v>128</v>
      </c>
      <c r="G14" s="24">
        <v>23.111000000000001</v>
      </c>
      <c r="H14" s="23">
        <v>0</v>
      </c>
      <c r="I14" s="23">
        <f>ROUND(G14*H14,6)</f>
        <v>0</v>
      </c>
      <c r="L14" s="25">
        <v>0</v>
      </c>
      <c r="M14" s="26">
        <f>ROUND(ROUND(L14,2)*ROUND(G14,3),2)</f>
        <v>0</v>
      </c>
      <c r="N14" s="23" t="s">
        <v>129</v>
      </c>
      <c r="O14">
        <f>(M14*21)/100</f>
        <v>0</v>
      </c>
      <c r="P14" t="s">
        <v>42</v>
      </c>
    </row>
    <row r="15" spans="1:16" x14ac:dyDescent="0.2">
      <c r="A15" s="27" t="s">
        <v>43</v>
      </c>
      <c r="E15" s="28" t="s">
        <v>4</v>
      </c>
    </row>
    <row r="16" spans="1:16" ht="38.25" x14ac:dyDescent="0.2">
      <c r="A16" s="27" t="s">
        <v>44</v>
      </c>
      <c r="E16" s="29" t="s">
        <v>134</v>
      </c>
    </row>
    <row r="17" spans="1:16" ht="51" x14ac:dyDescent="0.2">
      <c r="E17" s="28" t="s">
        <v>135</v>
      </c>
    </row>
    <row r="18" spans="1:16" x14ac:dyDescent="0.2">
      <c r="A18" t="s">
        <v>36</v>
      </c>
      <c r="B18" s="5" t="s">
        <v>49</v>
      </c>
      <c r="C18" s="5" t="s">
        <v>136</v>
      </c>
      <c r="D18" t="s">
        <v>4</v>
      </c>
      <c r="E18" s="22" t="s">
        <v>137</v>
      </c>
      <c r="F18" s="23" t="s">
        <v>128</v>
      </c>
      <c r="G18" s="24">
        <v>23.111000000000001</v>
      </c>
      <c r="H18" s="23">
        <v>0</v>
      </c>
      <c r="I18" s="23">
        <f>ROUND(G18*H18,6)</f>
        <v>0</v>
      </c>
      <c r="L18" s="25">
        <v>0</v>
      </c>
      <c r="M18" s="26">
        <f>ROUND(ROUND(L18,2)*ROUND(G18,3),2)</f>
        <v>0</v>
      </c>
      <c r="N18" s="23" t="s">
        <v>129</v>
      </c>
      <c r="O18">
        <f>(M18*21)/100</f>
        <v>0</v>
      </c>
      <c r="P18" t="s">
        <v>42</v>
      </c>
    </row>
    <row r="19" spans="1:16" x14ac:dyDescent="0.2">
      <c r="A19" s="27" t="s">
        <v>43</v>
      </c>
      <c r="E19" s="28" t="s">
        <v>4</v>
      </c>
    </row>
    <row r="20" spans="1:16" x14ac:dyDescent="0.2">
      <c r="A20" s="27" t="s">
        <v>44</v>
      </c>
      <c r="E20" s="29" t="s">
        <v>4</v>
      </c>
    </row>
    <row r="21" spans="1:16" ht="51" x14ac:dyDescent="0.2">
      <c r="E21" s="28" t="s">
        <v>135</v>
      </c>
    </row>
    <row r="22" spans="1:16" ht="25.5" x14ac:dyDescent="0.2">
      <c r="A22" t="s">
        <v>36</v>
      </c>
      <c r="B22" s="5" t="s">
        <v>57</v>
      </c>
      <c r="C22" s="5" t="s">
        <v>138</v>
      </c>
      <c r="D22" t="s">
        <v>4</v>
      </c>
      <c r="E22" s="22" t="s">
        <v>139</v>
      </c>
      <c r="F22" s="23" t="s">
        <v>128</v>
      </c>
      <c r="G22" s="24">
        <v>13.36</v>
      </c>
      <c r="H22" s="23">
        <v>0</v>
      </c>
      <c r="I22" s="23">
        <f>ROUND(G22*H22,6)</f>
        <v>0</v>
      </c>
      <c r="L22" s="25">
        <v>0</v>
      </c>
      <c r="M22" s="26">
        <f>ROUND(ROUND(L22,2)*ROUND(G22,3),2)</f>
        <v>0</v>
      </c>
      <c r="N22" s="23" t="s">
        <v>129</v>
      </c>
      <c r="O22">
        <f>(M22*21)/100</f>
        <v>0</v>
      </c>
      <c r="P22" t="s">
        <v>42</v>
      </c>
    </row>
    <row r="23" spans="1:16" x14ac:dyDescent="0.2">
      <c r="A23" s="27" t="s">
        <v>43</v>
      </c>
      <c r="E23" s="28" t="s">
        <v>4</v>
      </c>
    </row>
    <row r="24" spans="1:16" ht="191.25" x14ac:dyDescent="0.2">
      <c r="A24" s="27" t="s">
        <v>44</v>
      </c>
      <c r="E24" s="29" t="s">
        <v>140</v>
      </c>
    </row>
    <row r="25" spans="1:16" ht="51" x14ac:dyDescent="0.2">
      <c r="E25" s="28" t="s">
        <v>141</v>
      </c>
    </row>
    <row r="26" spans="1:16" ht="25.5" x14ac:dyDescent="0.2">
      <c r="A26" t="s">
        <v>36</v>
      </c>
      <c r="B26" s="5" t="s">
        <v>61</v>
      </c>
      <c r="C26" s="5" t="s">
        <v>142</v>
      </c>
      <c r="D26" t="s">
        <v>4</v>
      </c>
      <c r="E26" s="22" t="s">
        <v>143</v>
      </c>
      <c r="F26" s="23" t="s">
        <v>128</v>
      </c>
      <c r="G26" s="24">
        <v>13.36</v>
      </c>
      <c r="H26" s="23">
        <v>0</v>
      </c>
      <c r="I26" s="23">
        <f>ROUND(G26*H26,6)</f>
        <v>0</v>
      </c>
      <c r="L26" s="25">
        <v>0</v>
      </c>
      <c r="M26" s="26">
        <f>ROUND(ROUND(L26,2)*ROUND(G26,3),2)</f>
        <v>0</v>
      </c>
      <c r="N26" s="23" t="s">
        <v>129</v>
      </c>
      <c r="O26">
        <f>(M26*21)/100</f>
        <v>0</v>
      </c>
      <c r="P26" t="s">
        <v>42</v>
      </c>
    </row>
    <row r="27" spans="1:16" x14ac:dyDescent="0.2">
      <c r="A27" s="27" t="s">
        <v>43</v>
      </c>
      <c r="E27" s="28" t="s">
        <v>4</v>
      </c>
    </row>
    <row r="28" spans="1:16" x14ac:dyDescent="0.2">
      <c r="A28" s="27" t="s">
        <v>44</v>
      </c>
      <c r="E28" s="29" t="s">
        <v>4</v>
      </c>
    </row>
    <row r="29" spans="1:16" ht="51" x14ac:dyDescent="0.2">
      <c r="E29" s="28" t="s">
        <v>141</v>
      </c>
    </row>
    <row r="30" spans="1:16" x14ac:dyDescent="0.2">
      <c r="A30" t="s">
        <v>36</v>
      </c>
      <c r="B30" s="5" t="s">
        <v>66</v>
      </c>
      <c r="C30" s="5" t="s">
        <v>144</v>
      </c>
      <c r="D30" t="s">
        <v>4</v>
      </c>
      <c r="E30" s="22" t="s">
        <v>145</v>
      </c>
      <c r="F30" s="23" t="s">
        <v>128</v>
      </c>
      <c r="G30" s="24">
        <v>36.470999999999997</v>
      </c>
      <c r="H30" s="23">
        <v>0</v>
      </c>
      <c r="I30" s="23">
        <f>ROUND(G30*H30,6)</f>
        <v>0</v>
      </c>
      <c r="L30" s="25">
        <v>0</v>
      </c>
      <c r="M30" s="26">
        <f>ROUND(ROUND(L30,2)*ROUND(G30,3),2)</f>
        <v>0</v>
      </c>
      <c r="N30" s="23" t="s">
        <v>129</v>
      </c>
      <c r="O30">
        <f>(M30*21)/100</f>
        <v>0</v>
      </c>
      <c r="P30" t="s">
        <v>42</v>
      </c>
    </row>
    <row r="31" spans="1:16" x14ac:dyDescent="0.2">
      <c r="A31" s="27" t="s">
        <v>43</v>
      </c>
      <c r="E31" s="28" t="s">
        <v>4</v>
      </c>
    </row>
    <row r="32" spans="1:16" ht="38.25" x14ac:dyDescent="0.2">
      <c r="A32" s="27" t="s">
        <v>44</v>
      </c>
      <c r="E32" s="29" t="s">
        <v>146</v>
      </c>
    </row>
    <row r="33" spans="1:16" x14ac:dyDescent="0.2">
      <c r="E33" s="28" t="s">
        <v>4</v>
      </c>
    </row>
    <row r="34" spans="1:16" ht="25.5" x14ac:dyDescent="0.2">
      <c r="A34" t="s">
        <v>36</v>
      </c>
      <c r="B34" s="5" t="s">
        <v>69</v>
      </c>
      <c r="C34" s="5" t="s">
        <v>147</v>
      </c>
      <c r="D34" t="s">
        <v>4</v>
      </c>
      <c r="E34" s="22" t="s">
        <v>148</v>
      </c>
      <c r="F34" s="23" t="s">
        <v>128</v>
      </c>
      <c r="G34" s="24">
        <v>182.35499999999999</v>
      </c>
      <c r="H34" s="23">
        <v>0</v>
      </c>
      <c r="I34" s="23">
        <f>ROUND(G34*H34,6)</f>
        <v>0</v>
      </c>
      <c r="L34" s="25">
        <v>0</v>
      </c>
      <c r="M34" s="26">
        <f>ROUND(ROUND(L34,2)*ROUND(G34,3),2)</f>
        <v>0</v>
      </c>
      <c r="N34" s="23" t="s">
        <v>129</v>
      </c>
      <c r="O34">
        <f>(M34*21)/100</f>
        <v>0</v>
      </c>
      <c r="P34" t="s">
        <v>42</v>
      </c>
    </row>
    <row r="35" spans="1:16" x14ac:dyDescent="0.2">
      <c r="A35" s="27" t="s">
        <v>43</v>
      </c>
      <c r="E35" s="28" t="s">
        <v>4</v>
      </c>
    </row>
    <row r="36" spans="1:16" x14ac:dyDescent="0.2">
      <c r="A36" s="27" t="s">
        <v>44</v>
      </c>
      <c r="E36" s="29" t="s">
        <v>4</v>
      </c>
    </row>
    <row r="37" spans="1:16" x14ac:dyDescent="0.2">
      <c r="E37" s="28" t="s">
        <v>4</v>
      </c>
    </row>
    <row r="38" spans="1:16" x14ac:dyDescent="0.2">
      <c r="A38" t="s">
        <v>36</v>
      </c>
      <c r="B38" s="5" t="s">
        <v>73</v>
      </c>
      <c r="C38" s="5" t="s">
        <v>149</v>
      </c>
      <c r="D38" t="s">
        <v>4</v>
      </c>
      <c r="E38" s="22" t="s">
        <v>150</v>
      </c>
      <c r="F38" s="23" t="s">
        <v>128</v>
      </c>
      <c r="G38" s="24">
        <v>36.470999999999997</v>
      </c>
      <c r="H38" s="23">
        <v>0</v>
      </c>
      <c r="I38" s="23">
        <f>ROUND(G38*H38,6)</f>
        <v>0</v>
      </c>
      <c r="L38" s="25">
        <v>0</v>
      </c>
      <c r="M38" s="26">
        <f>ROUND(ROUND(L38,2)*ROUND(G38,3),2)</f>
        <v>0</v>
      </c>
      <c r="N38" s="23" t="s">
        <v>129</v>
      </c>
      <c r="O38">
        <f>(M38*21)/100</f>
        <v>0</v>
      </c>
      <c r="P38" t="s">
        <v>42</v>
      </c>
    </row>
    <row r="39" spans="1:16" ht="51" x14ac:dyDescent="0.2">
      <c r="A39" s="27" t="s">
        <v>43</v>
      </c>
      <c r="E39" s="28" t="s">
        <v>151</v>
      </c>
    </row>
    <row r="40" spans="1:16" ht="38.25" x14ac:dyDescent="0.2">
      <c r="A40" s="27" t="s">
        <v>44</v>
      </c>
      <c r="E40" s="29" t="s">
        <v>146</v>
      </c>
    </row>
    <row r="41" spans="1:16" ht="204" x14ac:dyDescent="0.2">
      <c r="E41" s="28" t="s">
        <v>152</v>
      </c>
    </row>
    <row r="42" spans="1:16" x14ac:dyDescent="0.2">
      <c r="A42" t="s">
        <v>36</v>
      </c>
      <c r="B42" s="5" t="s">
        <v>77</v>
      </c>
      <c r="C42" s="5" t="s">
        <v>153</v>
      </c>
      <c r="D42" t="s">
        <v>4</v>
      </c>
      <c r="E42" s="22" t="s">
        <v>154</v>
      </c>
      <c r="F42" s="23" t="s">
        <v>128</v>
      </c>
      <c r="G42" s="24">
        <v>36.470999999999997</v>
      </c>
      <c r="H42" s="23">
        <v>0</v>
      </c>
      <c r="I42" s="23">
        <f>ROUND(G42*H42,6)</f>
        <v>0</v>
      </c>
      <c r="L42" s="25">
        <v>0</v>
      </c>
      <c r="M42" s="26">
        <f>ROUND(ROUND(L42,2)*ROUND(G42,3),2)</f>
        <v>0</v>
      </c>
      <c r="N42" s="23" t="s">
        <v>129</v>
      </c>
      <c r="O42">
        <f>(M42*21)/100</f>
        <v>0</v>
      </c>
      <c r="P42" t="s">
        <v>42</v>
      </c>
    </row>
    <row r="43" spans="1:16" ht="51" x14ac:dyDescent="0.2">
      <c r="A43" s="27" t="s">
        <v>43</v>
      </c>
      <c r="E43" s="28" t="s">
        <v>155</v>
      </c>
    </row>
    <row r="44" spans="1:16" ht="38.25" x14ac:dyDescent="0.2">
      <c r="A44" s="27" t="s">
        <v>44</v>
      </c>
      <c r="E44" s="29" t="s">
        <v>146</v>
      </c>
    </row>
    <row r="45" spans="1:16" ht="204" x14ac:dyDescent="0.2">
      <c r="E45" s="28" t="s">
        <v>152</v>
      </c>
    </row>
    <row r="46" spans="1:16" x14ac:dyDescent="0.2">
      <c r="A46" t="s">
        <v>36</v>
      </c>
      <c r="B46" s="5" t="s">
        <v>83</v>
      </c>
      <c r="C46" s="5" t="s">
        <v>156</v>
      </c>
      <c r="D46" t="s">
        <v>4</v>
      </c>
      <c r="E46" s="22" t="s">
        <v>157</v>
      </c>
      <c r="F46" s="23" t="s">
        <v>128</v>
      </c>
      <c r="G46" s="24">
        <v>36.470999999999997</v>
      </c>
      <c r="H46" s="23">
        <v>0</v>
      </c>
      <c r="I46" s="23">
        <f>ROUND(G46*H46,6)</f>
        <v>0</v>
      </c>
      <c r="L46" s="25">
        <v>0</v>
      </c>
      <c r="M46" s="26">
        <f>ROUND(ROUND(L46,2)*ROUND(G46,3),2)</f>
        <v>0</v>
      </c>
      <c r="N46" s="23" t="s">
        <v>129</v>
      </c>
      <c r="O46">
        <f>(M46*21)/100</f>
        <v>0</v>
      </c>
      <c r="P46" t="s">
        <v>42</v>
      </c>
    </row>
    <row r="47" spans="1:16" ht="38.25" x14ac:dyDescent="0.2">
      <c r="A47" s="27" t="s">
        <v>43</v>
      </c>
      <c r="E47" s="28" t="s">
        <v>158</v>
      </c>
    </row>
    <row r="48" spans="1:16" ht="38.25" x14ac:dyDescent="0.2">
      <c r="A48" s="27" t="s">
        <v>44</v>
      </c>
      <c r="E48" s="29" t="s">
        <v>146</v>
      </c>
    </row>
    <row r="49" spans="1:16" ht="153" x14ac:dyDescent="0.2">
      <c r="E49" s="28" t="s">
        <v>159</v>
      </c>
    </row>
    <row r="50" spans="1:16" x14ac:dyDescent="0.2">
      <c r="A50" t="s">
        <v>36</v>
      </c>
      <c r="B50" s="5" t="s">
        <v>86</v>
      </c>
      <c r="C50" s="5" t="s">
        <v>160</v>
      </c>
      <c r="D50" t="s">
        <v>4</v>
      </c>
      <c r="E50" s="22" t="s">
        <v>161</v>
      </c>
      <c r="F50" s="23" t="s">
        <v>128</v>
      </c>
      <c r="G50" s="24">
        <v>36.470999999999997</v>
      </c>
      <c r="H50" s="23">
        <v>0</v>
      </c>
      <c r="I50" s="23">
        <f>ROUND(G50*H50,6)</f>
        <v>0</v>
      </c>
      <c r="L50" s="25">
        <v>0</v>
      </c>
      <c r="M50" s="26">
        <f>ROUND(ROUND(L50,2)*ROUND(G50,3),2)</f>
        <v>0</v>
      </c>
      <c r="N50" s="23" t="s">
        <v>129</v>
      </c>
      <c r="O50">
        <f>(M50*21)/100</f>
        <v>0</v>
      </c>
      <c r="P50" t="s">
        <v>42</v>
      </c>
    </row>
    <row r="51" spans="1:16" x14ac:dyDescent="0.2">
      <c r="A51" s="27" t="s">
        <v>43</v>
      </c>
      <c r="E51" s="28" t="s">
        <v>4</v>
      </c>
    </row>
    <row r="52" spans="1:16" ht="38.25" x14ac:dyDescent="0.2">
      <c r="A52" s="27" t="s">
        <v>44</v>
      </c>
      <c r="E52" s="29" t="s">
        <v>146</v>
      </c>
    </row>
    <row r="53" spans="1:16" ht="306" x14ac:dyDescent="0.2">
      <c r="E53" s="28" t="s">
        <v>162</v>
      </c>
    </row>
    <row r="54" spans="1:16" x14ac:dyDescent="0.2">
      <c r="A54" t="s">
        <v>36</v>
      </c>
      <c r="B54" s="5" t="s">
        <v>90</v>
      </c>
      <c r="C54" s="5" t="s">
        <v>163</v>
      </c>
      <c r="D54" t="s">
        <v>4</v>
      </c>
      <c r="E54" s="22" t="s">
        <v>164</v>
      </c>
      <c r="F54" s="23" t="s">
        <v>165</v>
      </c>
      <c r="G54" s="24">
        <v>72.941999999999993</v>
      </c>
      <c r="H54" s="23">
        <v>0</v>
      </c>
      <c r="I54" s="23">
        <f>ROUND(G54*H54,6)</f>
        <v>0</v>
      </c>
      <c r="L54" s="25">
        <v>0</v>
      </c>
      <c r="M54" s="26">
        <f>ROUND(ROUND(L54,2)*ROUND(G54,3),2)</f>
        <v>0</v>
      </c>
      <c r="N54" s="23" t="s">
        <v>129</v>
      </c>
      <c r="O54">
        <f>(M54*21)/100</f>
        <v>0</v>
      </c>
      <c r="P54" t="s">
        <v>42</v>
      </c>
    </row>
    <row r="55" spans="1:16" x14ac:dyDescent="0.2">
      <c r="A55" s="27" t="s">
        <v>43</v>
      </c>
      <c r="E55" s="28" t="s">
        <v>4</v>
      </c>
    </row>
    <row r="56" spans="1:16" x14ac:dyDescent="0.2">
      <c r="A56" s="27" t="s">
        <v>44</v>
      </c>
      <c r="E56" s="29" t="s">
        <v>4</v>
      </c>
    </row>
    <row r="57" spans="1:16" x14ac:dyDescent="0.2">
      <c r="E57" s="28" t="s">
        <v>166</v>
      </c>
    </row>
    <row r="58" spans="1:16" x14ac:dyDescent="0.2">
      <c r="A58" t="s">
        <v>36</v>
      </c>
      <c r="B58" s="5" t="s">
        <v>96</v>
      </c>
      <c r="C58" s="5" t="s">
        <v>167</v>
      </c>
      <c r="D58" t="s">
        <v>4</v>
      </c>
      <c r="E58" s="22" t="s">
        <v>168</v>
      </c>
      <c r="F58" s="23" t="s">
        <v>128</v>
      </c>
      <c r="G58" s="24">
        <v>7.9880000000000004</v>
      </c>
      <c r="H58" s="23">
        <v>0</v>
      </c>
      <c r="I58" s="23">
        <f>ROUND(G58*H58,6)</f>
        <v>0</v>
      </c>
      <c r="L58" s="25">
        <v>0</v>
      </c>
      <c r="M58" s="26">
        <f>ROUND(ROUND(L58,2)*ROUND(G58,3),2)</f>
        <v>0</v>
      </c>
      <c r="N58" s="23" t="s">
        <v>129</v>
      </c>
      <c r="O58">
        <f>(M58*21)/100</f>
        <v>0</v>
      </c>
      <c r="P58" t="s">
        <v>42</v>
      </c>
    </row>
    <row r="59" spans="1:16" x14ac:dyDescent="0.2">
      <c r="A59" s="27" t="s">
        <v>43</v>
      </c>
      <c r="E59" s="28" t="s">
        <v>4</v>
      </c>
    </row>
    <row r="60" spans="1:16" ht="165.75" x14ac:dyDescent="0.2">
      <c r="A60" s="27" t="s">
        <v>44</v>
      </c>
      <c r="E60" s="29" t="s">
        <v>169</v>
      </c>
    </row>
    <row r="61" spans="1:16" ht="409.5" x14ac:dyDescent="0.2">
      <c r="E61" s="28" t="s">
        <v>170</v>
      </c>
    </row>
    <row r="62" spans="1:16" x14ac:dyDescent="0.2">
      <c r="A62" t="s">
        <v>36</v>
      </c>
      <c r="B62" s="5" t="s">
        <v>100</v>
      </c>
      <c r="C62" s="5" t="s">
        <v>171</v>
      </c>
      <c r="D62" t="s">
        <v>4</v>
      </c>
      <c r="E62" s="22" t="s">
        <v>172</v>
      </c>
      <c r="F62" s="23" t="s">
        <v>165</v>
      </c>
      <c r="G62" s="24">
        <v>16.774999999999999</v>
      </c>
      <c r="H62" s="23">
        <v>1</v>
      </c>
      <c r="I62" s="23">
        <f>ROUND(G62*H62,6)</f>
        <v>16.774999999999999</v>
      </c>
      <c r="L62" s="25">
        <v>0</v>
      </c>
      <c r="M62" s="26">
        <f>ROUND(ROUND(L62,2)*ROUND(G62,3),2)</f>
        <v>0</v>
      </c>
      <c r="N62" s="23" t="s">
        <v>129</v>
      </c>
      <c r="O62">
        <f>(M62*21)/100</f>
        <v>0</v>
      </c>
      <c r="P62" t="s">
        <v>42</v>
      </c>
    </row>
    <row r="63" spans="1:16" x14ac:dyDescent="0.2">
      <c r="A63" s="27" t="s">
        <v>43</v>
      </c>
      <c r="E63" s="28" t="s">
        <v>4</v>
      </c>
    </row>
    <row r="64" spans="1:16" x14ac:dyDescent="0.2">
      <c r="A64" s="27" t="s">
        <v>44</v>
      </c>
      <c r="E64" s="29" t="s">
        <v>4</v>
      </c>
    </row>
    <row r="65" spans="1:16" x14ac:dyDescent="0.2">
      <c r="E65" s="28" t="s">
        <v>4</v>
      </c>
    </row>
    <row r="66" spans="1:16" x14ac:dyDescent="0.2">
      <c r="A66" t="s">
        <v>33</v>
      </c>
      <c r="C66" s="6" t="s">
        <v>42</v>
      </c>
      <c r="E66" s="30" t="s">
        <v>173</v>
      </c>
      <c r="J66" s="26">
        <f>0</f>
        <v>0</v>
      </c>
      <c r="K66" s="26">
        <f>0</f>
        <v>0</v>
      </c>
      <c r="L66" s="26">
        <f>0+L67+L71+L75+L79+L83+L87+L91+L95+L99+L103+L107+L111+L115+L119+L123</f>
        <v>0</v>
      </c>
      <c r="M66" s="26">
        <f>0+M67+M71+M75+M79+M83+M87+M91+M95+M99+M103+M107+M111+M115+M119+M123</f>
        <v>0</v>
      </c>
    </row>
    <row r="67" spans="1:16" x14ac:dyDescent="0.2">
      <c r="A67" t="s">
        <v>36</v>
      </c>
      <c r="B67" s="5" t="s">
        <v>106</v>
      </c>
      <c r="C67" s="5" t="s">
        <v>174</v>
      </c>
      <c r="D67" t="s">
        <v>4</v>
      </c>
      <c r="E67" s="22" t="s">
        <v>175</v>
      </c>
      <c r="F67" s="23" t="s">
        <v>128</v>
      </c>
      <c r="G67" s="24">
        <v>2.0539999999999998</v>
      </c>
      <c r="H67" s="23">
        <v>2.16</v>
      </c>
      <c r="I67" s="23">
        <f>ROUND(G67*H67,6)</f>
        <v>4.4366399999999997</v>
      </c>
      <c r="L67" s="25">
        <v>0</v>
      </c>
      <c r="M67" s="26">
        <f>ROUND(ROUND(L67,2)*ROUND(G67,3),2)</f>
        <v>0</v>
      </c>
      <c r="N67" s="23" t="s">
        <v>129</v>
      </c>
      <c r="O67">
        <f>(M67*21)/100</f>
        <v>0</v>
      </c>
      <c r="P67" t="s">
        <v>42</v>
      </c>
    </row>
    <row r="68" spans="1:16" x14ac:dyDescent="0.2">
      <c r="A68" s="27" t="s">
        <v>43</v>
      </c>
      <c r="E68" s="28" t="s">
        <v>4</v>
      </c>
    </row>
    <row r="69" spans="1:16" ht="25.5" x14ac:dyDescent="0.2">
      <c r="A69" s="27" t="s">
        <v>44</v>
      </c>
      <c r="E69" s="29" t="s">
        <v>176</v>
      </c>
    </row>
    <row r="70" spans="1:16" ht="25.5" x14ac:dyDescent="0.2">
      <c r="E70" s="28" t="s">
        <v>177</v>
      </c>
    </row>
    <row r="71" spans="1:16" x14ac:dyDescent="0.2">
      <c r="A71" t="s">
        <v>36</v>
      </c>
      <c r="B71" s="5" t="s">
        <v>110</v>
      </c>
      <c r="C71" s="5" t="s">
        <v>178</v>
      </c>
      <c r="D71" t="s">
        <v>4</v>
      </c>
      <c r="E71" s="22" t="s">
        <v>179</v>
      </c>
      <c r="F71" s="23" t="s">
        <v>128</v>
      </c>
      <c r="G71" s="24">
        <v>4.4260000000000002</v>
      </c>
      <c r="H71" s="23">
        <v>2.2563399999999998</v>
      </c>
      <c r="I71" s="23">
        <f>ROUND(G71*H71,6)</f>
        <v>9.986561</v>
      </c>
      <c r="L71" s="25">
        <v>0</v>
      </c>
      <c r="M71" s="26">
        <f>ROUND(ROUND(L71,2)*ROUND(G71,3),2)</f>
        <v>0</v>
      </c>
      <c r="N71" s="23" t="s">
        <v>129</v>
      </c>
      <c r="O71">
        <f>(M71*21)/100</f>
        <v>0</v>
      </c>
      <c r="P71" t="s">
        <v>42</v>
      </c>
    </row>
    <row r="72" spans="1:16" x14ac:dyDescent="0.2">
      <c r="A72" s="27" t="s">
        <v>43</v>
      </c>
      <c r="E72" s="28" t="s">
        <v>4</v>
      </c>
    </row>
    <row r="73" spans="1:16" ht="318.75" x14ac:dyDescent="0.2">
      <c r="A73" s="27" t="s">
        <v>44</v>
      </c>
      <c r="E73" s="29" t="s">
        <v>180</v>
      </c>
    </row>
    <row r="74" spans="1:16" ht="76.5" x14ac:dyDescent="0.2">
      <c r="E74" s="28" t="s">
        <v>181</v>
      </c>
    </row>
    <row r="75" spans="1:16" x14ac:dyDescent="0.2">
      <c r="A75" t="s">
        <v>36</v>
      </c>
      <c r="B75" s="5" t="s">
        <v>182</v>
      </c>
      <c r="C75" s="5" t="s">
        <v>183</v>
      </c>
      <c r="D75" t="s">
        <v>4</v>
      </c>
      <c r="E75" s="22" t="s">
        <v>184</v>
      </c>
      <c r="F75" s="23" t="s">
        <v>128</v>
      </c>
      <c r="G75" s="24">
        <v>4.4260000000000002</v>
      </c>
      <c r="H75" s="23">
        <v>2.2563399999999998</v>
      </c>
      <c r="I75" s="23">
        <f>ROUND(G75*H75,6)</f>
        <v>9.986561</v>
      </c>
      <c r="L75" s="25">
        <v>0</v>
      </c>
      <c r="M75" s="26">
        <f>ROUND(ROUND(L75,2)*ROUND(G75,3),2)</f>
        <v>0</v>
      </c>
      <c r="N75" s="23" t="s">
        <v>129</v>
      </c>
      <c r="O75">
        <f>(M75*21)/100</f>
        <v>0</v>
      </c>
      <c r="P75" t="s">
        <v>42</v>
      </c>
    </row>
    <row r="76" spans="1:16" x14ac:dyDescent="0.2">
      <c r="A76" s="27" t="s">
        <v>43</v>
      </c>
      <c r="E76" s="28" t="s">
        <v>4</v>
      </c>
    </row>
    <row r="77" spans="1:16" ht="331.5" x14ac:dyDescent="0.2">
      <c r="A77" s="27" t="s">
        <v>44</v>
      </c>
      <c r="E77" s="29" t="s">
        <v>185</v>
      </c>
    </row>
    <row r="78" spans="1:16" ht="76.5" x14ac:dyDescent="0.2">
      <c r="E78" s="28" t="s">
        <v>181</v>
      </c>
    </row>
    <row r="79" spans="1:16" x14ac:dyDescent="0.2">
      <c r="A79" t="s">
        <v>36</v>
      </c>
      <c r="B79" s="5" t="s">
        <v>186</v>
      </c>
      <c r="C79" s="5" t="s">
        <v>187</v>
      </c>
      <c r="D79" t="s">
        <v>4</v>
      </c>
      <c r="E79" s="22" t="s">
        <v>188</v>
      </c>
      <c r="F79" s="23" t="s">
        <v>128</v>
      </c>
      <c r="G79" s="24">
        <v>3.4780000000000002</v>
      </c>
      <c r="H79" s="23">
        <v>2.45329</v>
      </c>
      <c r="I79" s="23">
        <f>ROUND(G79*H79,6)</f>
        <v>8.5325430000000004</v>
      </c>
      <c r="L79" s="25">
        <v>0</v>
      </c>
      <c r="M79" s="26">
        <f>ROUND(ROUND(L79,2)*ROUND(G79,3),2)</f>
        <v>0</v>
      </c>
      <c r="N79" s="23" t="s">
        <v>129</v>
      </c>
      <c r="O79">
        <f>(M79*21)/100</f>
        <v>0</v>
      </c>
      <c r="P79" t="s">
        <v>42</v>
      </c>
    </row>
    <row r="80" spans="1:16" x14ac:dyDescent="0.2">
      <c r="A80" s="27" t="s">
        <v>43</v>
      </c>
      <c r="E80" s="28" t="s">
        <v>4</v>
      </c>
    </row>
    <row r="81" spans="1:16" ht="89.25" x14ac:dyDescent="0.2">
      <c r="A81" s="27" t="s">
        <v>44</v>
      </c>
      <c r="E81" s="29" t="s">
        <v>189</v>
      </c>
    </row>
    <row r="82" spans="1:16" ht="102" x14ac:dyDescent="0.2">
      <c r="E82" s="28" t="s">
        <v>190</v>
      </c>
    </row>
    <row r="83" spans="1:16" x14ac:dyDescent="0.2">
      <c r="A83" t="s">
        <v>36</v>
      </c>
      <c r="B83" s="5" t="s">
        <v>191</v>
      </c>
      <c r="C83" s="5" t="s">
        <v>192</v>
      </c>
      <c r="D83" t="s">
        <v>4</v>
      </c>
      <c r="E83" s="22" t="s">
        <v>193</v>
      </c>
      <c r="F83" s="23" t="s">
        <v>60</v>
      </c>
      <c r="G83" s="24">
        <v>2.1539999999999999</v>
      </c>
      <c r="H83" s="23">
        <v>2.47E-3</v>
      </c>
      <c r="I83" s="23">
        <f>ROUND(G83*H83,6)</f>
        <v>5.3200000000000001E-3</v>
      </c>
      <c r="L83" s="25">
        <v>0</v>
      </c>
      <c r="M83" s="26">
        <f>ROUND(ROUND(L83,2)*ROUND(G83,3),2)</f>
        <v>0</v>
      </c>
      <c r="N83" s="23" t="s">
        <v>129</v>
      </c>
      <c r="O83">
        <f>(M83*21)/100</f>
        <v>0</v>
      </c>
      <c r="P83" t="s">
        <v>42</v>
      </c>
    </row>
    <row r="84" spans="1:16" x14ac:dyDescent="0.2">
      <c r="A84" s="27" t="s">
        <v>43</v>
      </c>
      <c r="E84" s="28" t="s">
        <v>4</v>
      </c>
    </row>
    <row r="85" spans="1:16" ht="38.25" x14ac:dyDescent="0.2">
      <c r="A85" s="27" t="s">
        <v>44</v>
      </c>
      <c r="E85" s="29" t="s">
        <v>194</v>
      </c>
    </row>
    <row r="86" spans="1:16" ht="38.25" x14ac:dyDescent="0.2">
      <c r="E86" s="28" t="s">
        <v>195</v>
      </c>
    </row>
    <row r="87" spans="1:16" x14ac:dyDescent="0.2">
      <c r="A87" t="s">
        <v>36</v>
      </c>
      <c r="B87" s="5" t="s">
        <v>196</v>
      </c>
      <c r="C87" s="5" t="s">
        <v>197</v>
      </c>
      <c r="D87" t="s">
        <v>4</v>
      </c>
      <c r="E87" s="22" t="s">
        <v>198</v>
      </c>
      <c r="F87" s="23" t="s">
        <v>60</v>
      </c>
      <c r="G87" s="24">
        <v>2.1539999999999999</v>
      </c>
      <c r="H87" s="23">
        <v>0</v>
      </c>
      <c r="I87" s="23">
        <f>ROUND(G87*H87,6)</f>
        <v>0</v>
      </c>
      <c r="L87" s="25">
        <v>0</v>
      </c>
      <c r="M87" s="26">
        <f>ROUND(ROUND(L87,2)*ROUND(G87,3),2)</f>
        <v>0</v>
      </c>
      <c r="N87" s="23" t="s">
        <v>129</v>
      </c>
      <c r="O87">
        <f>(M87*21)/100</f>
        <v>0</v>
      </c>
      <c r="P87" t="s">
        <v>42</v>
      </c>
    </row>
    <row r="88" spans="1:16" x14ac:dyDescent="0.2">
      <c r="A88" s="27" t="s">
        <v>43</v>
      </c>
      <c r="E88" s="28" t="s">
        <v>4</v>
      </c>
    </row>
    <row r="89" spans="1:16" x14ac:dyDescent="0.2">
      <c r="A89" s="27" t="s">
        <v>44</v>
      </c>
      <c r="E89" s="29" t="s">
        <v>4</v>
      </c>
    </row>
    <row r="90" spans="1:16" ht="38.25" x14ac:dyDescent="0.2">
      <c r="E90" s="28" t="s">
        <v>195</v>
      </c>
    </row>
    <row r="91" spans="1:16" x14ac:dyDescent="0.2">
      <c r="A91" t="s">
        <v>36</v>
      </c>
      <c r="B91" s="5" t="s">
        <v>199</v>
      </c>
      <c r="C91" s="5" t="s">
        <v>200</v>
      </c>
      <c r="D91" t="s">
        <v>4</v>
      </c>
      <c r="E91" s="22" t="s">
        <v>201</v>
      </c>
      <c r="F91" s="23" t="s">
        <v>165</v>
      </c>
      <c r="G91" s="24">
        <v>0.22900000000000001</v>
      </c>
      <c r="H91" s="23">
        <v>1.06277</v>
      </c>
      <c r="I91" s="23">
        <f>ROUND(G91*H91,6)</f>
        <v>0.24337400000000001</v>
      </c>
      <c r="L91" s="25">
        <v>0</v>
      </c>
      <c r="M91" s="26">
        <f>ROUND(ROUND(L91,2)*ROUND(G91,3),2)</f>
        <v>0</v>
      </c>
      <c r="N91" s="23" t="s">
        <v>129</v>
      </c>
      <c r="O91">
        <f>(M91*21)/100</f>
        <v>0</v>
      </c>
      <c r="P91" t="s">
        <v>42</v>
      </c>
    </row>
    <row r="92" spans="1:16" x14ac:dyDescent="0.2">
      <c r="A92" s="27" t="s">
        <v>43</v>
      </c>
      <c r="E92" s="28" t="s">
        <v>4</v>
      </c>
    </row>
    <row r="93" spans="1:16" ht="127.5" x14ac:dyDescent="0.2">
      <c r="A93" s="27" t="s">
        <v>44</v>
      </c>
      <c r="E93" s="29" t="s">
        <v>202</v>
      </c>
    </row>
    <row r="94" spans="1:16" ht="25.5" x14ac:dyDescent="0.2">
      <c r="E94" s="28" t="s">
        <v>203</v>
      </c>
    </row>
    <row r="95" spans="1:16" ht="25.5" x14ac:dyDescent="0.2">
      <c r="A95" t="s">
        <v>36</v>
      </c>
      <c r="B95" s="5" t="s">
        <v>204</v>
      </c>
      <c r="C95" s="5" t="s">
        <v>205</v>
      </c>
      <c r="D95" t="s">
        <v>4</v>
      </c>
      <c r="E95" s="22" t="s">
        <v>206</v>
      </c>
      <c r="F95" s="23" t="s">
        <v>60</v>
      </c>
      <c r="G95" s="24">
        <v>6</v>
      </c>
      <c r="H95" s="23">
        <v>0.36276999999999998</v>
      </c>
      <c r="I95" s="23">
        <f>ROUND(G95*H95,6)</f>
        <v>2.1766200000000002</v>
      </c>
      <c r="L95" s="25">
        <v>0</v>
      </c>
      <c r="M95" s="26">
        <f>ROUND(ROUND(L95,2)*ROUND(G95,3),2)</f>
        <v>0</v>
      </c>
      <c r="N95" s="23" t="s">
        <v>129</v>
      </c>
      <c r="O95">
        <f>(M95*21)/100</f>
        <v>0</v>
      </c>
      <c r="P95" t="s">
        <v>42</v>
      </c>
    </row>
    <row r="96" spans="1:16" x14ac:dyDescent="0.2">
      <c r="A96" s="27" t="s">
        <v>43</v>
      </c>
      <c r="E96" s="28" t="s">
        <v>4</v>
      </c>
    </row>
    <row r="97" spans="1:16" ht="25.5" x14ac:dyDescent="0.2">
      <c r="A97" s="27" t="s">
        <v>44</v>
      </c>
      <c r="E97" s="29" t="s">
        <v>207</v>
      </c>
    </row>
    <row r="98" spans="1:16" ht="51" x14ac:dyDescent="0.2">
      <c r="E98" s="28" t="s">
        <v>208</v>
      </c>
    </row>
    <row r="99" spans="1:16" x14ac:dyDescent="0.2">
      <c r="A99" t="s">
        <v>36</v>
      </c>
      <c r="B99" s="5" t="s">
        <v>116</v>
      </c>
      <c r="C99" s="5" t="s">
        <v>209</v>
      </c>
      <c r="D99" t="s">
        <v>4</v>
      </c>
      <c r="E99" s="22" t="s">
        <v>210</v>
      </c>
      <c r="F99" s="23" t="s">
        <v>128</v>
      </c>
      <c r="G99" s="24">
        <v>5.1779999999999999</v>
      </c>
      <c r="H99" s="23">
        <v>2.45329</v>
      </c>
      <c r="I99" s="23">
        <f>ROUND(G99*H99,6)</f>
        <v>12.703136000000001</v>
      </c>
      <c r="L99" s="25">
        <v>0</v>
      </c>
      <c r="M99" s="26">
        <f>ROUND(ROUND(L99,2)*ROUND(G99,3),2)</f>
        <v>0</v>
      </c>
      <c r="N99" s="23" t="s">
        <v>129</v>
      </c>
      <c r="O99">
        <f>(M99*21)/100</f>
        <v>0</v>
      </c>
      <c r="P99" t="s">
        <v>42</v>
      </c>
    </row>
    <row r="100" spans="1:16" x14ac:dyDescent="0.2">
      <c r="A100" s="27" t="s">
        <v>43</v>
      </c>
      <c r="E100" s="28" t="s">
        <v>4</v>
      </c>
    </row>
    <row r="101" spans="1:16" ht="51" x14ac:dyDescent="0.2">
      <c r="A101" s="27" t="s">
        <v>44</v>
      </c>
      <c r="E101" s="29" t="s">
        <v>211</v>
      </c>
    </row>
    <row r="102" spans="1:16" ht="114.75" x14ac:dyDescent="0.2">
      <c r="E102" s="28" t="s">
        <v>212</v>
      </c>
    </row>
    <row r="103" spans="1:16" x14ac:dyDescent="0.2">
      <c r="A103" t="s">
        <v>36</v>
      </c>
      <c r="B103" s="5" t="s">
        <v>213</v>
      </c>
      <c r="C103" s="5" t="s">
        <v>214</v>
      </c>
      <c r="D103" t="s">
        <v>4</v>
      </c>
      <c r="E103" s="22" t="s">
        <v>215</v>
      </c>
      <c r="F103" s="23" t="s">
        <v>60</v>
      </c>
      <c r="G103" s="24">
        <v>26.242999999999999</v>
      </c>
      <c r="H103" s="23">
        <v>2.7499999999999998E-3</v>
      </c>
      <c r="I103" s="23">
        <f>ROUND(G103*H103,6)</f>
        <v>7.2167999999999996E-2</v>
      </c>
      <c r="L103" s="25">
        <v>0</v>
      </c>
      <c r="M103" s="26">
        <f>ROUND(ROUND(L103,2)*ROUND(G103,3),2)</f>
        <v>0</v>
      </c>
      <c r="N103" s="23" t="s">
        <v>129</v>
      </c>
      <c r="O103">
        <f>(M103*21)/100</f>
        <v>0</v>
      </c>
      <c r="P103" t="s">
        <v>42</v>
      </c>
    </row>
    <row r="104" spans="1:16" x14ac:dyDescent="0.2">
      <c r="A104" s="27" t="s">
        <v>43</v>
      </c>
      <c r="E104" s="28" t="s">
        <v>4</v>
      </c>
    </row>
    <row r="105" spans="1:16" ht="38.25" x14ac:dyDescent="0.2">
      <c r="A105" s="27" t="s">
        <v>44</v>
      </c>
      <c r="E105" s="29" t="s">
        <v>216</v>
      </c>
    </row>
    <row r="106" spans="1:16" ht="51" x14ac:dyDescent="0.2">
      <c r="E106" s="28" t="s">
        <v>217</v>
      </c>
    </row>
    <row r="107" spans="1:16" x14ac:dyDescent="0.2">
      <c r="A107" t="s">
        <v>36</v>
      </c>
      <c r="B107" s="5" t="s">
        <v>218</v>
      </c>
      <c r="C107" s="5" t="s">
        <v>219</v>
      </c>
      <c r="D107" t="s">
        <v>4</v>
      </c>
      <c r="E107" s="22" t="s">
        <v>220</v>
      </c>
      <c r="F107" s="23" t="s">
        <v>60</v>
      </c>
      <c r="G107" s="24">
        <v>26.242999999999999</v>
      </c>
      <c r="H107" s="23">
        <v>0</v>
      </c>
      <c r="I107" s="23">
        <f>ROUND(G107*H107,6)</f>
        <v>0</v>
      </c>
      <c r="L107" s="25">
        <v>0</v>
      </c>
      <c r="M107" s="26">
        <f>ROUND(ROUND(L107,2)*ROUND(G107,3),2)</f>
        <v>0</v>
      </c>
      <c r="N107" s="23" t="s">
        <v>129</v>
      </c>
      <c r="O107">
        <f>(M107*21)/100</f>
        <v>0</v>
      </c>
      <c r="P107" t="s">
        <v>42</v>
      </c>
    </row>
    <row r="108" spans="1:16" x14ac:dyDescent="0.2">
      <c r="A108" s="27" t="s">
        <v>43</v>
      </c>
      <c r="E108" s="28" t="s">
        <v>4</v>
      </c>
    </row>
    <row r="109" spans="1:16" x14ac:dyDescent="0.2">
      <c r="A109" s="27" t="s">
        <v>44</v>
      </c>
      <c r="E109" s="29" t="s">
        <v>4</v>
      </c>
    </row>
    <row r="110" spans="1:16" ht="51" x14ac:dyDescent="0.2">
      <c r="E110" s="28" t="s">
        <v>217</v>
      </c>
    </row>
    <row r="111" spans="1:16" x14ac:dyDescent="0.2">
      <c r="A111" t="s">
        <v>36</v>
      </c>
      <c r="B111" s="5" t="s">
        <v>221</v>
      </c>
      <c r="C111" s="5" t="s">
        <v>222</v>
      </c>
      <c r="D111" t="s">
        <v>4</v>
      </c>
      <c r="E111" s="22" t="s">
        <v>223</v>
      </c>
      <c r="F111" s="23" t="s">
        <v>60</v>
      </c>
      <c r="G111" s="24">
        <v>13.53</v>
      </c>
      <c r="H111" s="23">
        <v>3.46E-3</v>
      </c>
      <c r="I111" s="23">
        <f>ROUND(G111*H111,6)</f>
        <v>4.6814000000000001E-2</v>
      </c>
      <c r="L111" s="25">
        <v>0</v>
      </c>
      <c r="M111" s="26">
        <f>ROUND(ROUND(L111,2)*ROUND(G111,3),2)</f>
        <v>0</v>
      </c>
      <c r="N111" s="23" t="s">
        <v>129</v>
      </c>
      <c r="O111">
        <f>(M111*21)/100</f>
        <v>0</v>
      </c>
      <c r="P111" t="s">
        <v>42</v>
      </c>
    </row>
    <row r="112" spans="1:16" x14ac:dyDescent="0.2">
      <c r="A112" s="27" t="s">
        <v>43</v>
      </c>
      <c r="E112" s="28" t="s">
        <v>4</v>
      </c>
    </row>
    <row r="113" spans="1:16" ht="38.25" x14ac:dyDescent="0.2">
      <c r="A113" s="27" t="s">
        <v>44</v>
      </c>
      <c r="E113" s="29" t="s">
        <v>224</v>
      </c>
    </row>
    <row r="114" spans="1:16" ht="51" x14ac:dyDescent="0.2">
      <c r="E114" s="28" t="s">
        <v>217</v>
      </c>
    </row>
    <row r="115" spans="1:16" x14ac:dyDescent="0.2">
      <c r="A115" t="s">
        <v>36</v>
      </c>
      <c r="B115" s="5" t="s">
        <v>225</v>
      </c>
      <c r="C115" s="5" t="s">
        <v>226</v>
      </c>
      <c r="D115" t="s">
        <v>4</v>
      </c>
      <c r="E115" s="22" t="s">
        <v>227</v>
      </c>
      <c r="F115" s="23" t="s">
        <v>60</v>
      </c>
      <c r="G115" s="24">
        <v>13.53</v>
      </c>
      <c r="H115" s="23">
        <v>0</v>
      </c>
      <c r="I115" s="23">
        <f>ROUND(G115*H115,6)</f>
        <v>0</v>
      </c>
      <c r="L115" s="25">
        <v>0</v>
      </c>
      <c r="M115" s="26">
        <f>ROUND(ROUND(L115,2)*ROUND(G115,3),2)</f>
        <v>0</v>
      </c>
      <c r="N115" s="23" t="s">
        <v>129</v>
      </c>
      <c r="O115">
        <f>(M115*21)/100</f>
        <v>0</v>
      </c>
      <c r="P115" t="s">
        <v>42</v>
      </c>
    </row>
    <row r="116" spans="1:16" x14ac:dyDescent="0.2">
      <c r="A116" s="27" t="s">
        <v>43</v>
      </c>
      <c r="E116" s="28" t="s">
        <v>4</v>
      </c>
    </row>
    <row r="117" spans="1:16" x14ac:dyDescent="0.2">
      <c r="A117" s="27" t="s">
        <v>44</v>
      </c>
      <c r="E117" s="29" t="s">
        <v>4</v>
      </c>
    </row>
    <row r="118" spans="1:16" ht="51" x14ac:dyDescent="0.2">
      <c r="E118" s="28" t="s">
        <v>217</v>
      </c>
    </row>
    <row r="119" spans="1:16" x14ac:dyDescent="0.2">
      <c r="A119" t="s">
        <v>36</v>
      </c>
      <c r="B119" s="5" t="s">
        <v>228</v>
      </c>
      <c r="C119" s="5" t="s">
        <v>229</v>
      </c>
      <c r="D119" t="s">
        <v>4</v>
      </c>
      <c r="E119" s="22" t="s">
        <v>230</v>
      </c>
      <c r="F119" s="23" t="s">
        <v>165</v>
      </c>
      <c r="G119" s="24">
        <v>4.2999999999999997E-2</v>
      </c>
      <c r="H119" s="23">
        <v>1.05871</v>
      </c>
      <c r="I119" s="23">
        <f>ROUND(G119*H119,6)</f>
        <v>4.5525000000000003E-2</v>
      </c>
      <c r="L119" s="25">
        <v>0</v>
      </c>
      <c r="M119" s="26">
        <f>ROUND(ROUND(L119,2)*ROUND(G119,3),2)</f>
        <v>0</v>
      </c>
      <c r="N119" s="23" t="s">
        <v>129</v>
      </c>
      <c r="O119">
        <f>(M119*21)/100</f>
        <v>0</v>
      </c>
      <c r="P119" t="s">
        <v>42</v>
      </c>
    </row>
    <row r="120" spans="1:16" x14ac:dyDescent="0.2">
      <c r="A120" s="27" t="s">
        <v>43</v>
      </c>
      <c r="E120" s="28" t="s">
        <v>4</v>
      </c>
    </row>
    <row r="121" spans="1:16" ht="63.75" x14ac:dyDescent="0.2">
      <c r="A121" s="27" t="s">
        <v>44</v>
      </c>
      <c r="E121" s="29" t="s">
        <v>231</v>
      </c>
    </row>
    <row r="122" spans="1:16" x14ac:dyDescent="0.2">
      <c r="E122" s="28" t="s">
        <v>4</v>
      </c>
    </row>
    <row r="123" spans="1:16" x14ac:dyDescent="0.2">
      <c r="A123" t="s">
        <v>36</v>
      </c>
      <c r="B123" s="5" t="s">
        <v>232</v>
      </c>
      <c r="C123" s="5" t="s">
        <v>233</v>
      </c>
      <c r="D123" t="s">
        <v>4</v>
      </c>
      <c r="E123" s="22" t="s">
        <v>234</v>
      </c>
      <c r="F123" s="23" t="s">
        <v>165</v>
      </c>
      <c r="G123" s="24">
        <v>0.23799999999999999</v>
      </c>
      <c r="H123" s="23">
        <v>1.06277</v>
      </c>
      <c r="I123" s="23">
        <f>ROUND(G123*H123,6)</f>
        <v>0.25293900000000002</v>
      </c>
      <c r="L123" s="25">
        <v>0</v>
      </c>
      <c r="M123" s="26">
        <f>ROUND(ROUND(L123,2)*ROUND(G123,3),2)</f>
        <v>0</v>
      </c>
      <c r="N123" s="23" t="s">
        <v>129</v>
      </c>
      <c r="O123">
        <f>(M123*21)/100</f>
        <v>0</v>
      </c>
      <c r="P123" t="s">
        <v>42</v>
      </c>
    </row>
    <row r="124" spans="1:16" x14ac:dyDescent="0.2">
      <c r="A124" s="27" t="s">
        <v>43</v>
      </c>
      <c r="E124" s="28" t="s">
        <v>4</v>
      </c>
    </row>
    <row r="125" spans="1:16" ht="63.75" x14ac:dyDescent="0.2">
      <c r="A125" s="27" t="s">
        <v>44</v>
      </c>
      <c r="E125" s="29" t="s">
        <v>235</v>
      </c>
    </row>
    <row r="126" spans="1:16" x14ac:dyDescent="0.2">
      <c r="E126" s="28" t="s">
        <v>4</v>
      </c>
    </row>
    <row r="127" spans="1:16" x14ac:dyDescent="0.2">
      <c r="A127" t="s">
        <v>33</v>
      </c>
      <c r="C127" s="6" t="s">
        <v>49</v>
      </c>
      <c r="E127" s="30" t="s">
        <v>236</v>
      </c>
      <c r="J127" s="26">
        <f>0</f>
        <v>0</v>
      </c>
      <c r="K127" s="26">
        <f>0</f>
        <v>0</v>
      </c>
      <c r="L127" s="26">
        <f>0+L128</f>
        <v>0</v>
      </c>
      <c r="M127" s="26">
        <f>0+M128</f>
        <v>0</v>
      </c>
    </row>
    <row r="128" spans="1:16" x14ac:dyDescent="0.2">
      <c r="A128" t="s">
        <v>36</v>
      </c>
      <c r="B128" s="5" t="s">
        <v>237</v>
      </c>
      <c r="C128" s="5" t="s">
        <v>238</v>
      </c>
      <c r="D128" t="s">
        <v>4</v>
      </c>
      <c r="E128" s="22" t="s">
        <v>239</v>
      </c>
      <c r="F128" s="23" t="s">
        <v>128</v>
      </c>
      <c r="G128" s="24">
        <v>4.8</v>
      </c>
      <c r="H128" s="23">
        <v>1.7863599999999999</v>
      </c>
      <c r="I128" s="23">
        <f>ROUND(G128*H128,6)</f>
        <v>8.5745280000000008</v>
      </c>
      <c r="L128" s="25">
        <v>0</v>
      </c>
      <c r="M128" s="26">
        <f>ROUND(ROUND(L128,2)*ROUND(G128,3),2)</f>
        <v>0</v>
      </c>
      <c r="N128" s="23" t="s">
        <v>129</v>
      </c>
      <c r="O128">
        <f>(M128*21)/100</f>
        <v>0</v>
      </c>
      <c r="P128" t="s">
        <v>42</v>
      </c>
    </row>
    <row r="129" spans="1:16" x14ac:dyDescent="0.2">
      <c r="A129" s="27" t="s">
        <v>43</v>
      </c>
      <c r="E129" s="28" t="s">
        <v>4</v>
      </c>
    </row>
    <row r="130" spans="1:16" ht="25.5" x14ac:dyDescent="0.2">
      <c r="A130" s="27" t="s">
        <v>44</v>
      </c>
      <c r="E130" s="29" t="s">
        <v>240</v>
      </c>
    </row>
    <row r="131" spans="1:16" ht="76.5" x14ac:dyDescent="0.2">
      <c r="E131" s="28" t="s">
        <v>241</v>
      </c>
    </row>
    <row r="132" spans="1:16" x14ac:dyDescent="0.2">
      <c r="A132" t="s">
        <v>33</v>
      </c>
      <c r="C132" s="6" t="s">
        <v>57</v>
      </c>
      <c r="E132" s="30" t="s">
        <v>242</v>
      </c>
      <c r="J132" s="26">
        <f>0</f>
        <v>0</v>
      </c>
      <c r="K132" s="26">
        <f>0</f>
        <v>0</v>
      </c>
      <c r="L132" s="26">
        <f>0+L133+L137</f>
        <v>0</v>
      </c>
      <c r="M132" s="26">
        <f>0+M133+M137</f>
        <v>0</v>
      </c>
    </row>
    <row r="133" spans="1:16" x14ac:dyDescent="0.2">
      <c r="A133" t="s">
        <v>36</v>
      </c>
      <c r="B133" s="5" t="s">
        <v>243</v>
      </c>
      <c r="C133" s="5" t="s">
        <v>244</v>
      </c>
      <c r="D133" t="s">
        <v>4</v>
      </c>
      <c r="E133" s="22" t="s">
        <v>245</v>
      </c>
      <c r="F133" s="23" t="s">
        <v>64</v>
      </c>
      <c r="G133" s="24">
        <v>1</v>
      </c>
      <c r="H133" s="23">
        <v>4.5900000000000003E-3</v>
      </c>
      <c r="I133" s="23">
        <f>ROUND(G133*H133,6)</f>
        <v>4.5900000000000003E-3</v>
      </c>
      <c r="L133" s="25">
        <v>0</v>
      </c>
      <c r="M133" s="26">
        <f>ROUND(ROUND(L133,2)*ROUND(G133,3),2)</f>
        <v>0</v>
      </c>
      <c r="N133" s="23" t="s">
        <v>129</v>
      </c>
      <c r="O133">
        <f>(M133*21)/100</f>
        <v>0</v>
      </c>
      <c r="P133" t="s">
        <v>42</v>
      </c>
    </row>
    <row r="134" spans="1:16" x14ac:dyDescent="0.2">
      <c r="A134" s="27" t="s">
        <v>43</v>
      </c>
      <c r="E134" s="28" t="s">
        <v>4</v>
      </c>
    </row>
    <row r="135" spans="1:16" x14ac:dyDescent="0.2">
      <c r="A135" s="27" t="s">
        <v>44</v>
      </c>
      <c r="E135" s="29" t="s">
        <v>246</v>
      </c>
    </row>
    <row r="136" spans="1:16" ht="63.75" x14ac:dyDescent="0.2">
      <c r="E136" s="28" t="s">
        <v>247</v>
      </c>
    </row>
    <row r="137" spans="1:16" x14ac:dyDescent="0.2">
      <c r="A137" t="s">
        <v>36</v>
      </c>
      <c r="B137" s="5" t="s">
        <v>248</v>
      </c>
      <c r="C137" s="5" t="s">
        <v>249</v>
      </c>
      <c r="D137" t="s">
        <v>4</v>
      </c>
      <c r="E137" s="22" t="s">
        <v>250</v>
      </c>
      <c r="F137" s="23" t="s">
        <v>64</v>
      </c>
      <c r="G137" s="24">
        <v>1</v>
      </c>
      <c r="H137" s="23">
        <v>5.3999999999999999E-2</v>
      </c>
      <c r="I137" s="23">
        <f>ROUND(G137*H137,6)</f>
        <v>5.3999999999999999E-2</v>
      </c>
      <c r="L137" s="25">
        <v>0</v>
      </c>
      <c r="M137" s="26">
        <f>ROUND(ROUND(L137,2)*ROUND(G137,3),2)</f>
        <v>0</v>
      </c>
      <c r="N137" s="23" t="s">
        <v>129</v>
      </c>
      <c r="O137">
        <f>(M137*21)/100</f>
        <v>0</v>
      </c>
      <c r="P137" t="s">
        <v>42</v>
      </c>
    </row>
    <row r="138" spans="1:16" x14ac:dyDescent="0.2">
      <c r="A138" s="27" t="s">
        <v>43</v>
      </c>
      <c r="E138" s="28" t="s">
        <v>4</v>
      </c>
    </row>
    <row r="139" spans="1:16" x14ac:dyDescent="0.2">
      <c r="A139" s="27" t="s">
        <v>44</v>
      </c>
      <c r="E139" s="29" t="s">
        <v>4</v>
      </c>
    </row>
    <row r="140" spans="1:16" x14ac:dyDescent="0.2">
      <c r="E140" s="28" t="s">
        <v>4</v>
      </c>
    </row>
    <row r="141" spans="1:16" x14ac:dyDescent="0.2">
      <c r="A141" t="s">
        <v>33</v>
      </c>
      <c r="C141" s="6" t="s">
        <v>66</v>
      </c>
      <c r="E141" s="30" t="s">
        <v>251</v>
      </c>
      <c r="J141" s="26">
        <f>0</f>
        <v>0</v>
      </c>
      <c r="K141" s="26">
        <f>0</f>
        <v>0</v>
      </c>
      <c r="L141" s="26">
        <f>0+L142</f>
        <v>0</v>
      </c>
      <c r="M141" s="26">
        <f>0+M142</f>
        <v>0</v>
      </c>
    </row>
    <row r="142" spans="1:16" ht="25.5" x14ac:dyDescent="0.2">
      <c r="A142" t="s">
        <v>36</v>
      </c>
      <c r="B142" s="5" t="s">
        <v>252</v>
      </c>
      <c r="C142" s="5" t="s">
        <v>253</v>
      </c>
      <c r="D142" t="s">
        <v>4</v>
      </c>
      <c r="E142" s="22" t="s">
        <v>254</v>
      </c>
      <c r="F142" s="23" t="s">
        <v>128</v>
      </c>
      <c r="G142" s="24">
        <v>4.4260000000000002</v>
      </c>
      <c r="H142" s="23">
        <v>2.2563399999999998</v>
      </c>
      <c r="I142" s="23">
        <f>ROUND(G142*H142,6)</f>
        <v>9.986561</v>
      </c>
      <c r="L142" s="25">
        <v>0</v>
      </c>
      <c r="M142" s="26">
        <f>ROUND(ROUND(L142,2)*ROUND(G142,3),2)</f>
        <v>0</v>
      </c>
      <c r="N142" s="23" t="s">
        <v>129</v>
      </c>
      <c r="O142">
        <f>(M142*21)/100</f>
        <v>0</v>
      </c>
      <c r="P142" t="s">
        <v>42</v>
      </c>
    </row>
    <row r="143" spans="1:16" x14ac:dyDescent="0.2">
      <c r="A143" s="27" t="s">
        <v>43</v>
      </c>
      <c r="E143" s="28" t="s">
        <v>4</v>
      </c>
    </row>
    <row r="144" spans="1:16" ht="331.5" x14ac:dyDescent="0.2">
      <c r="A144" s="27" t="s">
        <v>44</v>
      </c>
      <c r="E144" s="29" t="s">
        <v>255</v>
      </c>
    </row>
    <row r="145" spans="1:16" x14ac:dyDescent="0.2">
      <c r="E145" s="28" t="s">
        <v>4</v>
      </c>
    </row>
    <row r="146" spans="1:16" x14ac:dyDescent="0.2">
      <c r="A146" t="s">
        <v>33</v>
      </c>
      <c r="C146" s="6" t="s">
        <v>256</v>
      </c>
      <c r="E146" s="30" t="s">
        <v>257</v>
      </c>
      <c r="J146" s="26">
        <f>0</f>
        <v>0</v>
      </c>
      <c r="K146" s="26">
        <f>0</f>
        <v>0</v>
      </c>
      <c r="L146" s="26">
        <f>0+L147+L151+L155+L159+L163+L167+L171+L175+L179+L183+L187</f>
        <v>0</v>
      </c>
      <c r="M146" s="26">
        <f>0+M147+M151+M155+M159+M163+M167+M171+M175+M179+M183+M187</f>
        <v>0</v>
      </c>
    </row>
    <row r="147" spans="1:16" x14ac:dyDescent="0.2">
      <c r="A147" t="s">
        <v>36</v>
      </c>
      <c r="B147" s="5" t="s">
        <v>258</v>
      </c>
      <c r="C147" s="5" t="s">
        <v>259</v>
      </c>
      <c r="D147" t="s">
        <v>4</v>
      </c>
      <c r="E147" s="22" t="s">
        <v>260</v>
      </c>
      <c r="F147" s="23" t="s">
        <v>165</v>
      </c>
      <c r="G147" s="24">
        <v>5.0000000000000001E-3</v>
      </c>
      <c r="H147" s="23">
        <v>1</v>
      </c>
      <c r="I147" s="23">
        <f>ROUND(G147*H147,6)</f>
        <v>5.0000000000000001E-3</v>
      </c>
      <c r="L147" s="25">
        <v>0</v>
      </c>
      <c r="M147" s="26">
        <f>ROUND(ROUND(L147,2)*ROUND(G147,3),2)</f>
        <v>0</v>
      </c>
      <c r="N147" s="23" t="s">
        <v>129</v>
      </c>
      <c r="O147">
        <f>(M147*21)/100</f>
        <v>0</v>
      </c>
      <c r="P147" t="s">
        <v>42</v>
      </c>
    </row>
    <row r="148" spans="1:16" x14ac:dyDescent="0.2">
      <c r="A148" s="27" t="s">
        <v>43</v>
      </c>
      <c r="E148" s="28" t="s">
        <v>4</v>
      </c>
    </row>
    <row r="149" spans="1:16" x14ac:dyDescent="0.2">
      <c r="A149" s="27" t="s">
        <v>44</v>
      </c>
      <c r="E149" s="29" t="s">
        <v>4</v>
      </c>
    </row>
    <row r="150" spans="1:16" x14ac:dyDescent="0.2">
      <c r="E150" s="28" t="s">
        <v>4</v>
      </c>
    </row>
    <row r="151" spans="1:16" x14ac:dyDescent="0.2">
      <c r="A151" t="s">
        <v>36</v>
      </c>
      <c r="B151" s="5" t="s">
        <v>261</v>
      </c>
      <c r="C151" s="5" t="s">
        <v>259</v>
      </c>
      <c r="D151" t="s">
        <v>37</v>
      </c>
      <c r="E151" s="22" t="s">
        <v>260</v>
      </c>
      <c r="F151" s="23" t="s">
        <v>165</v>
      </c>
      <c r="G151" s="24">
        <v>8.0000000000000002E-3</v>
      </c>
      <c r="H151" s="23">
        <v>1</v>
      </c>
      <c r="I151" s="23">
        <f>ROUND(G151*H151,6)</f>
        <v>8.0000000000000002E-3</v>
      </c>
      <c r="L151" s="25">
        <v>0</v>
      </c>
      <c r="M151" s="26">
        <f>ROUND(ROUND(L151,2)*ROUND(G151,3),2)</f>
        <v>0</v>
      </c>
      <c r="N151" s="23" t="s">
        <v>129</v>
      </c>
      <c r="O151">
        <f>(M151*21)/100</f>
        <v>0</v>
      </c>
      <c r="P151" t="s">
        <v>42</v>
      </c>
    </row>
    <row r="152" spans="1:16" x14ac:dyDescent="0.2">
      <c r="A152" s="27" t="s">
        <v>43</v>
      </c>
      <c r="E152" s="28" t="s">
        <v>4</v>
      </c>
    </row>
    <row r="153" spans="1:16" x14ac:dyDescent="0.2">
      <c r="A153" s="27" t="s">
        <v>44</v>
      </c>
      <c r="E153" s="29" t="s">
        <v>4</v>
      </c>
    </row>
    <row r="154" spans="1:16" x14ac:dyDescent="0.2">
      <c r="E154" s="28" t="s">
        <v>4</v>
      </c>
    </row>
    <row r="155" spans="1:16" x14ac:dyDescent="0.2">
      <c r="A155" t="s">
        <v>36</v>
      </c>
      <c r="B155" s="5" t="s">
        <v>262</v>
      </c>
      <c r="C155" s="5" t="s">
        <v>263</v>
      </c>
      <c r="D155" t="s">
        <v>4</v>
      </c>
      <c r="E155" s="22" t="s">
        <v>264</v>
      </c>
      <c r="F155" s="23" t="s">
        <v>60</v>
      </c>
      <c r="G155" s="24">
        <v>16.111999999999998</v>
      </c>
      <c r="H155" s="23">
        <v>3.8800000000000002E-3</v>
      </c>
      <c r="I155" s="23">
        <f>ROUND(G155*H155,6)</f>
        <v>6.2515000000000001E-2</v>
      </c>
      <c r="L155" s="25">
        <v>0</v>
      </c>
      <c r="M155" s="26">
        <f>ROUND(ROUND(L155,2)*ROUND(G155,3),2)</f>
        <v>0</v>
      </c>
      <c r="N155" s="23" t="s">
        <v>129</v>
      </c>
      <c r="O155">
        <f>(M155*21)/100</f>
        <v>0</v>
      </c>
      <c r="P155" t="s">
        <v>42</v>
      </c>
    </row>
    <row r="156" spans="1:16" x14ac:dyDescent="0.2">
      <c r="A156" s="27" t="s">
        <v>43</v>
      </c>
      <c r="E156" s="28" t="s">
        <v>4</v>
      </c>
    </row>
    <row r="157" spans="1:16" x14ac:dyDescent="0.2">
      <c r="A157" s="27" t="s">
        <v>44</v>
      </c>
      <c r="E157" s="29" t="s">
        <v>4</v>
      </c>
    </row>
    <row r="158" spans="1:16" x14ac:dyDescent="0.2">
      <c r="E158" s="28" t="s">
        <v>4</v>
      </c>
    </row>
    <row r="159" spans="1:16" x14ac:dyDescent="0.2">
      <c r="A159" t="s">
        <v>36</v>
      </c>
      <c r="B159" s="5" t="s">
        <v>265</v>
      </c>
      <c r="C159" s="5" t="s">
        <v>263</v>
      </c>
      <c r="D159" t="s">
        <v>37</v>
      </c>
      <c r="E159" s="22" t="s">
        <v>264</v>
      </c>
      <c r="F159" s="23" t="s">
        <v>60</v>
      </c>
      <c r="G159" s="24">
        <v>21.995999999999999</v>
      </c>
      <c r="H159" s="23">
        <v>3.8800000000000002E-3</v>
      </c>
      <c r="I159" s="23">
        <f>ROUND(G159*H159,6)</f>
        <v>8.5344000000000003E-2</v>
      </c>
      <c r="L159" s="25">
        <v>0</v>
      </c>
      <c r="M159" s="26">
        <f>ROUND(ROUND(L159,2)*ROUND(G159,3),2)</f>
        <v>0</v>
      </c>
      <c r="N159" s="23" t="s">
        <v>129</v>
      </c>
      <c r="O159">
        <f>(M159*21)/100</f>
        <v>0</v>
      </c>
      <c r="P159" t="s">
        <v>42</v>
      </c>
    </row>
    <row r="160" spans="1:16" x14ac:dyDescent="0.2">
      <c r="A160" s="27" t="s">
        <v>43</v>
      </c>
      <c r="E160" s="28" t="s">
        <v>4</v>
      </c>
    </row>
    <row r="161" spans="1:16" x14ac:dyDescent="0.2">
      <c r="A161" s="27" t="s">
        <v>44</v>
      </c>
      <c r="E161" s="29" t="s">
        <v>4</v>
      </c>
    </row>
    <row r="162" spans="1:16" x14ac:dyDescent="0.2">
      <c r="E162" s="28" t="s">
        <v>4</v>
      </c>
    </row>
    <row r="163" spans="1:16" x14ac:dyDescent="0.2">
      <c r="A163" t="s">
        <v>36</v>
      </c>
      <c r="B163" s="5" t="s">
        <v>266</v>
      </c>
      <c r="C163" s="5" t="s">
        <v>267</v>
      </c>
      <c r="D163" t="s">
        <v>4</v>
      </c>
      <c r="E163" s="22" t="s">
        <v>268</v>
      </c>
      <c r="F163" s="23" t="s">
        <v>60</v>
      </c>
      <c r="G163" s="24">
        <v>14.01</v>
      </c>
      <c r="H163" s="23">
        <v>0</v>
      </c>
      <c r="I163" s="23">
        <f>ROUND(G163*H163,6)</f>
        <v>0</v>
      </c>
      <c r="L163" s="25">
        <v>0</v>
      </c>
      <c r="M163" s="26">
        <f>ROUND(ROUND(L163,2)*ROUND(G163,3),2)</f>
        <v>0</v>
      </c>
      <c r="N163" s="23" t="s">
        <v>129</v>
      </c>
      <c r="O163">
        <f>(M163*21)/100</f>
        <v>0</v>
      </c>
      <c r="P163" t="s">
        <v>42</v>
      </c>
    </row>
    <row r="164" spans="1:16" x14ac:dyDescent="0.2">
      <c r="A164" s="27" t="s">
        <v>43</v>
      </c>
      <c r="E164" s="28" t="s">
        <v>4</v>
      </c>
    </row>
    <row r="165" spans="1:16" ht="76.5" x14ac:dyDescent="0.2">
      <c r="A165" s="27" t="s">
        <v>44</v>
      </c>
      <c r="E165" s="29" t="s">
        <v>269</v>
      </c>
    </row>
    <row r="166" spans="1:16" ht="25.5" x14ac:dyDescent="0.2">
      <c r="E166" s="28" t="s">
        <v>270</v>
      </c>
    </row>
    <row r="167" spans="1:16" x14ac:dyDescent="0.2">
      <c r="A167" t="s">
        <v>36</v>
      </c>
      <c r="B167" s="5" t="s">
        <v>271</v>
      </c>
      <c r="C167" s="5" t="s">
        <v>272</v>
      </c>
      <c r="D167" t="s">
        <v>4</v>
      </c>
      <c r="E167" s="22" t="s">
        <v>273</v>
      </c>
      <c r="F167" s="23" t="s">
        <v>60</v>
      </c>
      <c r="G167" s="24">
        <v>18.329999999999998</v>
      </c>
      <c r="H167" s="23">
        <v>0</v>
      </c>
      <c r="I167" s="23">
        <f>ROUND(G167*H167,6)</f>
        <v>0</v>
      </c>
      <c r="L167" s="25">
        <v>0</v>
      </c>
      <c r="M167" s="26">
        <f>ROUND(ROUND(L167,2)*ROUND(G167,3),2)</f>
        <v>0</v>
      </c>
      <c r="N167" s="23" t="s">
        <v>129</v>
      </c>
      <c r="O167">
        <f>(M167*21)/100</f>
        <v>0</v>
      </c>
      <c r="P167" t="s">
        <v>42</v>
      </c>
    </row>
    <row r="168" spans="1:16" x14ac:dyDescent="0.2">
      <c r="A168" s="27" t="s">
        <v>43</v>
      </c>
      <c r="E168" s="28" t="s">
        <v>4</v>
      </c>
    </row>
    <row r="169" spans="1:16" ht="38.25" x14ac:dyDescent="0.2">
      <c r="A169" s="27" t="s">
        <v>44</v>
      </c>
      <c r="E169" s="29" t="s">
        <v>274</v>
      </c>
    </row>
    <row r="170" spans="1:16" ht="25.5" x14ac:dyDescent="0.2">
      <c r="E170" s="28" t="s">
        <v>270</v>
      </c>
    </row>
    <row r="171" spans="1:16" x14ac:dyDescent="0.2">
      <c r="A171" t="s">
        <v>36</v>
      </c>
      <c r="B171" s="5" t="s">
        <v>275</v>
      </c>
      <c r="C171" s="5" t="s">
        <v>276</v>
      </c>
      <c r="D171" t="s">
        <v>4</v>
      </c>
      <c r="E171" s="22" t="s">
        <v>277</v>
      </c>
      <c r="F171" s="23" t="s">
        <v>60</v>
      </c>
      <c r="G171" s="24">
        <v>14.01</v>
      </c>
      <c r="H171" s="23">
        <v>4.0000000000000002E-4</v>
      </c>
      <c r="I171" s="23">
        <f>ROUND(G171*H171,6)</f>
        <v>5.6039999999999996E-3</v>
      </c>
      <c r="L171" s="25">
        <v>0</v>
      </c>
      <c r="M171" s="26">
        <f>ROUND(ROUND(L171,2)*ROUND(G171,3),2)</f>
        <v>0</v>
      </c>
      <c r="N171" s="23" t="s">
        <v>129</v>
      </c>
      <c r="O171">
        <f>(M171*21)/100</f>
        <v>0</v>
      </c>
      <c r="P171" t="s">
        <v>42</v>
      </c>
    </row>
    <row r="172" spans="1:16" x14ac:dyDescent="0.2">
      <c r="A172" s="27" t="s">
        <v>43</v>
      </c>
      <c r="E172" s="28" t="s">
        <v>4</v>
      </c>
    </row>
    <row r="173" spans="1:16" x14ac:dyDescent="0.2">
      <c r="A173" s="27" t="s">
        <v>44</v>
      </c>
      <c r="E173" s="29" t="s">
        <v>278</v>
      </c>
    </row>
    <row r="174" spans="1:16" ht="25.5" x14ac:dyDescent="0.2">
      <c r="E174" s="28" t="s">
        <v>279</v>
      </c>
    </row>
    <row r="175" spans="1:16" x14ac:dyDescent="0.2">
      <c r="A175" t="s">
        <v>36</v>
      </c>
      <c r="B175" s="5" t="s">
        <v>280</v>
      </c>
      <c r="C175" s="5" t="s">
        <v>281</v>
      </c>
      <c r="D175" t="s">
        <v>4</v>
      </c>
      <c r="E175" s="22" t="s">
        <v>282</v>
      </c>
      <c r="F175" s="23" t="s">
        <v>60</v>
      </c>
      <c r="G175" s="24">
        <v>18.329999999999998</v>
      </c>
      <c r="H175" s="23">
        <v>4.0000000000000002E-4</v>
      </c>
      <c r="I175" s="23">
        <f>ROUND(G175*H175,6)</f>
        <v>7.332E-3</v>
      </c>
      <c r="L175" s="25">
        <v>0</v>
      </c>
      <c r="M175" s="26">
        <f>ROUND(ROUND(L175,2)*ROUND(G175,3),2)</f>
        <v>0</v>
      </c>
      <c r="N175" s="23" t="s">
        <v>129</v>
      </c>
      <c r="O175">
        <f>(M175*21)/100</f>
        <v>0</v>
      </c>
      <c r="P175" t="s">
        <v>42</v>
      </c>
    </row>
    <row r="176" spans="1:16" x14ac:dyDescent="0.2">
      <c r="A176" s="27" t="s">
        <v>43</v>
      </c>
      <c r="E176" s="28" t="s">
        <v>4</v>
      </c>
    </row>
    <row r="177" spans="1:16" x14ac:dyDescent="0.2">
      <c r="A177" s="27" t="s">
        <v>44</v>
      </c>
      <c r="E177" s="29" t="s">
        <v>283</v>
      </c>
    </row>
    <row r="178" spans="1:16" ht="25.5" x14ac:dyDescent="0.2">
      <c r="E178" s="28" t="s">
        <v>279</v>
      </c>
    </row>
    <row r="179" spans="1:16" ht="25.5" x14ac:dyDescent="0.2">
      <c r="A179" t="s">
        <v>36</v>
      </c>
      <c r="B179" s="5" t="s">
        <v>284</v>
      </c>
      <c r="C179" s="5" t="s">
        <v>285</v>
      </c>
      <c r="D179" t="s">
        <v>4</v>
      </c>
      <c r="E179" s="22" t="s">
        <v>286</v>
      </c>
      <c r="F179" s="23" t="s">
        <v>165</v>
      </c>
      <c r="G179" s="24">
        <v>0.17399999999999999</v>
      </c>
      <c r="H179" s="23">
        <v>0</v>
      </c>
      <c r="I179" s="23">
        <f>ROUND(G179*H179,6)</f>
        <v>0</v>
      </c>
      <c r="L179" s="25">
        <v>0</v>
      </c>
      <c r="M179" s="26">
        <f>ROUND(ROUND(L179,2)*ROUND(G179,3),2)</f>
        <v>0</v>
      </c>
      <c r="N179" s="23" t="s">
        <v>129</v>
      </c>
      <c r="O179">
        <f>(M179*21)/100</f>
        <v>0</v>
      </c>
      <c r="P179" t="s">
        <v>42</v>
      </c>
    </row>
    <row r="180" spans="1:16" x14ac:dyDescent="0.2">
      <c r="A180" s="27" t="s">
        <v>43</v>
      </c>
      <c r="E180" s="28" t="s">
        <v>4</v>
      </c>
    </row>
    <row r="181" spans="1:16" x14ac:dyDescent="0.2">
      <c r="A181" s="27" t="s">
        <v>44</v>
      </c>
      <c r="E181" s="29" t="s">
        <v>4</v>
      </c>
    </row>
    <row r="182" spans="1:16" ht="114.75" x14ac:dyDescent="0.2">
      <c r="E182" s="28" t="s">
        <v>287</v>
      </c>
    </row>
    <row r="183" spans="1:16" x14ac:dyDescent="0.2">
      <c r="A183" t="s">
        <v>36</v>
      </c>
      <c r="B183" s="5" t="s">
        <v>288</v>
      </c>
      <c r="C183" s="5" t="s">
        <v>289</v>
      </c>
      <c r="D183" t="s">
        <v>4</v>
      </c>
      <c r="E183" s="22" t="s">
        <v>290</v>
      </c>
      <c r="F183" s="23" t="s">
        <v>165</v>
      </c>
      <c r="G183" s="24">
        <v>0.17399999999999999</v>
      </c>
      <c r="H183" s="23">
        <v>0</v>
      </c>
      <c r="I183" s="23">
        <f>ROUND(G183*H183,6)</f>
        <v>0</v>
      </c>
      <c r="L183" s="25">
        <v>0</v>
      </c>
      <c r="M183" s="26">
        <f>ROUND(ROUND(L183,2)*ROUND(G183,3),2)</f>
        <v>0</v>
      </c>
      <c r="N183" s="23" t="s">
        <v>129</v>
      </c>
      <c r="O183">
        <f>(M183*21)/100</f>
        <v>0</v>
      </c>
      <c r="P183" t="s">
        <v>42</v>
      </c>
    </row>
    <row r="184" spans="1:16" x14ac:dyDescent="0.2">
      <c r="A184" s="27" t="s">
        <v>43</v>
      </c>
      <c r="E184" s="28" t="s">
        <v>4</v>
      </c>
    </row>
    <row r="185" spans="1:16" x14ac:dyDescent="0.2">
      <c r="A185" s="27" t="s">
        <v>44</v>
      </c>
      <c r="E185" s="29" t="s">
        <v>4</v>
      </c>
    </row>
    <row r="186" spans="1:16" ht="114.75" x14ac:dyDescent="0.2">
      <c r="E186" s="28" t="s">
        <v>287</v>
      </c>
    </row>
    <row r="187" spans="1:16" x14ac:dyDescent="0.2">
      <c r="A187" t="s">
        <v>36</v>
      </c>
      <c r="B187" s="5" t="s">
        <v>291</v>
      </c>
      <c r="C187" s="5" t="s">
        <v>292</v>
      </c>
      <c r="D187" t="s">
        <v>4</v>
      </c>
      <c r="E187" s="22" t="s">
        <v>293</v>
      </c>
      <c r="F187" s="23" t="s">
        <v>165</v>
      </c>
      <c r="G187" s="24">
        <v>0.17399999999999999</v>
      </c>
      <c r="H187" s="23">
        <v>0</v>
      </c>
      <c r="I187" s="23">
        <f>ROUND(G187*H187,6)</f>
        <v>0</v>
      </c>
      <c r="L187" s="25">
        <v>0</v>
      </c>
      <c r="M187" s="26">
        <f>ROUND(ROUND(L187,2)*ROUND(G187,3),2)</f>
        <v>0</v>
      </c>
      <c r="N187" s="23" t="s">
        <v>129</v>
      </c>
      <c r="O187">
        <f>(M187*21)/100</f>
        <v>0</v>
      </c>
      <c r="P187" t="s">
        <v>42</v>
      </c>
    </row>
    <row r="188" spans="1:16" x14ac:dyDescent="0.2">
      <c r="A188" s="27" t="s">
        <v>43</v>
      </c>
      <c r="E188" s="28" t="s">
        <v>4</v>
      </c>
    </row>
    <row r="189" spans="1:16" x14ac:dyDescent="0.2">
      <c r="A189" s="27" t="s">
        <v>44</v>
      </c>
      <c r="E189" s="29" t="s">
        <v>4</v>
      </c>
    </row>
    <row r="190" spans="1:16" ht="114.75" x14ac:dyDescent="0.2">
      <c r="E190" s="28" t="s">
        <v>287</v>
      </c>
    </row>
    <row r="191" spans="1:16" x14ac:dyDescent="0.2">
      <c r="A191" t="s">
        <v>33</v>
      </c>
      <c r="C191" s="6" t="s">
        <v>77</v>
      </c>
      <c r="E191" s="30" t="s">
        <v>294</v>
      </c>
      <c r="J191" s="26">
        <f>0</f>
        <v>0</v>
      </c>
      <c r="K191" s="26">
        <f>0</f>
        <v>0</v>
      </c>
      <c r="L191" s="26">
        <f>0+L192+L196+L200+L204+L208+L212+L216</f>
        <v>0</v>
      </c>
      <c r="M191" s="26">
        <f>0+M192+M196+M200+M204+M208+M212+M216</f>
        <v>0</v>
      </c>
    </row>
    <row r="192" spans="1:16" x14ac:dyDescent="0.2">
      <c r="A192" t="s">
        <v>36</v>
      </c>
      <c r="B192" s="5" t="s">
        <v>295</v>
      </c>
      <c r="C192" s="5" t="s">
        <v>296</v>
      </c>
      <c r="D192" t="s">
        <v>4</v>
      </c>
      <c r="E192" s="22" t="s">
        <v>297</v>
      </c>
      <c r="F192" s="23" t="s">
        <v>64</v>
      </c>
      <c r="G192" s="24">
        <v>1</v>
      </c>
      <c r="H192" s="23">
        <v>4.5999999999999999E-2</v>
      </c>
      <c r="I192" s="23">
        <f>ROUND(G192*H192,6)</f>
        <v>4.5999999999999999E-2</v>
      </c>
      <c r="L192" s="25">
        <v>0</v>
      </c>
      <c r="M192" s="26">
        <f>ROUND(ROUND(L192,2)*ROUND(G192,3),2)</f>
        <v>0</v>
      </c>
      <c r="N192" s="23" t="s">
        <v>53</v>
      </c>
      <c r="O192">
        <f>(M192*21)/100</f>
        <v>0</v>
      </c>
      <c r="P192" t="s">
        <v>42</v>
      </c>
    </row>
    <row r="193" spans="1:16" x14ac:dyDescent="0.2">
      <c r="A193" s="27" t="s">
        <v>43</v>
      </c>
      <c r="E193" s="28" t="s">
        <v>4</v>
      </c>
    </row>
    <row r="194" spans="1:16" x14ac:dyDescent="0.2">
      <c r="A194" s="27" t="s">
        <v>44</v>
      </c>
      <c r="E194" s="29" t="s">
        <v>4</v>
      </c>
    </row>
    <row r="195" spans="1:16" x14ac:dyDescent="0.2">
      <c r="E195" s="28" t="s">
        <v>4</v>
      </c>
    </row>
    <row r="196" spans="1:16" x14ac:dyDescent="0.2">
      <c r="A196" t="s">
        <v>36</v>
      </c>
      <c r="B196" s="5" t="s">
        <v>298</v>
      </c>
      <c r="C196" s="5" t="s">
        <v>299</v>
      </c>
      <c r="D196" t="s">
        <v>4</v>
      </c>
      <c r="E196" s="22" t="s">
        <v>300</v>
      </c>
      <c r="F196" s="23" t="s">
        <v>64</v>
      </c>
      <c r="G196" s="24">
        <v>1</v>
      </c>
      <c r="H196" s="23">
        <v>9.3600000000000003E-3</v>
      </c>
      <c r="I196" s="23">
        <f>ROUND(G196*H196,6)</f>
        <v>9.3600000000000003E-3</v>
      </c>
      <c r="L196" s="25">
        <v>0</v>
      </c>
      <c r="M196" s="26">
        <f>ROUND(ROUND(L196,2)*ROUND(G196,3),2)</f>
        <v>0</v>
      </c>
      <c r="N196" s="23" t="s">
        <v>129</v>
      </c>
      <c r="O196">
        <f>(M196*21)/100</f>
        <v>0</v>
      </c>
      <c r="P196" t="s">
        <v>42</v>
      </c>
    </row>
    <row r="197" spans="1:16" x14ac:dyDescent="0.2">
      <c r="A197" s="27" t="s">
        <v>43</v>
      </c>
      <c r="E197" s="28" t="s">
        <v>4</v>
      </c>
    </row>
    <row r="198" spans="1:16" x14ac:dyDescent="0.2">
      <c r="A198" s="27" t="s">
        <v>44</v>
      </c>
      <c r="E198" s="29" t="s">
        <v>4</v>
      </c>
    </row>
    <row r="199" spans="1:16" ht="76.5" x14ac:dyDescent="0.2">
      <c r="E199" s="28" t="s">
        <v>301</v>
      </c>
    </row>
    <row r="200" spans="1:16" ht="25.5" x14ac:dyDescent="0.2">
      <c r="A200" t="s">
        <v>36</v>
      </c>
      <c r="B200" s="5" t="s">
        <v>302</v>
      </c>
      <c r="C200" s="5" t="s">
        <v>303</v>
      </c>
      <c r="D200" t="s">
        <v>4</v>
      </c>
      <c r="E200" s="22" t="s">
        <v>304</v>
      </c>
      <c r="F200" s="23" t="s">
        <v>64</v>
      </c>
      <c r="G200" s="24">
        <v>102</v>
      </c>
      <c r="H200" s="23">
        <v>4.0000000000000003E-5</v>
      </c>
      <c r="I200" s="23">
        <f>ROUND(G200*H200,6)</f>
        <v>4.0800000000000003E-3</v>
      </c>
      <c r="L200" s="25">
        <v>0</v>
      </c>
      <c r="M200" s="26">
        <f>ROUND(ROUND(L200,2)*ROUND(G200,3),2)</f>
        <v>0</v>
      </c>
      <c r="N200" s="23" t="s">
        <v>129</v>
      </c>
      <c r="O200">
        <f>(M200*21)/100</f>
        <v>0</v>
      </c>
      <c r="P200" t="s">
        <v>42</v>
      </c>
    </row>
    <row r="201" spans="1:16" x14ac:dyDescent="0.2">
      <c r="A201" s="27" t="s">
        <v>43</v>
      </c>
      <c r="E201" s="28" t="s">
        <v>4</v>
      </c>
    </row>
    <row r="202" spans="1:16" x14ac:dyDescent="0.2">
      <c r="A202" s="27" t="s">
        <v>44</v>
      </c>
      <c r="E202" s="29" t="s">
        <v>305</v>
      </c>
    </row>
    <row r="203" spans="1:16" ht="89.25" x14ac:dyDescent="0.2">
      <c r="E203" s="28" t="s">
        <v>306</v>
      </c>
    </row>
    <row r="204" spans="1:16" x14ac:dyDescent="0.2">
      <c r="A204" t="s">
        <v>36</v>
      </c>
      <c r="B204" s="5" t="s">
        <v>307</v>
      </c>
      <c r="C204" s="5" t="s">
        <v>308</v>
      </c>
      <c r="D204" t="s">
        <v>4</v>
      </c>
      <c r="E204" s="22" t="s">
        <v>309</v>
      </c>
      <c r="F204" s="23" t="s">
        <v>128</v>
      </c>
      <c r="G204" s="24">
        <v>5.6710000000000003</v>
      </c>
      <c r="H204" s="23">
        <v>0</v>
      </c>
      <c r="I204" s="23">
        <f>ROUND(G204*H204,6)</f>
        <v>0</v>
      </c>
      <c r="L204" s="25">
        <v>0</v>
      </c>
      <c r="M204" s="26">
        <f>ROUND(ROUND(L204,2)*ROUND(G204,3),2)</f>
        <v>0</v>
      </c>
      <c r="N204" s="23" t="s">
        <v>129</v>
      </c>
      <c r="O204">
        <f>(M204*21)/100</f>
        <v>0</v>
      </c>
      <c r="P204" t="s">
        <v>42</v>
      </c>
    </row>
    <row r="205" spans="1:16" x14ac:dyDescent="0.2">
      <c r="A205" s="27" t="s">
        <v>43</v>
      </c>
      <c r="E205" s="28" t="s">
        <v>4</v>
      </c>
    </row>
    <row r="206" spans="1:16" ht="114.75" x14ac:dyDescent="0.2">
      <c r="A206" s="27" t="s">
        <v>44</v>
      </c>
      <c r="E206" s="29" t="s">
        <v>310</v>
      </c>
    </row>
    <row r="207" spans="1:16" x14ac:dyDescent="0.2">
      <c r="E207" s="28" t="s">
        <v>4</v>
      </c>
    </row>
    <row r="208" spans="1:16" ht="25.5" x14ac:dyDescent="0.2">
      <c r="A208" t="s">
        <v>36</v>
      </c>
      <c r="B208" s="5" t="s">
        <v>311</v>
      </c>
      <c r="C208" s="5" t="s">
        <v>312</v>
      </c>
      <c r="D208" t="s">
        <v>4</v>
      </c>
      <c r="E208" s="22" t="s">
        <v>313</v>
      </c>
      <c r="F208" s="23" t="s">
        <v>128</v>
      </c>
      <c r="G208" s="24">
        <v>8.4939999999999998</v>
      </c>
      <c r="H208" s="23">
        <v>0</v>
      </c>
      <c r="I208" s="23">
        <f>ROUND(G208*H208,6)</f>
        <v>0</v>
      </c>
      <c r="L208" s="25">
        <v>0</v>
      </c>
      <c r="M208" s="26">
        <f>ROUND(ROUND(L208,2)*ROUND(G208,3),2)</f>
        <v>0</v>
      </c>
      <c r="N208" s="23" t="s">
        <v>129</v>
      </c>
      <c r="O208">
        <f>(M208*21)/100</f>
        <v>0</v>
      </c>
      <c r="P208" t="s">
        <v>42</v>
      </c>
    </row>
    <row r="209" spans="1:16" x14ac:dyDescent="0.2">
      <c r="A209" s="27" t="s">
        <v>43</v>
      </c>
      <c r="E209" s="28" t="s">
        <v>4</v>
      </c>
    </row>
    <row r="210" spans="1:16" ht="114.75" x14ac:dyDescent="0.2">
      <c r="A210" s="27" t="s">
        <v>44</v>
      </c>
      <c r="E210" s="29" t="s">
        <v>314</v>
      </c>
    </row>
    <row r="211" spans="1:16" x14ac:dyDescent="0.2">
      <c r="E211" s="28" t="s">
        <v>4</v>
      </c>
    </row>
    <row r="212" spans="1:16" x14ac:dyDescent="0.2">
      <c r="A212" t="s">
        <v>36</v>
      </c>
      <c r="B212" s="5" t="s">
        <v>315</v>
      </c>
      <c r="C212" s="5" t="s">
        <v>316</v>
      </c>
      <c r="D212" t="s">
        <v>4</v>
      </c>
      <c r="E212" s="22" t="s">
        <v>317</v>
      </c>
      <c r="F212" s="23" t="s">
        <v>80</v>
      </c>
      <c r="G212" s="24">
        <v>152.18</v>
      </c>
      <c r="H212" s="23">
        <v>0</v>
      </c>
      <c r="I212" s="23">
        <f>ROUND(G212*H212,6)</f>
        <v>0</v>
      </c>
      <c r="L212" s="25">
        <v>0</v>
      </c>
      <c r="M212" s="26">
        <f>ROUND(ROUND(L212,2)*ROUND(G212,3),2)</f>
        <v>0</v>
      </c>
      <c r="N212" s="23" t="s">
        <v>129</v>
      </c>
      <c r="O212">
        <f>(M212*21)/100</f>
        <v>0</v>
      </c>
      <c r="P212" t="s">
        <v>42</v>
      </c>
    </row>
    <row r="213" spans="1:16" x14ac:dyDescent="0.2">
      <c r="A213" s="27" t="s">
        <v>43</v>
      </c>
      <c r="E213" s="28" t="s">
        <v>4</v>
      </c>
    </row>
    <row r="214" spans="1:16" ht="114.75" x14ac:dyDescent="0.2">
      <c r="A214" s="27" t="s">
        <v>44</v>
      </c>
      <c r="E214" s="29" t="s">
        <v>318</v>
      </c>
    </row>
    <row r="215" spans="1:16" x14ac:dyDescent="0.2">
      <c r="E215" s="28" t="s">
        <v>4</v>
      </c>
    </row>
    <row r="216" spans="1:16" x14ac:dyDescent="0.2">
      <c r="A216" t="s">
        <v>36</v>
      </c>
      <c r="B216" s="5" t="s">
        <v>319</v>
      </c>
      <c r="C216" s="5" t="s">
        <v>320</v>
      </c>
      <c r="D216" t="s">
        <v>4</v>
      </c>
      <c r="E216" s="22" t="s">
        <v>321</v>
      </c>
      <c r="F216" s="23" t="s">
        <v>80</v>
      </c>
      <c r="G216" s="24">
        <v>153.38</v>
      </c>
      <c r="H216" s="23">
        <v>0</v>
      </c>
      <c r="I216" s="23">
        <f>ROUND(G216*H216,6)</f>
        <v>0</v>
      </c>
      <c r="L216" s="25">
        <v>0</v>
      </c>
      <c r="M216" s="26">
        <f>ROUND(ROUND(L216,2)*ROUND(G216,3),2)</f>
        <v>0</v>
      </c>
      <c r="N216" s="23" t="s">
        <v>129</v>
      </c>
      <c r="O216">
        <f>(M216*21)/100</f>
        <v>0</v>
      </c>
      <c r="P216" t="s">
        <v>42</v>
      </c>
    </row>
    <row r="217" spans="1:16" x14ac:dyDescent="0.2">
      <c r="A217" s="27" t="s">
        <v>43</v>
      </c>
      <c r="E217" s="28" t="s">
        <v>4</v>
      </c>
    </row>
    <row r="218" spans="1:16" ht="114.75" x14ac:dyDescent="0.2">
      <c r="A218" s="27" t="s">
        <v>44</v>
      </c>
      <c r="E218" s="29" t="s">
        <v>322</v>
      </c>
    </row>
    <row r="219" spans="1:16" x14ac:dyDescent="0.2">
      <c r="E219" s="28" t="s">
        <v>4</v>
      </c>
    </row>
    <row r="220" spans="1:16" x14ac:dyDescent="0.2">
      <c r="A220" t="s">
        <v>33</v>
      </c>
      <c r="C220" s="6" t="s">
        <v>323</v>
      </c>
      <c r="E220" s="30" t="s">
        <v>324</v>
      </c>
      <c r="J220" s="26">
        <f>0</f>
        <v>0</v>
      </c>
      <c r="K220" s="26">
        <f>0</f>
        <v>0</v>
      </c>
      <c r="L220" s="26">
        <f>0+L221+L225+L229+L233+L237+L241+L245</f>
        <v>0</v>
      </c>
      <c r="M220" s="26">
        <f>0+M221+M225+M229+M233+M237+M241+M245</f>
        <v>0</v>
      </c>
    </row>
    <row r="221" spans="1:16" ht="25.5" x14ac:dyDescent="0.2">
      <c r="A221" t="s">
        <v>36</v>
      </c>
      <c r="B221" s="5" t="s">
        <v>325</v>
      </c>
      <c r="C221" s="5" t="s">
        <v>326</v>
      </c>
      <c r="D221" t="s">
        <v>4</v>
      </c>
      <c r="E221" s="22" t="s">
        <v>327</v>
      </c>
      <c r="F221" s="23" t="s">
        <v>165</v>
      </c>
      <c r="G221" s="24">
        <v>37.401000000000003</v>
      </c>
      <c r="H221" s="23">
        <v>0</v>
      </c>
      <c r="I221" s="23">
        <f>ROUND(G221*H221,6)</f>
        <v>0</v>
      </c>
      <c r="L221" s="25">
        <v>0</v>
      </c>
      <c r="M221" s="26">
        <f>ROUND(ROUND(L221,2)*ROUND(G221,3),2)</f>
        <v>0</v>
      </c>
      <c r="N221" s="23" t="s">
        <v>129</v>
      </c>
      <c r="O221">
        <f>(M221*21)/100</f>
        <v>0</v>
      </c>
      <c r="P221" t="s">
        <v>42</v>
      </c>
    </row>
    <row r="222" spans="1:16" x14ac:dyDescent="0.2">
      <c r="A222" s="27" t="s">
        <v>43</v>
      </c>
      <c r="E222" s="28" t="s">
        <v>4</v>
      </c>
    </row>
    <row r="223" spans="1:16" x14ac:dyDescent="0.2">
      <c r="A223" s="27" t="s">
        <v>44</v>
      </c>
      <c r="E223" s="29" t="s">
        <v>4</v>
      </c>
    </row>
    <row r="224" spans="1:16" ht="127.5" x14ac:dyDescent="0.2">
      <c r="E224" s="28" t="s">
        <v>328</v>
      </c>
    </row>
    <row r="225" spans="1:16" ht="25.5" x14ac:dyDescent="0.2">
      <c r="A225" t="s">
        <v>36</v>
      </c>
      <c r="B225" s="5" t="s">
        <v>329</v>
      </c>
      <c r="C225" s="5" t="s">
        <v>330</v>
      </c>
      <c r="D225" t="s">
        <v>4</v>
      </c>
      <c r="E225" s="22" t="s">
        <v>331</v>
      </c>
      <c r="F225" s="23" t="s">
        <v>165</v>
      </c>
      <c r="G225" s="24">
        <v>187.005</v>
      </c>
      <c r="H225" s="23">
        <v>0</v>
      </c>
      <c r="I225" s="23">
        <f>ROUND(G225*H225,6)</f>
        <v>0</v>
      </c>
      <c r="L225" s="25">
        <v>0</v>
      </c>
      <c r="M225" s="26">
        <f>ROUND(ROUND(L225,2)*ROUND(G225,3),2)</f>
        <v>0</v>
      </c>
      <c r="N225" s="23" t="s">
        <v>129</v>
      </c>
      <c r="O225">
        <f>(M225*21)/100</f>
        <v>0</v>
      </c>
      <c r="P225" t="s">
        <v>42</v>
      </c>
    </row>
    <row r="226" spans="1:16" x14ac:dyDescent="0.2">
      <c r="A226" s="27" t="s">
        <v>43</v>
      </c>
      <c r="E226" s="28" t="s">
        <v>4</v>
      </c>
    </row>
    <row r="227" spans="1:16" x14ac:dyDescent="0.2">
      <c r="A227" s="27" t="s">
        <v>44</v>
      </c>
      <c r="E227" s="29" t="s">
        <v>4</v>
      </c>
    </row>
    <row r="228" spans="1:16" ht="127.5" x14ac:dyDescent="0.2">
      <c r="E228" s="28" t="s">
        <v>328</v>
      </c>
    </row>
    <row r="229" spans="1:16" ht="25.5" x14ac:dyDescent="0.2">
      <c r="A229" t="s">
        <v>36</v>
      </c>
      <c r="B229" s="5" t="s">
        <v>332</v>
      </c>
      <c r="C229" s="5" t="s">
        <v>333</v>
      </c>
      <c r="D229" t="s">
        <v>4</v>
      </c>
      <c r="E229" s="22" t="s">
        <v>334</v>
      </c>
      <c r="F229" s="23" t="s">
        <v>165</v>
      </c>
      <c r="G229" s="24">
        <v>37.401000000000003</v>
      </c>
      <c r="H229" s="23">
        <v>0</v>
      </c>
      <c r="I229" s="23">
        <f>ROUND(G229*H229,6)</f>
        <v>0</v>
      </c>
      <c r="L229" s="25">
        <v>0</v>
      </c>
      <c r="M229" s="26">
        <f>ROUND(ROUND(L229,2)*ROUND(G229,3),2)</f>
        <v>0</v>
      </c>
      <c r="N229" s="23" t="s">
        <v>129</v>
      </c>
      <c r="O229">
        <f>(M229*21)/100</f>
        <v>0</v>
      </c>
      <c r="P229" t="s">
        <v>42</v>
      </c>
    </row>
    <row r="230" spans="1:16" x14ac:dyDescent="0.2">
      <c r="A230" s="27" t="s">
        <v>43</v>
      </c>
      <c r="E230" s="28" t="s">
        <v>4</v>
      </c>
    </row>
    <row r="231" spans="1:16" x14ac:dyDescent="0.2">
      <c r="A231" s="27" t="s">
        <v>44</v>
      </c>
      <c r="E231" s="29" t="s">
        <v>4</v>
      </c>
    </row>
    <row r="232" spans="1:16" ht="76.5" x14ac:dyDescent="0.2">
      <c r="E232" s="28" t="s">
        <v>335</v>
      </c>
    </row>
    <row r="233" spans="1:16" x14ac:dyDescent="0.2">
      <c r="A233" t="s">
        <v>36</v>
      </c>
      <c r="B233" s="5" t="s">
        <v>336</v>
      </c>
      <c r="C233" s="5" t="s">
        <v>337</v>
      </c>
      <c r="D233" t="s">
        <v>4</v>
      </c>
      <c r="E233" s="22" t="s">
        <v>338</v>
      </c>
      <c r="F233" s="23" t="s">
        <v>165</v>
      </c>
      <c r="G233" s="24">
        <v>149.60400000000001</v>
      </c>
      <c r="H233" s="23">
        <v>0</v>
      </c>
      <c r="I233" s="23">
        <f>ROUND(G233*H233,6)</f>
        <v>0</v>
      </c>
      <c r="L233" s="25">
        <v>0</v>
      </c>
      <c r="M233" s="26">
        <f>ROUND(ROUND(L233,2)*ROUND(G233,3),2)</f>
        <v>0</v>
      </c>
      <c r="N233" s="23" t="s">
        <v>129</v>
      </c>
      <c r="O233">
        <f>(M233*21)/100</f>
        <v>0</v>
      </c>
      <c r="P233" t="s">
        <v>42</v>
      </c>
    </row>
    <row r="234" spans="1:16" x14ac:dyDescent="0.2">
      <c r="A234" s="27" t="s">
        <v>43</v>
      </c>
      <c r="E234" s="28" t="s">
        <v>4</v>
      </c>
    </row>
    <row r="235" spans="1:16" x14ac:dyDescent="0.2">
      <c r="A235" s="27" t="s">
        <v>44</v>
      </c>
      <c r="E235" s="29" t="s">
        <v>4</v>
      </c>
    </row>
    <row r="236" spans="1:16" ht="76.5" x14ac:dyDescent="0.2">
      <c r="E236" s="28" t="s">
        <v>335</v>
      </c>
    </row>
    <row r="237" spans="1:16" ht="25.5" x14ac:dyDescent="0.2">
      <c r="A237" t="s">
        <v>36</v>
      </c>
      <c r="B237" s="5" t="s">
        <v>339</v>
      </c>
      <c r="C237" s="5" t="s">
        <v>340</v>
      </c>
      <c r="D237" t="s">
        <v>4</v>
      </c>
      <c r="E237" s="22" t="s">
        <v>341</v>
      </c>
      <c r="F237" s="23" t="s">
        <v>165</v>
      </c>
      <c r="G237" s="24">
        <v>11.635</v>
      </c>
      <c r="H237" s="23">
        <v>0</v>
      </c>
      <c r="I237" s="23">
        <f>ROUND(G237*H237,6)</f>
        <v>0</v>
      </c>
      <c r="L237" s="25">
        <v>0</v>
      </c>
      <c r="M237" s="26">
        <f>ROUND(ROUND(L237,2)*ROUND(G237,3),2)</f>
        <v>0</v>
      </c>
      <c r="N237" s="23" t="s">
        <v>129</v>
      </c>
      <c r="O237">
        <f>(M237*21)/100</f>
        <v>0</v>
      </c>
      <c r="P237" t="s">
        <v>42</v>
      </c>
    </row>
    <row r="238" spans="1:16" ht="51" x14ac:dyDescent="0.2">
      <c r="A238" s="27" t="s">
        <v>43</v>
      </c>
      <c r="E238" s="28" t="s">
        <v>342</v>
      </c>
    </row>
    <row r="239" spans="1:16" x14ac:dyDescent="0.2">
      <c r="A239" s="27" t="s">
        <v>44</v>
      </c>
      <c r="E239" s="29" t="s">
        <v>4</v>
      </c>
    </row>
    <row r="240" spans="1:16" ht="63.75" x14ac:dyDescent="0.2">
      <c r="E240" s="28" t="s">
        <v>343</v>
      </c>
    </row>
    <row r="241" spans="1:16" ht="25.5" x14ac:dyDescent="0.2">
      <c r="A241" t="s">
        <v>36</v>
      </c>
      <c r="B241" s="5" t="s">
        <v>344</v>
      </c>
      <c r="C241" s="5" t="s">
        <v>345</v>
      </c>
      <c r="D241" t="s">
        <v>4</v>
      </c>
      <c r="E241" s="22" t="s">
        <v>346</v>
      </c>
      <c r="F241" s="23" t="s">
        <v>165</v>
      </c>
      <c r="G241" s="24">
        <v>11.635</v>
      </c>
      <c r="H241" s="23">
        <v>0</v>
      </c>
      <c r="I241" s="23">
        <f>ROUND(G241*H241,6)</f>
        <v>0</v>
      </c>
      <c r="L241" s="25">
        <v>0</v>
      </c>
      <c r="M241" s="26">
        <f>ROUND(ROUND(L241,2)*ROUND(G241,3),2)</f>
        <v>0</v>
      </c>
      <c r="N241" s="23" t="s">
        <v>129</v>
      </c>
      <c r="O241">
        <f>(M241*21)/100</f>
        <v>0</v>
      </c>
      <c r="P241" t="s">
        <v>42</v>
      </c>
    </row>
    <row r="242" spans="1:16" ht="51" x14ac:dyDescent="0.2">
      <c r="A242" s="27" t="s">
        <v>43</v>
      </c>
      <c r="E242" s="28" t="s">
        <v>347</v>
      </c>
    </row>
    <row r="243" spans="1:16" x14ac:dyDescent="0.2">
      <c r="A243" s="27" t="s">
        <v>44</v>
      </c>
      <c r="E243" s="29" t="s">
        <v>4</v>
      </c>
    </row>
    <row r="244" spans="1:16" ht="63.75" x14ac:dyDescent="0.2">
      <c r="E244" s="28" t="s">
        <v>343</v>
      </c>
    </row>
    <row r="245" spans="1:16" ht="25.5" x14ac:dyDescent="0.2">
      <c r="A245" t="s">
        <v>36</v>
      </c>
      <c r="B245" s="5" t="s">
        <v>348</v>
      </c>
      <c r="C245" s="5" t="s">
        <v>349</v>
      </c>
      <c r="D245" t="s">
        <v>4</v>
      </c>
      <c r="E245" s="22" t="s">
        <v>350</v>
      </c>
      <c r="F245" s="23" t="s">
        <v>165</v>
      </c>
      <c r="G245" s="24">
        <v>5.8179999999999996</v>
      </c>
      <c r="H245" s="23">
        <v>0</v>
      </c>
      <c r="I245" s="23">
        <f>ROUND(G245*H245,6)</f>
        <v>0</v>
      </c>
      <c r="L245" s="25">
        <v>0</v>
      </c>
      <c r="M245" s="26">
        <f>ROUND(ROUND(L245,2)*ROUND(G245,3),2)</f>
        <v>0</v>
      </c>
      <c r="N245" s="23" t="s">
        <v>129</v>
      </c>
      <c r="O245">
        <f>(M245*21)/100</f>
        <v>0</v>
      </c>
      <c r="P245" t="s">
        <v>42</v>
      </c>
    </row>
    <row r="246" spans="1:16" ht="51" x14ac:dyDescent="0.2">
      <c r="A246" s="27" t="s">
        <v>43</v>
      </c>
      <c r="E246" s="28" t="s">
        <v>351</v>
      </c>
    </row>
    <row r="247" spans="1:16" x14ac:dyDescent="0.2">
      <c r="A247" s="27" t="s">
        <v>44</v>
      </c>
      <c r="E247" s="29" t="s">
        <v>4</v>
      </c>
    </row>
    <row r="248" spans="1:16" ht="63.75" x14ac:dyDescent="0.2">
      <c r="E248" s="28" t="s">
        <v>343</v>
      </c>
    </row>
    <row r="249" spans="1:16" x14ac:dyDescent="0.2">
      <c r="A249" t="s">
        <v>33</v>
      </c>
      <c r="C249" s="6" t="s">
        <v>352</v>
      </c>
      <c r="E249" s="30" t="s">
        <v>353</v>
      </c>
      <c r="J249" s="26">
        <f>0</f>
        <v>0</v>
      </c>
      <c r="K249" s="26">
        <f>0</f>
        <v>0</v>
      </c>
      <c r="L249" s="26">
        <f>0+L250+L254</f>
        <v>0</v>
      </c>
      <c r="M249" s="26">
        <f>0+M250+M254</f>
        <v>0</v>
      </c>
    </row>
    <row r="250" spans="1:16" x14ac:dyDescent="0.2">
      <c r="A250" t="s">
        <v>36</v>
      </c>
      <c r="B250" s="5" t="s">
        <v>354</v>
      </c>
      <c r="C250" s="5" t="s">
        <v>355</v>
      </c>
      <c r="D250" t="s">
        <v>4</v>
      </c>
      <c r="E250" s="22" t="s">
        <v>356</v>
      </c>
      <c r="F250" s="23" t="s">
        <v>165</v>
      </c>
      <c r="G250" s="24">
        <v>83.941999999999993</v>
      </c>
      <c r="H250" s="23">
        <v>0</v>
      </c>
      <c r="I250" s="23">
        <f>ROUND(G250*H250,6)</f>
        <v>0</v>
      </c>
      <c r="L250" s="25">
        <v>0</v>
      </c>
      <c r="M250" s="26">
        <f>ROUND(ROUND(L250,2)*ROUND(G250,3),2)</f>
        <v>0</v>
      </c>
      <c r="N250" s="23" t="s">
        <v>129</v>
      </c>
      <c r="O250">
        <f>(M250*21)/100</f>
        <v>0</v>
      </c>
      <c r="P250" t="s">
        <v>42</v>
      </c>
    </row>
    <row r="251" spans="1:16" x14ac:dyDescent="0.2">
      <c r="A251" s="27" t="s">
        <v>43</v>
      </c>
      <c r="E251" s="28" t="s">
        <v>4</v>
      </c>
    </row>
    <row r="252" spans="1:16" x14ac:dyDescent="0.2">
      <c r="A252" s="27" t="s">
        <v>44</v>
      </c>
      <c r="E252" s="29" t="s">
        <v>4</v>
      </c>
    </row>
    <row r="253" spans="1:16" ht="63.75" x14ac:dyDescent="0.2">
      <c r="E253" s="28" t="s">
        <v>357</v>
      </c>
    </row>
    <row r="254" spans="1:16" ht="25.5" x14ac:dyDescent="0.2">
      <c r="A254" t="s">
        <v>36</v>
      </c>
      <c r="B254" s="5" t="s">
        <v>358</v>
      </c>
      <c r="C254" s="5" t="s">
        <v>359</v>
      </c>
      <c r="D254" t="s">
        <v>4</v>
      </c>
      <c r="E254" s="22" t="s">
        <v>360</v>
      </c>
      <c r="F254" s="23" t="s">
        <v>165</v>
      </c>
      <c r="G254" s="24">
        <v>83.941999999999993</v>
      </c>
      <c r="H254" s="23">
        <v>0</v>
      </c>
      <c r="I254" s="23">
        <f>ROUND(G254*H254,6)</f>
        <v>0</v>
      </c>
      <c r="L254" s="25">
        <v>0</v>
      </c>
      <c r="M254" s="26">
        <f>ROUND(ROUND(L254,2)*ROUND(G254,3),2)</f>
        <v>0</v>
      </c>
      <c r="N254" s="23" t="s">
        <v>129</v>
      </c>
      <c r="O254">
        <f>(M254*21)/100</f>
        <v>0</v>
      </c>
      <c r="P254" t="s">
        <v>42</v>
      </c>
    </row>
    <row r="255" spans="1:16" x14ac:dyDescent="0.2">
      <c r="A255" s="27" t="s">
        <v>43</v>
      </c>
      <c r="E255" s="28" t="s">
        <v>4</v>
      </c>
    </row>
    <row r="256" spans="1:16" x14ac:dyDescent="0.2">
      <c r="A256" s="27" t="s">
        <v>44</v>
      </c>
      <c r="E256" s="29" t="s">
        <v>4</v>
      </c>
    </row>
    <row r="257" spans="1:16" ht="63.75" x14ac:dyDescent="0.2">
      <c r="E257" s="28" t="s">
        <v>357</v>
      </c>
    </row>
    <row r="258" spans="1:16" x14ac:dyDescent="0.2">
      <c r="A258" t="s">
        <v>33</v>
      </c>
      <c r="C258" s="6" t="s">
        <v>361</v>
      </c>
      <c r="E258" s="30" t="s">
        <v>362</v>
      </c>
      <c r="J258" s="26">
        <f>0</f>
        <v>0</v>
      </c>
      <c r="K258" s="26">
        <f>0</f>
        <v>0</v>
      </c>
      <c r="L258" s="26">
        <f>0+L259+L263+L267</f>
        <v>0</v>
      </c>
      <c r="M258" s="26">
        <f>0+M259+M263+M267</f>
        <v>0</v>
      </c>
    </row>
    <row r="259" spans="1:16" x14ac:dyDescent="0.2">
      <c r="A259" t="s">
        <v>36</v>
      </c>
      <c r="B259" s="5" t="s">
        <v>363</v>
      </c>
      <c r="C259" s="5" t="s">
        <v>364</v>
      </c>
      <c r="D259" t="s">
        <v>4</v>
      </c>
      <c r="E259" s="22" t="s">
        <v>365</v>
      </c>
      <c r="F259" s="23" t="s">
        <v>366</v>
      </c>
      <c r="G259" s="24">
        <v>16</v>
      </c>
      <c r="H259" s="23">
        <v>0</v>
      </c>
      <c r="I259" s="23">
        <f>ROUND(G259*H259,6)</f>
        <v>0</v>
      </c>
      <c r="L259" s="25">
        <v>0</v>
      </c>
      <c r="M259" s="26">
        <f>ROUND(ROUND(L259,2)*ROUND(G259,3),2)</f>
        <v>0</v>
      </c>
      <c r="N259" s="23" t="s">
        <v>129</v>
      </c>
      <c r="O259">
        <f>(M259*21)/100</f>
        <v>0</v>
      </c>
      <c r="P259" t="s">
        <v>42</v>
      </c>
    </row>
    <row r="260" spans="1:16" ht="38.25" x14ac:dyDescent="0.2">
      <c r="A260" s="27" t="s">
        <v>43</v>
      </c>
      <c r="E260" s="28" t="s">
        <v>367</v>
      </c>
    </row>
    <row r="261" spans="1:16" x14ac:dyDescent="0.2">
      <c r="A261" s="27" t="s">
        <v>44</v>
      </c>
      <c r="E261" s="29" t="s">
        <v>4</v>
      </c>
    </row>
    <row r="262" spans="1:16" x14ac:dyDescent="0.2">
      <c r="E262" s="28" t="s">
        <v>4</v>
      </c>
    </row>
    <row r="263" spans="1:16" x14ac:dyDescent="0.2">
      <c r="A263" t="s">
        <v>36</v>
      </c>
      <c r="B263" s="5" t="s">
        <v>368</v>
      </c>
      <c r="C263" s="5" t="s">
        <v>369</v>
      </c>
      <c r="D263" t="s">
        <v>4</v>
      </c>
      <c r="E263" s="22" t="s">
        <v>370</v>
      </c>
      <c r="F263" s="23" t="s">
        <v>366</v>
      </c>
      <c r="G263" s="24">
        <v>16</v>
      </c>
      <c r="H263" s="23">
        <v>0</v>
      </c>
      <c r="I263" s="23">
        <f>ROUND(G263*H263,6)</f>
        <v>0</v>
      </c>
      <c r="L263" s="25">
        <v>0</v>
      </c>
      <c r="M263" s="26">
        <f>ROUND(ROUND(L263,2)*ROUND(G263,3),2)</f>
        <v>0</v>
      </c>
      <c r="N263" s="23" t="s">
        <v>129</v>
      </c>
      <c r="O263">
        <f>(M263*21)/100</f>
        <v>0</v>
      </c>
      <c r="P263" t="s">
        <v>42</v>
      </c>
    </row>
    <row r="264" spans="1:16" ht="38.25" x14ac:dyDescent="0.2">
      <c r="A264" s="27" t="s">
        <v>43</v>
      </c>
      <c r="E264" s="28" t="s">
        <v>371</v>
      </c>
    </row>
    <row r="265" spans="1:16" x14ac:dyDescent="0.2">
      <c r="A265" s="27" t="s">
        <v>44</v>
      </c>
      <c r="E265" s="29" t="s">
        <v>4</v>
      </c>
    </row>
    <row r="266" spans="1:16" x14ac:dyDescent="0.2">
      <c r="E266" s="28" t="s">
        <v>4</v>
      </c>
    </row>
    <row r="267" spans="1:16" x14ac:dyDescent="0.2">
      <c r="A267" t="s">
        <v>36</v>
      </c>
      <c r="B267" s="5" t="s">
        <v>372</v>
      </c>
      <c r="C267" s="5" t="s">
        <v>373</v>
      </c>
      <c r="D267" t="s">
        <v>4</v>
      </c>
      <c r="E267" s="22" t="s">
        <v>374</v>
      </c>
      <c r="F267" s="23" t="s">
        <v>366</v>
      </c>
      <c r="G267" s="24">
        <v>16</v>
      </c>
      <c r="H267" s="23">
        <v>0</v>
      </c>
      <c r="I267" s="23">
        <f>ROUND(G267*H267,6)</f>
        <v>0</v>
      </c>
      <c r="L267" s="25">
        <v>0</v>
      </c>
      <c r="M267" s="26">
        <f>ROUND(ROUND(L267,2)*ROUND(G267,3),2)</f>
        <v>0</v>
      </c>
      <c r="N267" s="23" t="s">
        <v>129</v>
      </c>
      <c r="O267">
        <f>(M267*21)/100</f>
        <v>0</v>
      </c>
      <c r="P267" t="s">
        <v>42</v>
      </c>
    </row>
    <row r="268" spans="1:16" ht="38.25" x14ac:dyDescent="0.2">
      <c r="A268" s="27" t="s">
        <v>43</v>
      </c>
      <c r="E268" s="28" t="s">
        <v>375</v>
      </c>
    </row>
    <row r="269" spans="1:16" x14ac:dyDescent="0.2">
      <c r="A269" s="27" t="s">
        <v>44</v>
      </c>
      <c r="E269" s="29" t="s">
        <v>4</v>
      </c>
    </row>
    <row r="270" spans="1:16" x14ac:dyDescent="0.2">
      <c r="E270" s="28" t="s">
        <v>4</v>
      </c>
    </row>
    <row r="271" spans="1:16" x14ac:dyDescent="0.2">
      <c r="A271" t="s">
        <v>122</v>
      </c>
      <c r="C271" s="6" t="s">
        <v>376</v>
      </c>
      <c r="E271" s="30" t="s">
        <v>377</v>
      </c>
      <c r="J271" s="26">
        <f>0+J272+J385+J390+J419+J452+J481+J518+J571+J640+J657+J962+J1127+J1200+J1217+J1242+J1275+J1296+J1353+J1402+J1423+J1428+J1477</f>
        <v>0</v>
      </c>
      <c r="K271" s="26">
        <f>0+K272+K385+K390+K419+K452+K481+K518+K571+K640+K657+K962+K1127+K1200+K1217+K1242+K1275+K1296+K1353+K1402+K1423+K1428+K1477</f>
        <v>0</v>
      </c>
      <c r="L271" s="26">
        <f>0+L272+L385+L390+L419+L452+L481+L518+L571+L640+L657+L962+L1127+L1200+L1217+L1242+L1275+L1296+L1353+L1402+L1423+L1428+L1477</f>
        <v>0</v>
      </c>
      <c r="M271" s="26">
        <f>0+M272+M385+M390+M419+M452+M481+M518+M571+M640+M657+M962+M1127+M1200+M1217+M1242+M1275+M1296+M1353+M1402+M1423+M1428+M1477</f>
        <v>0</v>
      </c>
    </row>
    <row r="272" spans="1:16" x14ac:dyDescent="0.2">
      <c r="A272" t="s">
        <v>33</v>
      </c>
      <c r="C272" s="6" t="s">
        <v>49</v>
      </c>
      <c r="E272" s="30" t="s">
        <v>236</v>
      </c>
      <c r="J272" s="26">
        <f>0</f>
        <v>0</v>
      </c>
      <c r="K272" s="26">
        <f>0</f>
        <v>0</v>
      </c>
      <c r="L272" s="26">
        <f>0+L273+L277+L281+L285+L289+L293+L297+L301+L305+L309+L313+L317+L321+L325+L329+L333+L337+L341+L345+L349+L353+L357+L361+L365+L369+L373+L377+L381</f>
        <v>0</v>
      </c>
      <c r="M272" s="26">
        <f>0+M273+M277+M281+M285+M289+M293+M297+M301+M305+M309+M313+M317+M321+M325+M329+M333+M337+M341+M345+M349+M353+M357+M361+M365+M369+M373+M377+M381</f>
        <v>0</v>
      </c>
    </row>
    <row r="273" spans="1:16" x14ac:dyDescent="0.2">
      <c r="A273" t="s">
        <v>36</v>
      </c>
      <c r="B273" s="5" t="s">
        <v>191</v>
      </c>
      <c r="C273" s="5" t="s">
        <v>378</v>
      </c>
      <c r="D273" t="s">
        <v>4</v>
      </c>
      <c r="E273" s="22" t="s">
        <v>379</v>
      </c>
      <c r="F273" s="23" t="s">
        <v>165</v>
      </c>
      <c r="G273" s="24">
        <v>4.5999999999999999E-2</v>
      </c>
      <c r="H273" s="23">
        <v>1</v>
      </c>
      <c r="I273" s="23">
        <f>ROUND(G273*H273,6)</f>
        <v>4.5999999999999999E-2</v>
      </c>
      <c r="L273" s="25">
        <v>0</v>
      </c>
      <c r="M273" s="26">
        <f>ROUND(ROUND(L273,2)*ROUND(G273,3),2)</f>
        <v>0</v>
      </c>
      <c r="N273" s="23" t="s">
        <v>129</v>
      </c>
      <c r="O273">
        <f>(M273*21)/100</f>
        <v>0</v>
      </c>
      <c r="P273" t="s">
        <v>42</v>
      </c>
    </row>
    <row r="274" spans="1:16" x14ac:dyDescent="0.2">
      <c r="A274" s="27" t="s">
        <v>43</v>
      </c>
      <c r="E274" s="28" t="s">
        <v>4</v>
      </c>
    </row>
    <row r="275" spans="1:16" ht="89.25" x14ac:dyDescent="0.2">
      <c r="A275" s="27" t="s">
        <v>44</v>
      </c>
      <c r="E275" s="29" t="s">
        <v>380</v>
      </c>
    </row>
    <row r="276" spans="1:16" x14ac:dyDescent="0.2">
      <c r="E276" s="28" t="s">
        <v>4</v>
      </c>
    </row>
    <row r="277" spans="1:16" x14ac:dyDescent="0.2">
      <c r="A277" t="s">
        <v>36</v>
      </c>
      <c r="B277" s="5" t="s">
        <v>186</v>
      </c>
      <c r="C277" s="5" t="s">
        <v>381</v>
      </c>
      <c r="D277" t="s">
        <v>4</v>
      </c>
      <c r="E277" s="22" t="s">
        <v>382</v>
      </c>
      <c r="F277" s="23" t="s">
        <v>165</v>
      </c>
      <c r="G277" s="24">
        <v>0.14000000000000001</v>
      </c>
      <c r="H277" s="23">
        <v>1</v>
      </c>
      <c r="I277" s="23">
        <f>ROUND(G277*H277,6)</f>
        <v>0.14000000000000001</v>
      </c>
      <c r="L277" s="25">
        <v>0</v>
      </c>
      <c r="M277" s="26">
        <f>ROUND(ROUND(L277,2)*ROUND(G277,3),2)</f>
        <v>0</v>
      </c>
      <c r="N277" s="23" t="s">
        <v>129</v>
      </c>
      <c r="O277">
        <f>(M277*21)/100</f>
        <v>0</v>
      </c>
      <c r="P277" t="s">
        <v>42</v>
      </c>
    </row>
    <row r="278" spans="1:16" x14ac:dyDescent="0.2">
      <c r="A278" s="27" t="s">
        <v>43</v>
      </c>
      <c r="E278" s="28" t="s">
        <v>4</v>
      </c>
    </row>
    <row r="279" spans="1:16" ht="76.5" x14ac:dyDescent="0.2">
      <c r="A279" s="27" t="s">
        <v>44</v>
      </c>
      <c r="E279" s="29" t="s">
        <v>383</v>
      </c>
    </row>
    <row r="280" spans="1:16" x14ac:dyDescent="0.2">
      <c r="E280" s="28" t="s">
        <v>4</v>
      </c>
    </row>
    <row r="281" spans="1:16" x14ac:dyDescent="0.2">
      <c r="A281" t="s">
        <v>36</v>
      </c>
      <c r="B281" s="5" t="s">
        <v>196</v>
      </c>
      <c r="C281" s="5" t="s">
        <v>384</v>
      </c>
      <c r="D281" t="s">
        <v>4</v>
      </c>
      <c r="E281" s="22" t="s">
        <v>385</v>
      </c>
      <c r="F281" s="23" t="s">
        <v>165</v>
      </c>
      <c r="G281" s="24">
        <v>4.2000000000000003E-2</v>
      </c>
      <c r="H281" s="23">
        <v>1</v>
      </c>
      <c r="I281" s="23">
        <f>ROUND(G281*H281,6)</f>
        <v>4.2000000000000003E-2</v>
      </c>
      <c r="L281" s="25">
        <v>0</v>
      </c>
      <c r="M281" s="26">
        <f>ROUND(ROUND(L281,2)*ROUND(G281,3),2)</f>
        <v>0</v>
      </c>
      <c r="N281" s="23" t="s">
        <v>129</v>
      </c>
      <c r="O281">
        <f>(M281*21)/100</f>
        <v>0</v>
      </c>
      <c r="P281" t="s">
        <v>42</v>
      </c>
    </row>
    <row r="282" spans="1:16" x14ac:dyDescent="0.2">
      <c r="A282" s="27" t="s">
        <v>43</v>
      </c>
      <c r="E282" s="28" t="s">
        <v>4</v>
      </c>
    </row>
    <row r="283" spans="1:16" ht="51" x14ac:dyDescent="0.2">
      <c r="A283" s="27" t="s">
        <v>44</v>
      </c>
      <c r="E283" s="29" t="s">
        <v>386</v>
      </c>
    </row>
    <row r="284" spans="1:16" x14ac:dyDescent="0.2">
      <c r="E284" s="28" t="s">
        <v>4</v>
      </c>
    </row>
    <row r="285" spans="1:16" x14ac:dyDescent="0.2">
      <c r="A285" t="s">
        <v>36</v>
      </c>
      <c r="B285" s="5" t="s">
        <v>116</v>
      </c>
      <c r="C285" s="5" t="s">
        <v>387</v>
      </c>
      <c r="D285" t="s">
        <v>4</v>
      </c>
      <c r="E285" s="22" t="s">
        <v>388</v>
      </c>
      <c r="F285" s="23" t="s">
        <v>165</v>
      </c>
      <c r="G285" s="24">
        <v>0.76400000000000001</v>
      </c>
      <c r="H285" s="23">
        <v>1</v>
      </c>
      <c r="I285" s="23">
        <f>ROUND(G285*H285,6)</f>
        <v>0.76400000000000001</v>
      </c>
      <c r="L285" s="25">
        <v>0</v>
      </c>
      <c r="M285" s="26">
        <f>ROUND(ROUND(L285,2)*ROUND(G285,3),2)</f>
        <v>0</v>
      </c>
      <c r="N285" s="23" t="s">
        <v>129</v>
      </c>
      <c r="O285">
        <f>(M285*21)/100</f>
        <v>0</v>
      </c>
      <c r="P285" t="s">
        <v>42</v>
      </c>
    </row>
    <row r="286" spans="1:16" x14ac:dyDescent="0.2">
      <c r="A286" s="27" t="s">
        <v>43</v>
      </c>
      <c r="E286" s="28" t="s">
        <v>4</v>
      </c>
    </row>
    <row r="287" spans="1:16" ht="114.75" x14ac:dyDescent="0.2">
      <c r="A287" s="27" t="s">
        <v>44</v>
      </c>
      <c r="E287" s="29" t="s">
        <v>389</v>
      </c>
    </row>
    <row r="288" spans="1:16" x14ac:dyDescent="0.2">
      <c r="E288" s="28" t="s">
        <v>4</v>
      </c>
    </row>
    <row r="289" spans="1:16" x14ac:dyDescent="0.2">
      <c r="A289" t="s">
        <v>36</v>
      </c>
      <c r="B289" s="5" t="s">
        <v>182</v>
      </c>
      <c r="C289" s="5" t="s">
        <v>390</v>
      </c>
      <c r="D289" t="s">
        <v>4</v>
      </c>
      <c r="E289" s="22" t="s">
        <v>391</v>
      </c>
      <c r="F289" s="23" t="s">
        <v>165</v>
      </c>
      <c r="G289" s="24">
        <v>0.21099999999999999</v>
      </c>
      <c r="H289" s="23">
        <v>1</v>
      </c>
      <c r="I289" s="23">
        <f>ROUND(G289*H289,6)</f>
        <v>0.21099999999999999</v>
      </c>
      <c r="L289" s="25">
        <v>0</v>
      </c>
      <c r="M289" s="26">
        <f>ROUND(ROUND(L289,2)*ROUND(G289,3),2)</f>
        <v>0</v>
      </c>
      <c r="N289" s="23" t="s">
        <v>129</v>
      </c>
      <c r="O289">
        <f>(M289*21)/100</f>
        <v>0</v>
      </c>
      <c r="P289" t="s">
        <v>42</v>
      </c>
    </row>
    <row r="290" spans="1:16" x14ac:dyDescent="0.2">
      <c r="A290" s="27" t="s">
        <v>43</v>
      </c>
      <c r="E290" s="28" t="s">
        <v>4</v>
      </c>
    </row>
    <row r="291" spans="1:16" ht="114.75" x14ac:dyDescent="0.2">
      <c r="A291" s="27" t="s">
        <v>44</v>
      </c>
      <c r="E291" s="29" t="s">
        <v>392</v>
      </c>
    </row>
    <row r="292" spans="1:16" x14ac:dyDescent="0.2">
      <c r="E292" s="28" t="s">
        <v>4</v>
      </c>
    </row>
    <row r="293" spans="1:16" x14ac:dyDescent="0.2">
      <c r="A293" t="s">
        <v>36</v>
      </c>
      <c r="B293" s="5" t="s">
        <v>204</v>
      </c>
      <c r="C293" s="5" t="s">
        <v>393</v>
      </c>
      <c r="D293" t="s">
        <v>4</v>
      </c>
      <c r="E293" s="22" t="s">
        <v>394</v>
      </c>
      <c r="F293" s="23" t="s">
        <v>165</v>
      </c>
      <c r="G293" s="24">
        <v>5.8999999999999997E-2</v>
      </c>
      <c r="H293" s="23">
        <v>1</v>
      </c>
      <c r="I293" s="23">
        <f>ROUND(G293*H293,6)</f>
        <v>5.8999999999999997E-2</v>
      </c>
      <c r="L293" s="25">
        <v>0</v>
      </c>
      <c r="M293" s="26">
        <f>ROUND(ROUND(L293,2)*ROUND(G293,3),2)</f>
        <v>0</v>
      </c>
      <c r="N293" s="23" t="s">
        <v>129</v>
      </c>
      <c r="O293">
        <f>(M293*21)/100</f>
        <v>0</v>
      </c>
      <c r="P293" t="s">
        <v>42</v>
      </c>
    </row>
    <row r="294" spans="1:16" x14ac:dyDescent="0.2">
      <c r="A294" s="27" t="s">
        <v>43</v>
      </c>
      <c r="E294" s="28" t="s">
        <v>4</v>
      </c>
    </row>
    <row r="295" spans="1:16" x14ac:dyDescent="0.2">
      <c r="A295" s="27" t="s">
        <v>44</v>
      </c>
      <c r="E295" s="29" t="s">
        <v>395</v>
      </c>
    </row>
    <row r="296" spans="1:16" x14ac:dyDescent="0.2">
      <c r="E296" s="28" t="s">
        <v>4</v>
      </c>
    </row>
    <row r="297" spans="1:16" ht="25.5" x14ac:dyDescent="0.2">
      <c r="A297" t="s">
        <v>36</v>
      </c>
      <c r="B297" s="5" t="s">
        <v>37</v>
      </c>
      <c r="C297" s="5" t="s">
        <v>396</v>
      </c>
      <c r="D297" t="s">
        <v>4</v>
      </c>
      <c r="E297" s="22" t="s">
        <v>397</v>
      </c>
      <c r="F297" s="23" t="s">
        <v>60</v>
      </c>
      <c r="G297" s="24">
        <v>7.4859999999999998</v>
      </c>
      <c r="H297" s="23">
        <v>0.1623</v>
      </c>
      <c r="I297" s="23">
        <f>ROUND(G297*H297,6)</f>
        <v>1.2149779999999999</v>
      </c>
      <c r="L297" s="25">
        <v>0</v>
      </c>
      <c r="M297" s="26">
        <f>ROUND(ROUND(L297,2)*ROUND(G297,3),2)</f>
        <v>0</v>
      </c>
      <c r="N297" s="23" t="s">
        <v>129</v>
      </c>
      <c r="O297">
        <f>(M297*21)/100</f>
        <v>0</v>
      </c>
      <c r="P297" t="s">
        <v>42</v>
      </c>
    </row>
    <row r="298" spans="1:16" x14ac:dyDescent="0.2">
      <c r="A298" s="27" t="s">
        <v>43</v>
      </c>
      <c r="E298" s="28" t="s">
        <v>4</v>
      </c>
    </row>
    <row r="299" spans="1:16" ht="89.25" x14ac:dyDescent="0.2">
      <c r="A299" s="27" t="s">
        <v>44</v>
      </c>
      <c r="E299" s="29" t="s">
        <v>398</v>
      </c>
    </row>
    <row r="300" spans="1:16" x14ac:dyDescent="0.2">
      <c r="E300" s="28" t="s">
        <v>4</v>
      </c>
    </row>
    <row r="301" spans="1:16" ht="25.5" x14ac:dyDescent="0.2">
      <c r="A301" t="s">
        <v>36</v>
      </c>
      <c r="B301" s="5" t="s">
        <v>42</v>
      </c>
      <c r="C301" s="5" t="s">
        <v>399</v>
      </c>
      <c r="D301" t="s">
        <v>4</v>
      </c>
      <c r="E301" s="22" t="s">
        <v>400</v>
      </c>
      <c r="F301" s="23" t="s">
        <v>60</v>
      </c>
      <c r="G301" s="24">
        <v>6.9119999999999999</v>
      </c>
      <c r="H301" s="23">
        <v>0.18126</v>
      </c>
      <c r="I301" s="23">
        <f>ROUND(G301*H301,6)</f>
        <v>1.252869</v>
      </c>
      <c r="L301" s="25">
        <v>0</v>
      </c>
      <c r="M301" s="26">
        <f>ROUND(ROUND(L301,2)*ROUND(G301,3),2)</f>
        <v>0</v>
      </c>
      <c r="N301" s="23" t="s">
        <v>129</v>
      </c>
      <c r="O301">
        <f>(M301*21)/100</f>
        <v>0</v>
      </c>
      <c r="P301" t="s">
        <v>42</v>
      </c>
    </row>
    <row r="302" spans="1:16" x14ac:dyDescent="0.2">
      <c r="A302" s="27" t="s">
        <v>43</v>
      </c>
      <c r="E302" s="28" t="s">
        <v>4</v>
      </c>
    </row>
    <row r="303" spans="1:16" ht="102" x14ac:dyDescent="0.2">
      <c r="A303" s="27" t="s">
        <v>44</v>
      </c>
      <c r="E303" s="29" t="s">
        <v>401</v>
      </c>
    </row>
    <row r="304" spans="1:16" x14ac:dyDescent="0.2">
      <c r="E304" s="28" t="s">
        <v>4</v>
      </c>
    </row>
    <row r="305" spans="1:16" ht="25.5" x14ac:dyDescent="0.2">
      <c r="A305" t="s">
        <v>36</v>
      </c>
      <c r="B305" s="5" t="s">
        <v>49</v>
      </c>
      <c r="C305" s="5" t="s">
        <v>402</v>
      </c>
      <c r="D305" t="s">
        <v>4</v>
      </c>
      <c r="E305" s="22" t="s">
        <v>403</v>
      </c>
      <c r="F305" s="23" t="s">
        <v>60</v>
      </c>
      <c r="G305" s="24">
        <v>19.565999999999999</v>
      </c>
      <c r="H305" s="23">
        <v>0.28570000000000001</v>
      </c>
      <c r="I305" s="23">
        <f>ROUND(G305*H305,6)</f>
        <v>5.5900059999999998</v>
      </c>
      <c r="L305" s="25">
        <v>0</v>
      </c>
      <c r="M305" s="26">
        <f>ROUND(ROUND(L305,2)*ROUND(G305,3),2)</f>
        <v>0</v>
      </c>
      <c r="N305" s="23" t="s">
        <v>53</v>
      </c>
      <c r="O305">
        <f>(M305*21)/100</f>
        <v>0</v>
      </c>
      <c r="P305" t="s">
        <v>42</v>
      </c>
    </row>
    <row r="306" spans="1:16" x14ac:dyDescent="0.2">
      <c r="A306" s="27" t="s">
        <v>43</v>
      </c>
      <c r="E306" s="28" t="s">
        <v>4</v>
      </c>
    </row>
    <row r="307" spans="1:16" ht="178.5" x14ac:dyDescent="0.2">
      <c r="A307" s="27" t="s">
        <v>44</v>
      </c>
      <c r="E307" s="29" t="s">
        <v>404</v>
      </c>
    </row>
    <row r="308" spans="1:16" x14ac:dyDescent="0.2">
      <c r="E308" s="28" t="s">
        <v>4</v>
      </c>
    </row>
    <row r="309" spans="1:16" ht="25.5" x14ac:dyDescent="0.2">
      <c r="A309" t="s">
        <v>36</v>
      </c>
      <c r="B309" s="5" t="s">
        <v>57</v>
      </c>
      <c r="C309" s="5" t="s">
        <v>405</v>
      </c>
      <c r="D309" t="s">
        <v>4</v>
      </c>
      <c r="E309" s="22" t="s">
        <v>406</v>
      </c>
      <c r="F309" s="23" t="s">
        <v>64</v>
      </c>
      <c r="G309" s="24">
        <v>4</v>
      </c>
      <c r="H309" s="23">
        <v>7.3669999999999999E-2</v>
      </c>
      <c r="I309" s="23">
        <f>ROUND(G309*H309,6)</f>
        <v>0.29468</v>
      </c>
      <c r="L309" s="25">
        <v>0</v>
      </c>
      <c r="M309" s="26">
        <f>ROUND(ROUND(L309,2)*ROUND(G309,3),2)</f>
        <v>0</v>
      </c>
      <c r="N309" s="23" t="s">
        <v>129</v>
      </c>
      <c r="O309">
        <f>(M309*21)/100</f>
        <v>0</v>
      </c>
      <c r="P309" t="s">
        <v>42</v>
      </c>
    </row>
    <row r="310" spans="1:16" x14ac:dyDescent="0.2">
      <c r="A310" s="27" t="s">
        <v>43</v>
      </c>
      <c r="E310" s="28" t="s">
        <v>4</v>
      </c>
    </row>
    <row r="311" spans="1:16" ht="51" x14ac:dyDescent="0.2">
      <c r="A311" s="27" t="s">
        <v>44</v>
      </c>
      <c r="E311" s="29" t="s">
        <v>407</v>
      </c>
    </row>
    <row r="312" spans="1:16" x14ac:dyDescent="0.2">
      <c r="E312" s="28" t="s">
        <v>4</v>
      </c>
    </row>
    <row r="313" spans="1:16" x14ac:dyDescent="0.2">
      <c r="A313" t="s">
        <v>36</v>
      </c>
      <c r="B313" s="5" t="s">
        <v>61</v>
      </c>
      <c r="C313" s="5" t="s">
        <v>408</v>
      </c>
      <c r="D313" t="s">
        <v>4</v>
      </c>
      <c r="E313" s="22" t="s">
        <v>409</v>
      </c>
      <c r="F313" s="23" t="s">
        <v>128</v>
      </c>
      <c r="G313" s="24">
        <v>2.6259999999999999</v>
      </c>
      <c r="H313" s="23">
        <v>1.8774999999999999</v>
      </c>
      <c r="I313" s="23">
        <f>ROUND(G313*H313,6)</f>
        <v>4.9303150000000002</v>
      </c>
      <c r="L313" s="25">
        <v>0</v>
      </c>
      <c r="M313" s="26">
        <f>ROUND(ROUND(L313,2)*ROUND(G313,3),2)</f>
        <v>0</v>
      </c>
      <c r="N313" s="23" t="s">
        <v>129</v>
      </c>
      <c r="O313">
        <f>(M313*21)/100</f>
        <v>0</v>
      </c>
      <c r="P313" t="s">
        <v>42</v>
      </c>
    </row>
    <row r="314" spans="1:16" x14ac:dyDescent="0.2">
      <c r="A314" s="27" t="s">
        <v>43</v>
      </c>
      <c r="E314" s="28" t="s">
        <v>4</v>
      </c>
    </row>
    <row r="315" spans="1:16" ht="140.25" x14ac:dyDescent="0.2">
      <c r="A315" s="27" t="s">
        <v>44</v>
      </c>
      <c r="E315" s="29" t="s">
        <v>410</v>
      </c>
    </row>
    <row r="316" spans="1:16" x14ac:dyDescent="0.2">
      <c r="E316" s="28" t="s">
        <v>4</v>
      </c>
    </row>
    <row r="317" spans="1:16" x14ac:dyDescent="0.2">
      <c r="A317" t="s">
        <v>36</v>
      </c>
      <c r="B317" s="5" t="s">
        <v>66</v>
      </c>
      <c r="C317" s="5" t="s">
        <v>411</v>
      </c>
      <c r="D317" t="s">
        <v>4</v>
      </c>
      <c r="E317" s="22" t="s">
        <v>412</v>
      </c>
      <c r="F317" s="23" t="s">
        <v>60</v>
      </c>
      <c r="G317" s="24">
        <v>65.936999999999998</v>
      </c>
      <c r="H317" s="23">
        <v>0.20452999999999999</v>
      </c>
      <c r="I317" s="23">
        <f>ROUND(G317*H317,6)</f>
        <v>13.486095000000001</v>
      </c>
      <c r="L317" s="25">
        <v>0</v>
      </c>
      <c r="M317" s="26">
        <f>ROUND(ROUND(L317,2)*ROUND(G317,3),2)</f>
        <v>0</v>
      </c>
      <c r="N317" s="23" t="s">
        <v>129</v>
      </c>
      <c r="O317">
        <f>(M317*21)/100</f>
        <v>0</v>
      </c>
      <c r="P317" t="s">
        <v>42</v>
      </c>
    </row>
    <row r="318" spans="1:16" x14ac:dyDescent="0.2">
      <c r="A318" s="27" t="s">
        <v>43</v>
      </c>
      <c r="E318" s="28" t="s">
        <v>4</v>
      </c>
    </row>
    <row r="319" spans="1:16" x14ac:dyDescent="0.2">
      <c r="A319" s="27" t="s">
        <v>44</v>
      </c>
      <c r="E319" s="29" t="s">
        <v>413</v>
      </c>
    </row>
    <row r="320" spans="1:16" ht="165.75" x14ac:dyDescent="0.2">
      <c r="E320" s="28" t="s">
        <v>414</v>
      </c>
    </row>
    <row r="321" spans="1:16" x14ac:dyDescent="0.2">
      <c r="A321" t="s">
        <v>36</v>
      </c>
      <c r="B321" s="5" t="s">
        <v>69</v>
      </c>
      <c r="C321" s="5" t="s">
        <v>415</v>
      </c>
      <c r="D321" t="s">
        <v>4</v>
      </c>
      <c r="E321" s="22" t="s">
        <v>416</v>
      </c>
      <c r="F321" s="23" t="s">
        <v>60</v>
      </c>
      <c r="G321" s="24">
        <v>144.92599999999999</v>
      </c>
      <c r="H321" s="23">
        <v>0.16697999999999999</v>
      </c>
      <c r="I321" s="23">
        <f>ROUND(G321*H321,6)</f>
        <v>24.199743000000002</v>
      </c>
      <c r="L321" s="25">
        <v>0</v>
      </c>
      <c r="M321" s="26">
        <f>ROUND(ROUND(L321,2)*ROUND(G321,3),2)</f>
        <v>0</v>
      </c>
      <c r="N321" s="23" t="s">
        <v>129</v>
      </c>
      <c r="O321">
        <f>(M321*21)/100</f>
        <v>0</v>
      </c>
      <c r="P321" t="s">
        <v>42</v>
      </c>
    </row>
    <row r="322" spans="1:16" x14ac:dyDescent="0.2">
      <c r="A322" s="27" t="s">
        <v>43</v>
      </c>
      <c r="E322" s="28" t="s">
        <v>4</v>
      </c>
    </row>
    <row r="323" spans="1:16" ht="102" x14ac:dyDescent="0.2">
      <c r="A323" s="27" t="s">
        <v>44</v>
      </c>
      <c r="E323" s="29" t="s">
        <v>417</v>
      </c>
    </row>
    <row r="324" spans="1:16" ht="165.75" x14ac:dyDescent="0.2">
      <c r="E324" s="28" t="s">
        <v>414</v>
      </c>
    </row>
    <row r="325" spans="1:16" x14ac:dyDescent="0.2">
      <c r="A325" t="s">
        <v>36</v>
      </c>
      <c r="B325" s="5" t="s">
        <v>73</v>
      </c>
      <c r="C325" s="5" t="s">
        <v>418</v>
      </c>
      <c r="D325" t="s">
        <v>4</v>
      </c>
      <c r="E325" s="22" t="s">
        <v>419</v>
      </c>
      <c r="F325" s="23" t="s">
        <v>60</v>
      </c>
      <c r="G325" s="24">
        <v>50.643999999999998</v>
      </c>
      <c r="H325" s="23">
        <v>0.25933</v>
      </c>
      <c r="I325" s="23">
        <f>ROUND(G325*H325,6)</f>
        <v>13.133509</v>
      </c>
      <c r="L325" s="25">
        <v>0</v>
      </c>
      <c r="M325" s="26">
        <f>ROUND(ROUND(L325,2)*ROUND(G325,3),2)</f>
        <v>0</v>
      </c>
      <c r="N325" s="23" t="s">
        <v>129</v>
      </c>
      <c r="O325">
        <f>(M325*21)/100</f>
        <v>0</v>
      </c>
      <c r="P325" t="s">
        <v>42</v>
      </c>
    </row>
    <row r="326" spans="1:16" x14ac:dyDescent="0.2">
      <c r="A326" s="27" t="s">
        <v>43</v>
      </c>
      <c r="E326" s="28" t="s">
        <v>4</v>
      </c>
    </row>
    <row r="327" spans="1:16" ht="51" x14ac:dyDescent="0.2">
      <c r="A327" s="27" t="s">
        <v>44</v>
      </c>
      <c r="E327" s="29" t="s">
        <v>420</v>
      </c>
    </row>
    <row r="328" spans="1:16" ht="165.75" x14ac:dyDescent="0.2">
      <c r="E328" s="28" t="s">
        <v>414</v>
      </c>
    </row>
    <row r="329" spans="1:16" x14ac:dyDescent="0.2">
      <c r="A329" t="s">
        <v>36</v>
      </c>
      <c r="B329" s="5" t="s">
        <v>77</v>
      </c>
      <c r="C329" s="5" t="s">
        <v>421</v>
      </c>
      <c r="D329" t="s">
        <v>4</v>
      </c>
      <c r="E329" s="22" t="s">
        <v>422</v>
      </c>
      <c r="F329" s="23" t="s">
        <v>60</v>
      </c>
      <c r="G329" s="24">
        <v>2.88</v>
      </c>
      <c r="H329" s="23">
        <v>0.27766999999999997</v>
      </c>
      <c r="I329" s="23">
        <f>ROUND(G329*H329,6)</f>
        <v>0.79969000000000001</v>
      </c>
      <c r="L329" s="25">
        <v>0</v>
      </c>
      <c r="M329" s="26">
        <f>ROUND(ROUND(L329,2)*ROUND(G329,3),2)</f>
        <v>0</v>
      </c>
      <c r="N329" s="23" t="s">
        <v>129</v>
      </c>
      <c r="O329">
        <f>(M329*21)/100</f>
        <v>0</v>
      </c>
      <c r="P329" t="s">
        <v>42</v>
      </c>
    </row>
    <row r="330" spans="1:16" x14ac:dyDescent="0.2">
      <c r="A330" s="27" t="s">
        <v>43</v>
      </c>
      <c r="E330" s="28" t="s">
        <v>4</v>
      </c>
    </row>
    <row r="331" spans="1:16" ht="51" x14ac:dyDescent="0.2">
      <c r="A331" s="27" t="s">
        <v>44</v>
      </c>
      <c r="E331" s="29" t="s">
        <v>423</v>
      </c>
    </row>
    <row r="332" spans="1:16" ht="165.75" x14ac:dyDescent="0.2">
      <c r="E332" s="28" t="s">
        <v>414</v>
      </c>
    </row>
    <row r="333" spans="1:16" x14ac:dyDescent="0.2">
      <c r="A333" t="s">
        <v>36</v>
      </c>
      <c r="B333" s="5" t="s">
        <v>83</v>
      </c>
      <c r="C333" s="5" t="s">
        <v>424</v>
      </c>
      <c r="D333" t="s">
        <v>4</v>
      </c>
      <c r="E333" s="22" t="s">
        <v>425</v>
      </c>
      <c r="F333" s="23" t="s">
        <v>60</v>
      </c>
      <c r="G333" s="24">
        <v>12.96</v>
      </c>
      <c r="H333" s="23">
        <v>0.12239999999999999</v>
      </c>
      <c r="I333" s="23">
        <f>ROUND(G333*H333,6)</f>
        <v>1.5863039999999999</v>
      </c>
      <c r="L333" s="25">
        <v>0</v>
      </c>
      <c r="M333" s="26">
        <f>ROUND(ROUND(L333,2)*ROUND(G333,3),2)</f>
        <v>0</v>
      </c>
      <c r="N333" s="23" t="s">
        <v>129</v>
      </c>
      <c r="O333">
        <f>(M333*21)/100</f>
        <v>0</v>
      </c>
      <c r="P333" t="s">
        <v>42</v>
      </c>
    </row>
    <row r="334" spans="1:16" x14ac:dyDescent="0.2">
      <c r="A334" s="27" t="s">
        <v>43</v>
      </c>
      <c r="E334" s="28" t="s">
        <v>4</v>
      </c>
    </row>
    <row r="335" spans="1:16" ht="38.25" x14ac:dyDescent="0.2">
      <c r="A335" s="27" t="s">
        <v>44</v>
      </c>
      <c r="E335" s="29" t="s">
        <v>426</v>
      </c>
    </row>
    <row r="336" spans="1:16" ht="165.75" x14ac:dyDescent="0.2">
      <c r="E336" s="28" t="s">
        <v>414</v>
      </c>
    </row>
    <row r="337" spans="1:16" x14ac:dyDescent="0.2">
      <c r="A337" t="s">
        <v>36</v>
      </c>
      <c r="B337" s="5" t="s">
        <v>86</v>
      </c>
      <c r="C337" s="5" t="s">
        <v>427</v>
      </c>
      <c r="D337" t="s">
        <v>4</v>
      </c>
      <c r="E337" s="22" t="s">
        <v>428</v>
      </c>
      <c r="F337" s="23" t="s">
        <v>64</v>
      </c>
      <c r="G337" s="24">
        <v>3</v>
      </c>
      <c r="H337" s="23">
        <v>2.2780000000000002E-2</v>
      </c>
      <c r="I337" s="23">
        <f>ROUND(G337*H337,6)</f>
        <v>6.8339999999999998E-2</v>
      </c>
      <c r="L337" s="25">
        <v>0</v>
      </c>
      <c r="M337" s="26">
        <f>ROUND(ROUND(L337,2)*ROUND(G337,3),2)</f>
        <v>0</v>
      </c>
      <c r="N337" s="23" t="s">
        <v>129</v>
      </c>
      <c r="O337">
        <f>(M337*21)/100</f>
        <v>0</v>
      </c>
      <c r="P337" t="s">
        <v>42</v>
      </c>
    </row>
    <row r="338" spans="1:16" x14ac:dyDescent="0.2">
      <c r="A338" s="27" t="s">
        <v>43</v>
      </c>
      <c r="E338" s="28" t="s">
        <v>4</v>
      </c>
    </row>
    <row r="339" spans="1:16" x14ac:dyDescent="0.2">
      <c r="A339" s="27" t="s">
        <v>44</v>
      </c>
      <c r="E339" s="29" t="s">
        <v>429</v>
      </c>
    </row>
    <row r="340" spans="1:16" ht="409.5" x14ac:dyDescent="0.2">
      <c r="E340" s="28" t="s">
        <v>430</v>
      </c>
    </row>
    <row r="341" spans="1:16" x14ac:dyDescent="0.2">
      <c r="A341" t="s">
        <v>36</v>
      </c>
      <c r="B341" s="5" t="s">
        <v>90</v>
      </c>
      <c r="C341" s="5" t="s">
        <v>431</v>
      </c>
      <c r="D341" t="s">
        <v>4</v>
      </c>
      <c r="E341" s="22" t="s">
        <v>432</v>
      </c>
      <c r="F341" s="23" t="s">
        <v>64</v>
      </c>
      <c r="G341" s="24">
        <v>3</v>
      </c>
      <c r="H341" s="23">
        <v>4.0550000000000003E-2</v>
      </c>
      <c r="I341" s="23">
        <f>ROUND(G341*H341,6)</f>
        <v>0.12164999999999999</v>
      </c>
      <c r="L341" s="25">
        <v>0</v>
      </c>
      <c r="M341" s="26">
        <f>ROUND(ROUND(L341,2)*ROUND(G341,3),2)</f>
        <v>0</v>
      </c>
      <c r="N341" s="23" t="s">
        <v>129</v>
      </c>
      <c r="O341">
        <f>(M341*21)/100</f>
        <v>0</v>
      </c>
      <c r="P341" t="s">
        <v>42</v>
      </c>
    </row>
    <row r="342" spans="1:16" x14ac:dyDescent="0.2">
      <c r="A342" s="27" t="s">
        <v>43</v>
      </c>
      <c r="E342" s="28" t="s">
        <v>4</v>
      </c>
    </row>
    <row r="343" spans="1:16" x14ac:dyDescent="0.2">
      <c r="A343" s="27" t="s">
        <v>44</v>
      </c>
      <c r="E343" s="29" t="s">
        <v>433</v>
      </c>
    </row>
    <row r="344" spans="1:16" ht="409.5" x14ac:dyDescent="0.2">
      <c r="E344" s="28" t="s">
        <v>430</v>
      </c>
    </row>
    <row r="345" spans="1:16" x14ac:dyDescent="0.2">
      <c r="A345" t="s">
        <v>36</v>
      </c>
      <c r="B345" s="5" t="s">
        <v>96</v>
      </c>
      <c r="C345" s="5" t="s">
        <v>434</v>
      </c>
      <c r="D345" t="s">
        <v>4</v>
      </c>
      <c r="E345" s="22" t="s">
        <v>435</v>
      </c>
      <c r="F345" s="23" t="s">
        <v>64</v>
      </c>
      <c r="G345" s="24">
        <v>1</v>
      </c>
      <c r="H345" s="23">
        <v>4.7759999999999997E-2</v>
      </c>
      <c r="I345" s="23">
        <f>ROUND(G345*H345,6)</f>
        <v>4.7759999999999997E-2</v>
      </c>
      <c r="L345" s="25">
        <v>0</v>
      </c>
      <c r="M345" s="26">
        <f>ROUND(ROUND(L345,2)*ROUND(G345,3),2)</f>
        <v>0</v>
      </c>
      <c r="N345" s="23" t="s">
        <v>129</v>
      </c>
      <c r="O345">
        <f>(M345*21)/100</f>
        <v>0</v>
      </c>
      <c r="P345" t="s">
        <v>42</v>
      </c>
    </row>
    <row r="346" spans="1:16" x14ac:dyDescent="0.2">
      <c r="A346" s="27" t="s">
        <v>43</v>
      </c>
      <c r="E346" s="28" t="s">
        <v>4</v>
      </c>
    </row>
    <row r="347" spans="1:16" x14ac:dyDescent="0.2">
      <c r="A347" s="27" t="s">
        <v>44</v>
      </c>
      <c r="E347" s="29" t="s">
        <v>436</v>
      </c>
    </row>
    <row r="348" spans="1:16" ht="409.5" x14ac:dyDescent="0.2">
      <c r="E348" s="28" t="s">
        <v>430</v>
      </c>
    </row>
    <row r="349" spans="1:16" x14ac:dyDescent="0.2">
      <c r="A349" t="s">
        <v>36</v>
      </c>
      <c r="B349" s="5" t="s">
        <v>100</v>
      </c>
      <c r="C349" s="5" t="s">
        <v>437</v>
      </c>
      <c r="D349" t="s">
        <v>4</v>
      </c>
      <c r="E349" s="22" t="s">
        <v>438</v>
      </c>
      <c r="F349" s="23" t="s">
        <v>64</v>
      </c>
      <c r="G349" s="24">
        <v>3</v>
      </c>
      <c r="H349" s="23">
        <v>4.555E-2</v>
      </c>
      <c r="I349" s="23">
        <f>ROUND(G349*H349,6)</f>
        <v>0.13664999999999999</v>
      </c>
      <c r="L349" s="25">
        <v>0</v>
      </c>
      <c r="M349" s="26">
        <f>ROUND(ROUND(L349,2)*ROUND(G349,3),2)</f>
        <v>0</v>
      </c>
      <c r="N349" s="23" t="s">
        <v>129</v>
      </c>
      <c r="O349">
        <f>(M349*21)/100</f>
        <v>0</v>
      </c>
      <c r="P349" t="s">
        <v>42</v>
      </c>
    </row>
    <row r="350" spans="1:16" x14ac:dyDescent="0.2">
      <c r="A350" s="27" t="s">
        <v>43</v>
      </c>
      <c r="E350" s="28" t="s">
        <v>4</v>
      </c>
    </row>
    <row r="351" spans="1:16" x14ac:dyDescent="0.2">
      <c r="A351" s="27" t="s">
        <v>44</v>
      </c>
      <c r="E351" s="29" t="s">
        <v>439</v>
      </c>
    </row>
    <row r="352" spans="1:16" ht="409.5" x14ac:dyDescent="0.2">
      <c r="E352" s="28" t="s">
        <v>430</v>
      </c>
    </row>
    <row r="353" spans="1:16" x14ac:dyDescent="0.2">
      <c r="A353" t="s">
        <v>36</v>
      </c>
      <c r="B353" s="5" t="s">
        <v>106</v>
      </c>
      <c r="C353" s="5" t="s">
        <v>440</v>
      </c>
      <c r="D353" t="s">
        <v>4</v>
      </c>
      <c r="E353" s="22" t="s">
        <v>441</v>
      </c>
      <c r="F353" s="23" t="s">
        <v>64</v>
      </c>
      <c r="G353" s="24">
        <v>9</v>
      </c>
      <c r="H353" s="23">
        <v>5.4550000000000001E-2</v>
      </c>
      <c r="I353" s="23">
        <f>ROUND(G353*H353,6)</f>
        <v>0.49095</v>
      </c>
      <c r="L353" s="25">
        <v>0</v>
      </c>
      <c r="M353" s="26">
        <f>ROUND(ROUND(L353,2)*ROUND(G353,3),2)</f>
        <v>0</v>
      </c>
      <c r="N353" s="23" t="s">
        <v>129</v>
      </c>
      <c r="O353">
        <f>(M353*21)/100</f>
        <v>0</v>
      </c>
      <c r="P353" t="s">
        <v>42</v>
      </c>
    </row>
    <row r="354" spans="1:16" x14ac:dyDescent="0.2">
      <c r="A354" s="27" t="s">
        <v>43</v>
      </c>
      <c r="E354" s="28" t="s">
        <v>4</v>
      </c>
    </row>
    <row r="355" spans="1:16" x14ac:dyDescent="0.2">
      <c r="A355" s="27" t="s">
        <v>44</v>
      </c>
      <c r="E355" s="29" t="s">
        <v>442</v>
      </c>
    </row>
    <row r="356" spans="1:16" ht="409.5" x14ac:dyDescent="0.2">
      <c r="E356" s="28" t="s">
        <v>430</v>
      </c>
    </row>
    <row r="357" spans="1:16" x14ac:dyDescent="0.2">
      <c r="A357" t="s">
        <v>36</v>
      </c>
      <c r="B357" s="5" t="s">
        <v>110</v>
      </c>
      <c r="C357" s="5" t="s">
        <v>443</v>
      </c>
      <c r="D357" t="s">
        <v>4</v>
      </c>
      <c r="E357" s="22" t="s">
        <v>444</v>
      </c>
      <c r="F357" s="23" t="s">
        <v>165</v>
      </c>
      <c r="G357" s="24">
        <v>0.439</v>
      </c>
      <c r="H357" s="23">
        <v>1.9539999999999998E-2</v>
      </c>
      <c r="I357" s="23">
        <f>ROUND(G357*H357,6)</f>
        <v>8.5780000000000006E-3</v>
      </c>
      <c r="L357" s="25">
        <v>0</v>
      </c>
      <c r="M357" s="26">
        <f>ROUND(ROUND(L357,2)*ROUND(G357,3),2)</f>
        <v>0</v>
      </c>
      <c r="N357" s="23" t="s">
        <v>129</v>
      </c>
      <c r="O357">
        <f>(M357*21)/100</f>
        <v>0</v>
      </c>
      <c r="P357" t="s">
        <v>42</v>
      </c>
    </row>
    <row r="358" spans="1:16" x14ac:dyDescent="0.2">
      <c r="A358" s="27" t="s">
        <v>43</v>
      </c>
      <c r="E358" s="28" t="s">
        <v>4</v>
      </c>
    </row>
    <row r="359" spans="1:16" ht="191.25" x14ac:dyDescent="0.2">
      <c r="A359" s="27" t="s">
        <v>44</v>
      </c>
      <c r="E359" s="29" t="s">
        <v>445</v>
      </c>
    </row>
    <row r="360" spans="1:16" ht="51" x14ac:dyDescent="0.2">
      <c r="E360" s="28" t="s">
        <v>446</v>
      </c>
    </row>
    <row r="361" spans="1:16" x14ac:dyDescent="0.2">
      <c r="A361" t="s">
        <v>36</v>
      </c>
      <c r="B361" s="5" t="s">
        <v>199</v>
      </c>
      <c r="C361" s="5" t="s">
        <v>447</v>
      </c>
      <c r="D361" t="s">
        <v>4</v>
      </c>
      <c r="E361" s="22" t="s">
        <v>448</v>
      </c>
      <c r="F361" s="23" t="s">
        <v>165</v>
      </c>
      <c r="G361" s="24">
        <v>0.82299999999999995</v>
      </c>
      <c r="H361" s="23">
        <v>1.7090000000000001E-2</v>
      </c>
      <c r="I361" s="23">
        <f>ROUND(G361*H361,6)</f>
        <v>1.4064999999999999E-2</v>
      </c>
      <c r="L361" s="25">
        <v>0</v>
      </c>
      <c r="M361" s="26">
        <f>ROUND(ROUND(L361,2)*ROUND(G361,3),2)</f>
        <v>0</v>
      </c>
      <c r="N361" s="23" t="s">
        <v>129</v>
      </c>
      <c r="O361">
        <f>(M361*21)/100</f>
        <v>0</v>
      </c>
      <c r="P361" t="s">
        <v>42</v>
      </c>
    </row>
    <row r="362" spans="1:16" x14ac:dyDescent="0.2">
      <c r="A362" s="27" t="s">
        <v>43</v>
      </c>
      <c r="E362" s="28" t="s">
        <v>4</v>
      </c>
    </row>
    <row r="363" spans="1:16" ht="127.5" x14ac:dyDescent="0.2">
      <c r="A363" s="27" t="s">
        <v>44</v>
      </c>
      <c r="E363" s="29" t="s">
        <v>449</v>
      </c>
    </row>
    <row r="364" spans="1:16" ht="51" x14ac:dyDescent="0.2">
      <c r="E364" s="28" t="s">
        <v>446</v>
      </c>
    </row>
    <row r="365" spans="1:16" x14ac:dyDescent="0.2">
      <c r="A365" t="s">
        <v>36</v>
      </c>
      <c r="B365" s="5" t="s">
        <v>213</v>
      </c>
      <c r="C365" s="5" t="s">
        <v>450</v>
      </c>
      <c r="D365" t="s">
        <v>4</v>
      </c>
      <c r="E365" s="22" t="s">
        <v>451</v>
      </c>
      <c r="F365" s="23" t="s">
        <v>60</v>
      </c>
      <c r="G365" s="24">
        <v>39.414000000000001</v>
      </c>
      <c r="H365" s="23">
        <v>6.8430000000000005E-2</v>
      </c>
      <c r="I365" s="23">
        <f>ROUND(G365*H365,6)</f>
        <v>2.6970999999999998</v>
      </c>
      <c r="L365" s="25">
        <v>0</v>
      </c>
      <c r="M365" s="26">
        <f>ROUND(ROUND(L365,2)*ROUND(G365,3),2)</f>
        <v>0</v>
      </c>
      <c r="N365" s="23" t="s">
        <v>129</v>
      </c>
      <c r="O365">
        <f>(M365*21)/100</f>
        <v>0</v>
      </c>
      <c r="P365" t="s">
        <v>42</v>
      </c>
    </row>
    <row r="366" spans="1:16" x14ac:dyDescent="0.2">
      <c r="A366" s="27" t="s">
        <v>43</v>
      </c>
      <c r="E366" s="28" t="s">
        <v>4</v>
      </c>
    </row>
    <row r="367" spans="1:16" ht="102" x14ac:dyDescent="0.2">
      <c r="A367" s="27" t="s">
        <v>44</v>
      </c>
      <c r="E367" s="29" t="s">
        <v>452</v>
      </c>
    </row>
    <row r="368" spans="1:16" x14ac:dyDescent="0.2">
      <c r="E368" s="28" t="s">
        <v>453</v>
      </c>
    </row>
    <row r="369" spans="1:16" x14ac:dyDescent="0.2">
      <c r="A369" t="s">
        <v>36</v>
      </c>
      <c r="B369" s="5" t="s">
        <v>218</v>
      </c>
      <c r="C369" s="5" t="s">
        <v>454</v>
      </c>
      <c r="D369" t="s">
        <v>4</v>
      </c>
      <c r="E369" s="22" t="s">
        <v>455</v>
      </c>
      <c r="F369" s="23" t="s">
        <v>60</v>
      </c>
      <c r="G369" s="24">
        <v>128.02600000000001</v>
      </c>
      <c r="H369" s="23">
        <v>8.7309999999999999E-2</v>
      </c>
      <c r="I369" s="23">
        <f>ROUND(G369*H369,6)</f>
        <v>11.177949999999999</v>
      </c>
      <c r="L369" s="25">
        <v>0</v>
      </c>
      <c r="M369" s="26">
        <f>ROUND(ROUND(L369,2)*ROUND(G369,3),2)</f>
        <v>0</v>
      </c>
      <c r="N369" s="23" t="s">
        <v>129</v>
      </c>
      <c r="O369">
        <f>(M369*21)/100</f>
        <v>0</v>
      </c>
      <c r="P369" t="s">
        <v>42</v>
      </c>
    </row>
    <row r="370" spans="1:16" x14ac:dyDescent="0.2">
      <c r="A370" s="27" t="s">
        <v>43</v>
      </c>
      <c r="E370" s="28" t="s">
        <v>4</v>
      </c>
    </row>
    <row r="371" spans="1:16" ht="216.75" x14ac:dyDescent="0.2">
      <c r="A371" s="27" t="s">
        <v>44</v>
      </c>
      <c r="E371" s="29" t="s">
        <v>456</v>
      </c>
    </row>
    <row r="372" spans="1:16" x14ac:dyDescent="0.2">
      <c r="E372" s="28" t="s">
        <v>453</v>
      </c>
    </row>
    <row r="373" spans="1:16" x14ac:dyDescent="0.2">
      <c r="A373" t="s">
        <v>36</v>
      </c>
      <c r="B373" s="5" t="s">
        <v>221</v>
      </c>
      <c r="C373" s="5" t="s">
        <v>457</v>
      </c>
      <c r="D373" t="s">
        <v>4</v>
      </c>
      <c r="E373" s="22" t="s">
        <v>458</v>
      </c>
      <c r="F373" s="23" t="s">
        <v>60</v>
      </c>
      <c r="G373" s="24">
        <v>40.607999999999997</v>
      </c>
      <c r="H373" s="23">
        <v>0.10445</v>
      </c>
      <c r="I373" s="23">
        <f>ROUND(G373*H373,6)</f>
        <v>4.2415060000000002</v>
      </c>
      <c r="L373" s="25">
        <v>0</v>
      </c>
      <c r="M373" s="26">
        <f>ROUND(ROUND(L373,2)*ROUND(G373,3),2)</f>
        <v>0</v>
      </c>
      <c r="N373" s="23" t="s">
        <v>129</v>
      </c>
      <c r="O373">
        <f>(M373*21)/100</f>
        <v>0</v>
      </c>
      <c r="P373" t="s">
        <v>42</v>
      </c>
    </row>
    <row r="374" spans="1:16" x14ac:dyDescent="0.2">
      <c r="A374" s="27" t="s">
        <v>43</v>
      </c>
      <c r="E374" s="28" t="s">
        <v>4</v>
      </c>
    </row>
    <row r="375" spans="1:16" ht="51" x14ac:dyDescent="0.2">
      <c r="A375" s="27" t="s">
        <v>44</v>
      </c>
      <c r="E375" s="29" t="s">
        <v>459</v>
      </c>
    </row>
    <row r="376" spans="1:16" x14ac:dyDescent="0.2">
      <c r="E376" s="28" t="s">
        <v>453</v>
      </c>
    </row>
    <row r="377" spans="1:16" x14ac:dyDescent="0.2">
      <c r="A377" t="s">
        <v>36</v>
      </c>
      <c r="B377" s="5" t="s">
        <v>225</v>
      </c>
      <c r="C377" s="5" t="s">
        <v>460</v>
      </c>
      <c r="D377" t="s">
        <v>4</v>
      </c>
      <c r="E377" s="22" t="s">
        <v>461</v>
      </c>
      <c r="F377" s="23" t="s">
        <v>60</v>
      </c>
      <c r="G377" s="24">
        <v>1.5</v>
      </c>
      <c r="H377" s="23">
        <v>0.26723000000000002</v>
      </c>
      <c r="I377" s="23">
        <f>ROUND(G377*H377,6)</f>
        <v>0.40084500000000001</v>
      </c>
      <c r="L377" s="25">
        <v>0</v>
      </c>
      <c r="M377" s="26">
        <f>ROUND(ROUND(L377,2)*ROUND(G377,3),2)</f>
        <v>0</v>
      </c>
      <c r="N377" s="23" t="s">
        <v>129</v>
      </c>
      <c r="O377">
        <f>(M377*21)/100</f>
        <v>0</v>
      </c>
      <c r="P377" t="s">
        <v>42</v>
      </c>
    </row>
    <row r="378" spans="1:16" x14ac:dyDescent="0.2">
      <c r="A378" s="27" t="s">
        <v>43</v>
      </c>
      <c r="E378" s="28" t="s">
        <v>4</v>
      </c>
    </row>
    <row r="379" spans="1:16" ht="25.5" x14ac:dyDescent="0.2">
      <c r="A379" s="27" t="s">
        <v>44</v>
      </c>
      <c r="E379" s="29" t="s">
        <v>462</v>
      </c>
    </row>
    <row r="380" spans="1:16" ht="63.75" x14ac:dyDescent="0.2">
      <c r="E380" s="28" t="s">
        <v>463</v>
      </c>
    </row>
    <row r="381" spans="1:16" x14ac:dyDescent="0.2">
      <c r="A381" t="s">
        <v>36</v>
      </c>
      <c r="B381" s="5" t="s">
        <v>228</v>
      </c>
      <c r="C381" s="5" t="s">
        <v>464</v>
      </c>
      <c r="D381" t="s">
        <v>4</v>
      </c>
      <c r="E381" s="22" t="s">
        <v>465</v>
      </c>
      <c r="F381" s="23" t="s">
        <v>60</v>
      </c>
      <c r="G381" s="24">
        <v>1.5</v>
      </c>
      <c r="H381" s="23">
        <v>0.45432</v>
      </c>
      <c r="I381" s="23">
        <f>ROUND(G381*H381,6)</f>
        <v>0.68147999999999997</v>
      </c>
      <c r="L381" s="25">
        <v>0</v>
      </c>
      <c r="M381" s="26">
        <f>ROUND(ROUND(L381,2)*ROUND(G381,3),2)</f>
        <v>0</v>
      </c>
      <c r="N381" s="23" t="s">
        <v>129</v>
      </c>
      <c r="O381">
        <f>(M381*21)/100</f>
        <v>0</v>
      </c>
      <c r="P381" t="s">
        <v>42</v>
      </c>
    </row>
    <row r="382" spans="1:16" x14ac:dyDescent="0.2">
      <c r="A382" s="27" t="s">
        <v>43</v>
      </c>
      <c r="E382" s="28" t="s">
        <v>4</v>
      </c>
    </row>
    <row r="383" spans="1:16" ht="25.5" x14ac:dyDescent="0.2">
      <c r="A383" s="27" t="s">
        <v>44</v>
      </c>
      <c r="E383" s="29" t="s">
        <v>462</v>
      </c>
    </row>
    <row r="384" spans="1:16" ht="63.75" x14ac:dyDescent="0.2">
      <c r="E384" s="28" t="s">
        <v>463</v>
      </c>
    </row>
    <row r="385" spans="1:16" x14ac:dyDescent="0.2">
      <c r="A385" t="s">
        <v>33</v>
      </c>
      <c r="C385" s="6" t="s">
        <v>466</v>
      </c>
      <c r="E385" s="30" t="s">
        <v>467</v>
      </c>
      <c r="J385" s="26">
        <f>0</f>
        <v>0</v>
      </c>
      <c r="K385" s="26">
        <f>0</f>
        <v>0</v>
      </c>
      <c r="L385" s="26">
        <f>0+L386</f>
        <v>0</v>
      </c>
      <c r="M385" s="26">
        <f>0+M386</f>
        <v>0</v>
      </c>
    </row>
    <row r="386" spans="1:16" x14ac:dyDescent="0.2">
      <c r="A386" t="s">
        <v>36</v>
      </c>
      <c r="B386" s="5" t="s">
        <v>468</v>
      </c>
      <c r="C386" s="5" t="s">
        <v>469</v>
      </c>
      <c r="D386" t="s">
        <v>4</v>
      </c>
      <c r="E386" s="22" t="s">
        <v>470</v>
      </c>
      <c r="F386" s="23" t="s">
        <v>64</v>
      </c>
      <c r="G386" s="24">
        <v>1</v>
      </c>
      <c r="H386" s="23">
        <v>0.23873</v>
      </c>
      <c r="I386" s="23">
        <f>ROUND(G386*H386,6)</f>
        <v>0.23873</v>
      </c>
      <c r="L386" s="25">
        <v>0</v>
      </c>
      <c r="M386" s="26">
        <f>ROUND(ROUND(L386,2)*ROUND(G386,3),2)</f>
        <v>0</v>
      </c>
      <c r="N386" s="23" t="s">
        <v>129</v>
      </c>
      <c r="O386">
        <f>(M386*21)/100</f>
        <v>0</v>
      </c>
      <c r="P386" t="s">
        <v>42</v>
      </c>
    </row>
    <row r="387" spans="1:16" ht="127.5" x14ac:dyDescent="0.2">
      <c r="A387" s="27" t="s">
        <v>43</v>
      </c>
      <c r="E387" s="28" t="s">
        <v>471</v>
      </c>
    </row>
    <row r="388" spans="1:16" x14ac:dyDescent="0.2">
      <c r="A388" s="27" t="s">
        <v>44</v>
      </c>
      <c r="E388" s="29" t="s">
        <v>4</v>
      </c>
    </row>
    <row r="389" spans="1:16" x14ac:dyDescent="0.2">
      <c r="E389" s="28" t="s">
        <v>4</v>
      </c>
    </row>
    <row r="390" spans="1:16" x14ac:dyDescent="0.2">
      <c r="A390" t="s">
        <v>33</v>
      </c>
      <c r="C390" s="6" t="s">
        <v>57</v>
      </c>
      <c r="E390" s="30" t="s">
        <v>242</v>
      </c>
      <c r="J390" s="26">
        <f>0</f>
        <v>0</v>
      </c>
      <c r="K390" s="26">
        <f>0</f>
        <v>0</v>
      </c>
      <c r="L390" s="26">
        <f>0+L391+L395+L399+L403+L407+L411+L415</f>
        <v>0</v>
      </c>
      <c r="M390" s="26">
        <f>0+M391+M395+M399+M403+M407+M411+M415</f>
        <v>0</v>
      </c>
    </row>
    <row r="391" spans="1:16" x14ac:dyDescent="0.2">
      <c r="A391" t="s">
        <v>36</v>
      </c>
      <c r="B391" s="5" t="s">
        <v>232</v>
      </c>
      <c r="C391" s="5" t="s">
        <v>472</v>
      </c>
      <c r="D391" t="s">
        <v>4</v>
      </c>
      <c r="E391" s="22" t="s">
        <v>473</v>
      </c>
      <c r="F391" s="23" t="s">
        <v>128</v>
      </c>
      <c r="G391" s="24">
        <v>2.036</v>
      </c>
      <c r="H391" s="23">
        <v>2.45343</v>
      </c>
      <c r="I391" s="23">
        <f>ROUND(G391*H391,6)</f>
        <v>4.9951829999999999</v>
      </c>
      <c r="L391" s="25">
        <v>0</v>
      </c>
      <c r="M391" s="26">
        <f>ROUND(ROUND(L391,2)*ROUND(G391,3),2)</f>
        <v>0</v>
      </c>
      <c r="N391" s="23" t="s">
        <v>129</v>
      </c>
      <c r="O391">
        <f>(M391*21)/100</f>
        <v>0</v>
      </c>
      <c r="P391" t="s">
        <v>42</v>
      </c>
    </row>
    <row r="392" spans="1:16" x14ac:dyDescent="0.2">
      <c r="A392" s="27" t="s">
        <v>43</v>
      </c>
      <c r="E392" s="28" t="s">
        <v>4</v>
      </c>
    </row>
    <row r="393" spans="1:16" x14ac:dyDescent="0.2">
      <c r="A393" s="27" t="s">
        <v>44</v>
      </c>
      <c r="E393" s="29" t="s">
        <v>474</v>
      </c>
    </row>
    <row r="394" spans="1:16" ht="38.25" x14ac:dyDescent="0.2">
      <c r="E394" s="28" t="s">
        <v>475</v>
      </c>
    </row>
    <row r="395" spans="1:16" x14ac:dyDescent="0.2">
      <c r="A395" t="s">
        <v>36</v>
      </c>
      <c r="B395" s="5" t="s">
        <v>237</v>
      </c>
      <c r="C395" s="5" t="s">
        <v>476</v>
      </c>
      <c r="D395" t="s">
        <v>4</v>
      </c>
      <c r="E395" s="22" t="s">
        <v>477</v>
      </c>
      <c r="F395" s="23" t="s">
        <v>60</v>
      </c>
      <c r="G395" s="24">
        <v>6.7869999999999999</v>
      </c>
      <c r="H395" s="23">
        <v>5.5199999999999997E-3</v>
      </c>
      <c r="I395" s="23">
        <f>ROUND(G395*H395,6)</f>
        <v>3.7463999999999997E-2</v>
      </c>
      <c r="L395" s="25">
        <v>0</v>
      </c>
      <c r="M395" s="26">
        <f>ROUND(ROUND(L395,2)*ROUND(G395,3),2)</f>
        <v>0</v>
      </c>
      <c r="N395" s="23" t="s">
        <v>129</v>
      </c>
      <c r="O395">
        <f>(M395*21)/100</f>
        <v>0</v>
      </c>
      <c r="P395" t="s">
        <v>42</v>
      </c>
    </row>
    <row r="396" spans="1:16" x14ac:dyDescent="0.2">
      <c r="A396" s="27" t="s">
        <v>43</v>
      </c>
      <c r="E396" s="28" t="s">
        <v>4</v>
      </c>
    </row>
    <row r="397" spans="1:16" x14ac:dyDescent="0.2">
      <c r="A397" s="27" t="s">
        <v>44</v>
      </c>
      <c r="E397" s="29" t="s">
        <v>478</v>
      </c>
    </row>
    <row r="398" spans="1:16" ht="216.75" x14ac:dyDescent="0.2">
      <c r="E398" s="28" t="s">
        <v>479</v>
      </c>
    </row>
    <row r="399" spans="1:16" x14ac:dyDescent="0.2">
      <c r="A399" t="s">
        <v>36</v>
      </c>
      <c r="B399" s="5" t="s">
        <v>243</v>
      </c>
      <c r="C399" s="5" t="s">
        <v>480</v>
      </c>
      <c r="D399" t="s">
        <v>4</v>
      </c>
      <c r="E399" s="22" t="s">
        <v>481</v>
      </c>
      <c r="F399" s="23" t="s">
        <v>60</v>
      </c>
      <c r="G399" s="24">
        <v>6.7869999999999999</v>
      </c>
      <c r="H399" s="23">
        <v>0</v>
      </c>
      <c r="I399" s="23">
        <f>ROUND(G399*H399,6)</f>
        <v>0</v>
      </c>
      <c r="L399" s="25">
        <v>0</v>
      </c>
      <c r="M399" s="26">
        <f>ROUND(ROUND(L399,2)*ROUND(G399,3),2)</f>
        <v>0</v>
      </c>
      <c r="N399" s="23" t="s">
        <v>129</v>
      </c>
      <c r="O399">
        <f>(M399*21)/100</f>
        <v>0</v>
      </c>
      <c r="P399" t="s">
        <v>42</v>
      </c>
    </row>
    <row r="400" spans="1:16" x14ac:dyDescent="0.2">
      <c r="A400" s="27" t="s">
        <v>43</v>
      </c>
      <c r="E400" s="28" t="s">
        <v>4</v>
      </c>
    </row>
    <row r="401" spans="1:16" x14ac:dyDescent="0.2">
      <c r="A401" s="27" t="s">
        <v>44</v>
      </c>
      <c r="E401" s="29" t="s">
        <v>4</v>
      </c>
    </row>
    <row r="402" spans="1:16" ht="216.75" x14ac:dyDescent="0.2">
      <c r="E402" s="28" t="s">
        <v>479</v>
      </c>
    </row>
    <row r="403" spans="1:16" x14ac:dyDescent="0.2">
      <c r="A403" t="s">
        <v>36</v>
      </c>
      <c r="B403" s="5" t="s">
        <v>248</v>
      </c>
      <c r="C403" s="5" t="s">
        <v>482</v>
      </c>
      <c r="D403" t="s">
        <v>4</v>
      </c>
      <c r="E403" s="22" t="s">
        <v>483</v>
      </c>
      <c r="F403" s="23" t="s">
        <v>60</v>
      </c>
      <c r="G403" s="24">
        <v>6.7869999999999999</v>
      </c>
      <c r="H403" s="23">
        <v>1E-3</v>
      </c>
      <c r="I403" s="23">
        <f>ROUND(G403*H403,6)</f>
        <v>6.7869999999999996E-3</v>
      </c>
      <c r="L403" s="25">
        <v>0</v>
      </c>
      <c r="M403" s="26">
        <f>ROUND(ROUND(L403,2)*ROUND(G403,3),2)</f>
        <v>0</v>
      </c>
      <c r="N403" s="23" t="s">
        <v>129</v>
      </c>
      <c r="O403">
        <f>(M403*21)/100</f>
        <v>0</v>
      </c>
      <c r="P403" t="s">
        <v>42</v>
      </c>
    </row>
    <row r="404" spans="1:16" x14ac:dyDescent="0.2">
      <c r="A404" s="27" t="s">
        <v>43</v>
      </c>
      <c r="E404" s="28" t="s">
        <v>4</v>
      </c>
    </row>
    <row r="405" spans="1:16" x14ac:dyDescent="0.2">
      <c r="A405" s="27" t="s">
        <v>44</v>
      </c>
      <c r="E405" s="29" t="s">
        <v>4</v>
      </c>
    </row>
    <row r="406" spans="1:16" x14ac:dyDescent="0.2">
      <c r="E406" s="28" t="s">
        <v>484</v>
      </c>
    </row>
    <row r="407" spans="1:16" x14ac:dyDescent="0.2">
      <c r="A407" t="s">
        <v>36</v>
      </c>
      <c r="B407" s="5" t="s">
        <v>252</v>
      </c>
      <c r="C407" s="5" t="s">
        <v>485</v>
      </c>
      <c r="D407" t="s">
        <v>4</v>
      </c>
      <c r="E407" s="22" t="s">
        <v>486</v>
      </c>
      <c r="F407" s="23" t="s">
        <v>60</v>
      </c>
      <c r="G407" s="24">
        <v>6.7869999999999999</v>
      </c>
      <c r="H407" s="23">
        <v>0</v>
      </c>
      <c r="I407" s="23">
        <f>ROUND(G407*H407,6)</f>
        <v>0</v>
      </c>
      <c r="L407" s="25">
        <v>0</v>
      </c>
      <c r="M407" s="26">
        <f>ROUND(ROUND(L407,2)*ROUND(G407,3),2)</f>
        <v>0</v>
      </c>
      <c r="N407" s="23" t="s">
        <v>129</v>
      </c>
      <c r="O407">
        <f>(M407*21)/100</f>
        <v>0</v>
      </c>
      <c r="P407" t="s">
        <v>42</v>
      </c>
    </row>
    <row r="408" spans="1:16" x14ac:dyDescent="0.2">
      <c r="A408" s="27" t="s">
        <v>43</v>
      </c>
      <c r="E408" s="28" t="s">
        <v>4</v>
      </c>
    </row>
    <row r="409" spans="1:16" x14ac:dyDescent="0.2">
      <c r="A409" s="27" t="s">
        <v>44</v>
      </c>
      <c r="E409" s="29" t="s">
        <v>4</v>
      </c>
    </row>
    <row r="410" spans="1:16" x14ac:dyDescent="0.2">
      <c r="E410" s="28" t="s">
        <v>484</v>
      </c>
    </row>
    <row r="411" spans="1:16" x14ac:dyDescent="0.2">
      <c r="A411" t="s">
        <v>36</v>
      </c>
      <c r="B411" s="5" t="s">
        <v>298</v>
      </c>
      <c r="C411" s="5" t="s">
        <v>487</v>
      </c>
      <c r="D411" t="s">
        <v>4</v>
      </c>
      <c r="E411" s="22" t="s">
        <v>488</v>
      </c>
      <c r="F411" s="23" t="s">
        <v>165</v>
      </c>
      <c r="G411" s="24">
        <v>0.12</v>
      </c>
      <c r="H411" s="23">
        <v>1.0551600000000001</v>
      </c>
      <c r="I411" s="23">
        <f>ROUND(G411*H411,6)</f>
        <v>0.12661900000000001</v>
      </c>
      <c r="L411" s="25">
        <v>0</v>
      </c>
      <c r="M411" s="26">
        <f>ROUND(ROUND(L411,2)*ROUND(G411,3),2)</f>
        <v>0</v>
      </c>
      <c r="N411" s="23" t="s">
        <v>129</v>
      </c>
      <c r="O411">
        <f>(M411*21)/100</f>
        <v>0</v>
      </c>
      <c r="P411" t="s">
        <v>42</v>
      </c>
    </row>
    <row r="412" spans="1:16" x14ac:dyDescent="0.2">
      <c r="A412" s="27" t="s">
        <v>43</v>
      </c>
      <c r="E412" s="28" t="s">
        <v>4</v>
      </c>
    </row>
    <row r="413" spans="1:16" ht="51" x14ac:dyDescent="0.2">
      <c r="A413" s="27" t="s">
        <v>44</v>
      </c>
      <c r="E413" s="29" t="s">
        <v>489</v>
      </c>
    </row>
    <row r="414" spans="1:16" x14ac:dyDescent="0.2">
      <c r="E414" s="28" t="s">
        <v>4</v>
      </c>
    </row>
    <row r="415" spans="1:16" x14ac:dyDescent="0.2">
      <c r="A415" t="s">
        <v>36</v>
      </c>
      <c r="B415" s="5" t="s">
        <v>295</v>
      </c>
      <c r="C415" s="5" t="s">
        <v>490</v>
      </c>
      <c r="D415" t="s">
        <v>4</v>
      </c>
      <c r="E415" s="22" t="s">
        <v>491</v>
      </c>
      <c r="F415" s="23" t="s">
        <v>165</v>
      </c>
      <c r="G415" s="24">
        <v>4.7E-2</v>
      </c>
      <c r="H415" s="23">
        <v>1.06277</v>
      </c>
      <c r="I415" s="23">
        <f>ROUND(G415*H415,6)</f>
        <v>4.9950000000000001E-2</v>
      </c>
      <c r="L415" s="25">
        <v>0</v>
      </c>
      <c r="M415" s="26">
        <f>ROUND(ROUND(L415,2)*ROUND(G415,3),2)</f>
        <v>0</v>
      </c>
      <c r="N415" s="23" t="s">
        <v>129</v>
      </c>
      <c r="O415">
        <f>(M415*21)/100</f>
        <v>0</v>
      </c>
      <c r="P415" t="s">
        <v>42</v>
      </c>
    </row>
    <row r="416" spans="1:16" x14ac:dyDescent="0.2">
      <c r="A416" s="27" t="s">
        <v>43</v>
      </c>
      <c r="E416" s="28" t="s">
        <v>4</v>
      </c>
    </row>
    <row r="417" spans="1:16" ht="25.5" x14ac:dyDescent="0.2">
      <c r="A417" s="27" t="s">
        <v>44</v>
      </c>
      <c r="E417" s="29" t="s">
        <v>492</v>
      </c>
    </row>
    <row r="418" spans="1:16" x14ac:dyDescent="0.2">
      <c r="E418" s="28" t="s">
        <v>4</v>
      </c>
    </row>
    <row r="419" spans="1:16" x14ac:dyDescent="0.2">
      <c r="A419" t="s">
        <v>33</v>
      </c>
      <c r="C419" s="6" t="s">
        <v>66</v>
      </c>
      <c r="E419" s="30" t="s">
        <v>251</v>
      </c>
      <c r="J419" s="26">
        <f>0</f>
        <v>0</v>
      </c>
      <c r="K419" s="26">
        <f>0</f>
        <v>0</v>
      </c>
      <c r="L419" s="26">
        <f>0+L420+L424+L428+L432+L436+L440+L444+L448</f>
        <v>0</v>
      </c>
      <c r="M419" s="26">
        <f>0+M420+M424+M428+M432+M436+M440+M444+M448</f>
        <v>0</v>
      </c>
    </row>
    <row r="420" spans="1:16" x14ac:dyDescent="0.2">
      <c r="A420" t="s">
        <v>36</v>
      </c>
      <c r="B420" s="5" t="s">
        <v>302</v>
      </c>
      <c r="C420" s="5" t="s">
        <v>493</v>
      </c>
      <c r="D420" t="s">
        <v>4</v>
      </c>
      <c r="E420" s="22" t="s">
        <v>494</v>
      </c>
      <c r="F420" s="23" t="s">
        <v>60</v>
      </c>
      <c r="G420" s="24">
        <v>864.63</v>
      </c>
      <c r="H420" s="23">
        <v>2.5999999999999998E-4</v>
      </c>
      <c r="I420" s="23">
        <f>ROUND(G420*H420,6)</f>
        <v>0.224804</v>
      </c>
      <c r="L420" s="25">
        <v>0</v>
      </c>
      <c r="M420" s="26">
        <f>ROUND(ROUND(L420,2)*ROUND(G420,3),2)</f>
        <v>0</v>
      </c>
      <c r="N420" s="23" t="s">
        <v>129</v>
      </c>
      <c r="O420">
        <f>(M420*21)/100</f>
        <v>0</v>
      </c>
      <c r="P420" t="s">
        <v>42</v>
      </c>
    </row>
    <row r="421" spans="1:16" x14ac:dyDescent="0.2">
      <c r="A421" s="27" t="s">
        <v>43</v>
      </c>
      <c r="E421" s="28" t="s">
        <v>4</v>
      </c>
    </row>
    <row r="422" spans="1:16" ht="318.75" x14ac:dyDescent="0.2">
      <c r="A422" s="27" t="s">
        <v>44</v>
      </c>
      <c r="E422" s="29" t="s">
        <v>495</v>
      </c>
    </row>
    <row r="423" spans="1:16" x14ac:dyDescent="0.2">
      <c r="E423" s="28" t="s">
        <v>4</v>
      </c>
    </row>
    <row r="424" spans="1:16" x14ac:dyDescent="0.2">
      <c r="A424" t="s">
        <v>36</v>
      </c>
      <c r="B424" s="5" t="s">
        <v>307</v>
      </c>
      <c r="C424" s="5" t="s">
        <v>496</v>
      </c>
      <c r="D424" t="s">
        <v>4</v>
      </c>
      <c r="E424" s="22" t="s">
        <v>497</v>
      </c>
      <c r="F424" s="23" t="s">
        <v>60</v>
      </c>
      <c r="G424" s="24">
        <v>864.63</v>
      </c>
      <c r="H424" s="23">
        <v>3.0000000000000001E-3</v>
      </c>
      <c r="I424" s="23">
        <f>ROUND(G424*H424,6)</f>
        <v>2.59389</v>
      </c>
      <c r="L424" s="25">
        <v>0</v>
      </c>
      <c r="M424" s="26">
        <f>ROUND(ROUND(L424,2)*ROUND(G424,3),2)</f>
        <v>0</v>
      </c>
      <c r="N424" s="23" t="s">
        <v>129</v>
      </c>
      <c r="O424">
        <f>(M424*21)/100</f>
        <v>0</v>
      </c>
      <c r="P424" t="s">
        <v>42</v>
      </c>
    </row>
    <row r="425" spans="1:16" x14ac:dyDescent="0.2">
      <c r="A425" s="27" t="s">
        <v>43</v>
      </c>
      <c r="E425" s="28" t="s">
        <v>4</v>
      </c>
    </row>
    <row r="426" spans="1:16" x14ac:dyDescent="0.2">
      <c r="A426" s="27" t="s">
        <v>44</v>
      </c>
      <c r="E426" s="29" t="s">
        <v>4</v>
      </c>
    </row>
    <row r="427" spans="1:16" x14ac:dyDescent="0.2">
      <c r="E427" s="28" t="s">
        <v>4</v>
      </c>
    </row>
    <row r="428" spans="1:16" ht="25.5" x14ac:dyDescent="0.2">
      <c r="A428" t="s">
        <v>36</v>
      </c>
      <c r="B428" s="5" t="s">
        <v>311</v>
      </c>
      <c r="C428" s="5" t="s">
        <v>498</v>
      </c>
      <c r="D428" t="s">
        <v>4</v>
      </c>
      <c r="E428" s="22" t="s">
        <v>499</v>
      </c>
      <c r="F428" s="23" t="s">
        <v>60</v>
      </c>
      <c r="G428" s="24">
        <v>864.63</v>
      </c>
      <c r="H428" s="23">
        <v>1.54E-2</v>
      </c>
      <c r="I428" s="23">
        <f>ROUND(G428*H428,6)</f>
        <v>13.315302000000001</v>
      </c>
      <c r="L428" s="25">
        <v>0</v>
      </c>
      <c r="M428" s="26">
        <f>ROUND(ROUND(L428,2)*ROUND(G428,3),2)</f>
        <v>0</v>
      </c>
      <c r="N428" s="23" t="s">
        <v>129</v>
      </c>
      <c r="O428">
        <f>(M428*21)/100</f>
        <v>0</v>
      </c>
      <c r="P428" t="s">
        <v>42</v>
      </c>
    </row>
    <row r="429" spans="1:16" x14ac:dyDescent="0.2">
      <c r="A429" s="27" t="s">
        <v>43</v>
      </c>
      <c r="E429" s="28" t="s">
        <v>4</v>
      </c>
    </row>
    <row r="430" spans="1:16" ht="318.75" x14ac:dyDescent="0.2">
      <c r="A430" s="27" t="s">
        <v>44</v>
      </c>
      <c r="E430" s="29" t="s">
        <v>495</v>
      </c>
    </row>
    <row r="431" spans="1:16" ht="63.75" x14ac:dyDescent="0.2">
      <c r="E431" s="28" t="s">
        <v>500</v>
      </c>
    </row>
    <row r="432" spans="1:16" x14ac:dyDescent="0.2">
      <c r="A432" t="s">
        <v>36</v>
      </c>
      <c r="B432" s="5" t="s">
        <v>315</v>
      </c>
      <c r="C432" s="5" t="s">
        <v>501</v>
      </c>
      <c r="D432" t="s">
        <v>4</v>
      </c>
      <c r="E432" s="22" t="s">
        <v>502</v>
      </c>
      <c r="F432" s="23" t="s">
        <v>60</v>
      </c>
      <c r="G432" s="24">
        <v>2778.74</v>
      </c>
      <c r="H432" s="23">
        <v>2.5999999999999998E-4</v>
      </c>
      <c r="I432" s="23">
        <f>ROUND(G432*H432,6)</f>
        <v>0.722472</v>
      </c>
      <c r="L432" s="25">
        <v>0</v>
      </c>
      <c r="M432" s="26">
        <f>ROUND(ROUND(L432,2)*ROUND(G432,3),2)</f>
        <v>0</v>
      </c>
      <c r="N432" s="23" t="s">
        <v>129</v>
      </c>
      <c r="O432">
        <f>(M432*21)/100</f>
        <v>0</v>
      </c>
      <c r="P432" t="s">
        <v>42</v>
      </c>
    </row>
    <row r="433" spans="1:16" x14ac:dyDescent="0.2">
      <c r="A433" s="27" t="s">
        <v>43</v>
      </c>
      <c r="E433" s="28" t="s">
        <v>4</v>
      </c>
    </row>
    <row r="434" spans="1:16" ht="409.5" x14ac:dyDescent="0.2">
      <c r="A434" s="27" t="s">
        <v>44</v>
      </c>
      <c r="E434" s="29" t="s">
        <v>503</v>
      </c>
    </row>
    <row r="435" spans="1:16" x14ac:dyDescent="0.2">
      <c r="E435" s="28" t="s">
        <v>4</v>
      </c>
    </row>
    <row r="436" spans="1:16" x14ac:dyDescent="0.2">
      <c r="A436" t="s">
        <v>36</v>
      </c>
      <c r="B436" s="5" t="s">
        <v>319</v>
      </c>
      <c r="C436" s="5" t="s">
        <v>504</v>
      </c>
      <c r="D436" t="s">
        <v>4</v>
      </c>
      <c r="E436" s="22" t="s">
        <v>505</v>
      </c>
      <c r="F436" s="23" t="s">
        <v>60</v>
      </c>
      <c r="G436" s="24">
        <v>2483.194</v>
      </c>
      <c r="H436" s="23">
        <v>3.0000000000000001E-3</v>
      </c>
      <c r="I436" s="23">
        <f>ROUND(G436*H436,6)</f>
        <v>7.4495820000000004</v>
      </c>
      <c r="L436" s="25">
        <v>0</v>
      </c>
      <c r="M436" s="26">
        <f>ROUND(ROUND(L436,2)*ROUND(G436,3),2)</f>
        <v>0</v>
      </c>
      <c r="N436" s="23" t="s">
        <v>129</v>
      </c>
      <c r="O436">
        <f>(M436*21)/100</f>
        <v>0</v>
      </c>
      <c r="P436" t="s">
        <v>42</v>
      </c>
    </row>
    <row r="437" spans="1:16" x14ac:dyDescent="0.2">
      <c r="A437" s="27" t="s">
        <v>43</v>
      </c>
      <c r="E437" s="28" t="s">
        <v>4</v>
      </c>
    </row>
    <row r="438" spans="1:16" ht="409.5" x14ac:dyDescent="0.2">
      <c r="A438" s="27" t="s">
        <v>44</v>
      </c>
      <c r="E438" s="29" t="s">
        <v>506</v>
      </c>
    </row>
    <row r="439" spans="1:16" x14ac:dyDescent="0.2">
      <c r="E439" s="28" t="s">
        <v>4</v>
      </c>
    </row>
    <row r="440" spans="1:16" x14ac:dyDescent="0.2">
      <c r="A440" t="s">
        <v>36</v>
      </c>
      <c r="B440" s="5" t="s">
        <v>325</v>
      </c>
      <c r="C440" s="5" t="s">
        <v>507</v>
      </c>
      <c r="D440" t="s">
        <v>4</v>
      </c>
      <c r="E440" s="22" t="s">
        <v>508</v>
      </c>
      <c r="F440" s="23" t="s">
        <v>60</v>
      </c>
      <c r="G440" s="24">
        <v>2778.74</v>
      </c>
      <c r="H440" s="23">
        <v>1.54E-2</v>
      </c>
      <c r="I440" s="23">
        <f>ROUND(G440*H440,6)</f>
        <v>42.792596000000003</v>
      </c>
      <c r="L440" s="25">
        <v>0</v>
      </c>
      <c r="M440" s="26">
        <f>ROUND(ROUND(L440,2)*ROUND(G440,3),2)</f>
        <v>0</v>
      </c>
      <c r="N440" s="23" t="s">
        <v>129</v>
      </c>
      <c r="O440">
        <f>(M440*21)/100</f>
        <v>0</v>
      </c>
      <c r="P440" t="s">
        <v>42</v>
      </c>
    </row>
    <row r="441" spans="1:16" x14ac:dyDescent="0.2">
      <c r="A441" s="27" t="s">
        <v>43</v>
      </c>
      <c r="E441" s="28" t="s">
        <v>4</v>
      </c>
    </row>
    <row r="442" spans="1:16" ht="409.5" x14ac:dyDescent="0.2">
      <c r="A442" s="27" t="s">
        <v>44</v>
      </c>
      <c r="E442" s="29" t="s">
        <v>503</v>
      </c>
    </row>
    <row r="443" spans="1:16" ht="63.75" x14ac:dyDescent="0.2">
      <c r="E443" s="28" t="s">
        <v>500</v>
      </c>
    </row>
    <row r="444" spans="1:16" x14ac:dyDescent="0.2">
      <c r="A444" t="s">
        <v>36</v>
      </c>
      <c r="B444" s="5" t="s">
        <v>329</v>
      </c>
      <c r="C444" s="5" t="s">
        <v>509</v>
      </c>
      <c r="D444" t="s">
        <v>4</v>
      </c>
      <c r="E444" s="22" t="s">
        <v>510</v>
      </c>
      <c r="F444" s="23" t="s">
        <v>60</v>
      </c>
      <c r="G444" s="24">
        <v>602.63</v>
      </c>
      <c r="H444" s="23">
        <v>0.1173</v>
      </c>
      <c r="I444" s="23">
        <f>ROUND(G444*H444,6)</f>
        <v>70.688498999999993</v>
      </c>
      <c r="L444" s="25">
        <v>0</v>
      </c>
      <c r="M444" s="26">
        <f>ROUND(ROUND(L444,2)*ROUND(G444,3),2)</f>
        <v>0</v>
      </c>
      <c r="N444" s="23" t="s">
        <v>53</v>
      </c>
      <c r="O444">
        <f>(M444*21)/100</f>
        <v>0</v>
      </c>
      <c r="P444" t="s">
        <v>42</v>
      </c>
    </row>
    <row r="445" spans="1:16" x14ac:dyDescent="0.2">
      <c r="A445" s="27" t="s">
        <v>43</v>
      </c>
      <c r="E445" s="28" t="s">
        <v>4</v>
      </c>
    </row>
    <row r="446" spans="1:16" x14ac:dyDescent="0.2">
      <c r="A446" s="27" t="s">
        <v>44</v>
      </c>
      <c r="E446" s="29" t="s">
        <v>4</v>
      </c>
    </row>
    <row r="447" spans="1:16" ht="38.25" x14ac:dyDescent="0.2">
      <c r="E447" s="28" t="s">
        <v>511</v>
      </c>
    </row>
    <row r="448" spans="1:16" x14ac:dyDescent="0.2">
      <c r="A448" t="s">
        <v>36</v>
      </c>
      <c r="B448" s="5" t="s">
        <v>332</v>
      </c>
      <c r="C448" s="5" t="s">
        <v>512</v>
      </c>
      <c r="D448" t="s">
        <v>4</v>
      </c>
      <c r="E448" s="22" t="s">
        <v>513</v>
      </c>
      <c r="F448" s="23" t="s">
        <v>60</v>
      </c>
      <c r="G448" s="24">
        <v>602.63</v>
      </c>
      <c r="H448" s="23">
        <v>7.4260000000000007E-2</v>
      </c>
      <c r="I448" s="23">
        <f>ROUND(G448*H448,6)</f>
        <v>44.751303999999998</v>
      </c>
      <c r="L448" s="25">
        <v>0</v>
      </c>
      <c r="M448" s="26">
        <f>ROUND(ROUND(L448,2)*ROUND(G448,3),2)</f>
        <v>0</v>
      </c>
      <c r="N448" s="23" t="s">
        <v>129</v>
      </c>
      <c r="O448">
        <f>(M448*21)/100</f>
        <v>0</v>
      </c>
      <c r="P448" t="s">
        <v>42</v>
      </c>
    </row>
    <row r="449" spans="1:16" x14ac:dyDescent="0.2">
      <c r="A449" s="27" t="s">
        <v>43</v>
      </c>
      <c r="E449" s="28" t="s">
        <v>4</v>
      </c>
    </row>
    <row r="450" spans="1:16" ht="76.5" x14ac:dyDescent="0.2">
      <c r="A450" s="27" t="s">
        <v>44</v>
      </c>
      <c r="E450" s="29" t="s">
        <v>514</v>
      </c>
    </row>
    <row r="451" spans="1:16" ht="51" x14ac:dyDescent="0.2">
      <c r="E451" s="28" t="s">
        <v>515</v>
      </c>
    </row>
    <row r="452" spans="1:16" x14ac:dyDescent="0.2">
      <c r="A452" t="s">
        <v>33</v>
      </c>
      <c r="C452" s="6" t="s">
        <v>256</v>
      </c>
      <c r="E452" s="30" t="s">
        <v>257</v>
      </c>
      <c r="J452" s="26">
        <f>0</f>
        <v>0</v>
      </c>
      <c r="K452" s="26">
        <f>0</f>
        <v>0</v>
      </c>
      <c r="L452" s="26">
        <f>0+L453+L457+L461+L465+L469+L473+L477</f>
        <v>0</v>
      </c>
      <c r="M452" s="26">
        <f>0+M453+M457+M461+M465+M469+M473+M477</f>
        <v>0</v>
      </c>
    </row>
    <row r="453" spans="1:16" x14ac:dyDescent="0.2">
      <c r="A453" t="s">
        <v>36</v>
      </c>
      <c r="B453" s="5" t="s">
        <v>344</v>
      </c>
      <c r="C453" s="5" t="s">
        <v>516</v>
      </c>
      <c r="D453" t="s">
        <v>4</v>
      </c>
      <c r="E453" s="22" t="s">
        <v>517</v>
      </c>
      <c r="F453" s="23" t="s">
        <v>165</v>
      </c>
      <c r="G453" s="24">
        <v>0.18099999999999999</v>
      </c>
      <c r="H453" s="23">
        <v>1</v>
      </c>
      <c r="I453" s="23">
        <f>ROUND(G453*H453,6)</f>
        <v>0.18099999999999999</v>
      </c>
      <c r="L453" s="25">
        <v>0</v>
      </c>
      <c r="M453" s="26">
        <f>ROUND(ROUND(L453,2)*ROUND(G453,3),2)</f>
        <v>0</v>
      </c>
      <c r="N453" s="23" t="s">
        <v>129</v>
      </c>
      <c r="O453">
        <f>(M453*21)/100</f>
        <v>0</v>
      </c>
      <c r="P453" t="s">
        <v>42</v>
      </c>
    </row>
    <row r="454" spans="1:16" x14ac:dyDescent="0.2">
      <c r="A454" s="27" t="s">
        <v>43</v>
      </c>
      <c r="E454" s="28" t="s">
        <v>4</v>
      </c>
    </row>
    <row r="455" spans="1:16" x14ac:dyDescent="0.2">
      <c r="A455" s="27" t="s">
        <v>44</v>
      </c>
      <c r="E455" s="29" t="s">
        <v>4</v>
      </c>
    </row>
    <row r="456" spans="1:16" x14ac:dyDescent="0.2">
      <c r="E456" s="28" t="s">
        <v>4</v>
      </c>
    </row>
    <row r="457" spans="1:16" x14ac:dyDescent="0.2">
      <c r="A457" t="s">
        <v>36</v>
      </c>
      <c r="B457" s="5" t="s">
        <v>354</v>
      </c>
      <c r="C457" s="5" t="s">
        <v>263</v>
      </c>
      <c r="D457" t="s">
        <v>4</v>
      </c>
      <c r="E457" s="22" t="s">
        <v>264</v>
      </c>
      <c r="F457" s="23" t="s">
        <v>60</v>
      </c>
      <c r="G457" s="24">
        <v>693.02499999999998</v>
      </c>
      <c r="H457" s="23">
        <v>3.8800000000000002E-3</v>
      </c>
      <c r="I457" s="23">
        <f>ROUND(G457*H457,6)</f>
        <v>2.6889370000000001</v>
      </c>
      <c r="L457" s="25">
        <v>0</v>
      </c>
      <c r="M457" s="26">
        <f>ROUND(ROUND(L457,2)*ROUND(G457,3),2)</f>
        <v>0</v>
      </c>
      <c r="N457" s="23" t="s">
        <v>129</v>
      </c>
      <c r="O457">
        <f>(M457*21)/100</f>
        <v>0</v>
      </c>
      <c r="P457" t="s">
        <v>42</v>
      </c>
    </row>
    <row r="458" spans="1:16" x14ac:dyDescent="0.2">
      <c r="A458" s="27" t="s">
        <v>43</v>
      </c>
      <c r="E458" s="28" t="s">
        <v>4</v>
      </c>
    </row>
    <row r="459" spans="1:16" x14ac:dyDescent="0.2">
      <c r="A459" s="27" t="s">
        <v>44</v>
      </c>
      <c r="E459" s="29" t="s">
        <v>4</v>
      </c>
    </row>
    <row r="460" spans="1:16" x14ac:dyDescent="0.2">
      <c r="E460" s="28" t="s">
        <v>4</v>
      </c>
    </row>
    <row r="461" spans="1:16" x14ac:dyDescent="0.2">
      <c r="A461" t="s">
        <v>36</v>
      </c>
      <c r="B461" s="5" t="s">
        <v>339</v>
      </c>
      <c r="C461" s="5" t="s">
        <v>518</v>
      </c>
      <c r="D461" t="s">
        <v>4</v>
      </c>
      <c r="E461" s="22" t="s">
        <v>519</v>
      </c>
      <c r="F461" s="23" t="s">
        <v>60</v>
      </c>
      <c r="G461" s="24">
        <v>602.63</v>
      </c>
      <c r="H461" s="23">
        <v>0</v>
      </c>
      <c r="I461" s="23">
        <f>ROUND(G461*H461,6)</f>
        <v>0</v>
      </c>
      <c r="L461" s="25">
        <v>0</v>
      </c>
      <c r="M461" s="26">
        <f>ROUND(ROUND(L461,2)*ROUND(G461,3),2)</f>
        <v>0</v>
      </c>
      <c r="N461" s="23" t="s">
        <v>129</v>
      </c>
      <c r="O461">
        <f>(M461*21)/100</f>
        <v>0</v>
      </c>
      <c r="P461" t="s">
        <v>42</v>
      </c>
    </row>
    <row r="462" spans="1:16" x14ac:dyDescent="0.2">
      <c r="A462" s="27" t="s">
        <v>43</v>
      </c>
      <c r="E462" s="28" t="s">
        <v>4</v>
      </c>
    </row>
    <row r="463" spans="1:16" ht="76.5" x14ac:dyDescent="0.2">
      <c r="A463" s="27" t="s">
        <v>44</v>
      </c>
      <c r="E463" s="29" t="s">
        <v>520</v>
      </c>
    </row>
    <row r="464" spans="1:16" ht="25.5" x14ac:dyDescent="0.2">
      <c r="E464" s="28" t="s">
        <v>270</v>
      </c>
    </row>
    <row r="465" spans="1:16" x14ac:dyDescent="0.2">
      <c r="A465" t="s">
        <v>36</v>
      </c>
      <c r="B465" s="5" t="s">
        <v>348</v>
      </c>
      <c r="C465" s="5" t="s">
        <v>276</v>
      </c>
      <c r="D465" t="s">
        <v>4</v>
      </c>
      <c r="E465" s="22" t="s">
        <v>277</v>
      </c>
      <c r="F465" s="23" t="s">
        <v>60</v>
      </c>
      <c r="G465" s="24">
        <v>602.63</v>
      </c>
      <c r="H465" s="23">
        <v>4.0000000000000002E-4</v>
      </c>
      <c r="I465" s="23">
        <f>ROUND(G465*H465,6)</f>
        <v>0.24105199999999999</v>
      </c>
      <c r="L465" s="25">
        <v>0</v>
      </c>
      <c r="M465" s="26">
        <f>ROUND(ROUND(L465,2)*ROUND(G465,3),2)</f>
        <v>0</v>
      </c>
      <c r="N465" s="23" t="s">
        <v>129</v>
      </c>
      <c r="O465">
        <f>(M465*21)/100</f>
        <v>0</v>
      </c>
      <c r="P465" t="s">
        <v>42</v>
      </c>
    </row>
    <row r="466" spans="1:16" x14ac:dyDescent="0.2">
      <c r="A466" s="27" t="s">
        <v>43</v>
      </c>
      <c r="E466" s="28" t="s">
        <v>4</v>
      </c>
    </row>
    <row r="467" spans="1:16" x14ac:dyDescent="0.2">
      <c r="A467" s="27" t="s">
        <v>44</v>
      </c>
      <c r="E467" s="29" t="s">
        <v>521</v>
      </c>
    </row>
    <row r="468" spans="1:16" ht="25.5" x14ac:dyDescent="0.2">
      <c r="E468" s="28" t="s">
        <v>279</v>
      </c>
    </row>
    <row r="469" spans="1:16" ht="25.5" x14ac:dyDescent="0.2">
      <c r="A469" t="s">
        <v>36</v>
      </c>
      <c r="B469" s="5" t="s">
        <v>358</v>
      </c>
      <c r="C469" s="5" t="s">
        <v>285</v>
      </c>
      <c r="D469" t="s">
        <v>4</v>
      </c>
      <c r="E469" s="22" t="s">
        <v>286</v>
      </c>
      <c r="F469" s="23" t="s">
        <v>165</v>
      </c>
      <c r="G469" s="24">
        <v>3.1110000000000002</v>
      </c>
      <c r="H469" s="23">
        <v>0</v>
      </c>
      <c r="I469" s="23">
        <f>ROUND(G469*H469,6)</f>
        <v>0</v>
      </c>
      <c r="L469" s="25">
        <v>0</v>
      </c>
      <c r="M469" s="26">
        <f>ROUND(ROUND(L469,2)*ROUND(G469,3),2)</f>
        <v>0</v>
      </c>
      <c r="N469" s="23" t="s">
        <v>129</v>
      </c>
      <c r="O469">
        <f>(M469*21)/100</f>
        <v>0</v>
      </c>
      <c r="P469" t="s">
        <v>42</v>
      </c>
    </row>
    <row r="470" spans="1:16" x14ac:dyDescent="0.2">
      <c r="A470" s="27" t="s">
        <v>43</v>
      </c>
      <c r="E470" s="28" t="s">
        <v>4</v>
      </c>
    </row>
    <row r="471" spans="1:16" x14ac:dyDescent="0.2">
      <c r="A471" s="27" t="s">
        <v>44</v>
      </c>
      <c r="E471" s="29" t="s">
        <v>4</v>
      </c>
    </row>
    <row r="472" spans="1:16" ht="114.75" x14ac:dyDescent="0.2">
      <c r="E472" s="28" t="s">
        <v>287</v>
      </c>
    </row>
    <row r="473" spans="1:16" x14ac:dyDescent="0.2">
      <c r="A473" t="s">
        <v>36</v>
      </c>
      <c r="B473" s="5" t="s">
        <v>266</v>
      </c>
      <c r="C473" s="5" t="s">
        <v>289</v>
      </c>
      <c r="D473" t="s">
        <v>4</v>
      </c>
      <c r="E473" s="22" t="s">
        <v>290</v>
      </c>
      <c r="F473" s="23" t="s">
        <v>165</v>
      </c>
      <c r="G473" s="24">
        <v>3.1110000000000002</v>
      </c>
      <c r="H473" s="23">
        <v>0</v>
      </c>
      <c r="I473" s="23">
        <f>ROUND(G473*H473,6)</f>
        <v>0</v>
      </c>
      <c r="L473" s="25">
        <v>0</v>
      </c>
      <c r="M473" s="26">
        <f>ROUND(ROUND(L473,2)*ROUND(G473,3),2)</f>
        <v>0</v>
      </c>
      <c r="N473" s="23" t="s">
        <v>129</v>
      </c>
      <c r="O473">
        <f>(M473*21)/100</f>
        <v>0</v>
      </c>
      <c r="P473" t="s">
        <v>42</v>
      </c>
    </row>
    <row r="474" spans="1:16" x14ac:dyDescent="0.2">
      <c r="A474" s="27" t="s">
        <v>43</v>
      </c>
      <c r="E474" s="28" t="s">
        <v>4</v>
      </c>
    </row>
    <row r="475" spans="1:16" x14ac:dyDescent="0.2">
      <c r="A475" s="27" t="s">
        <v>44</v>
      </c>
      <c r="E475" s="29" t="s">
        <v>4</v>
      </c>
    </row>
    <row r="476" spans="1:16" ht="114.75" x14ac:dyDescent="0.2">
      <c r="E476" s="28" t="s">
        <v>287</v>
      </c>
    </row>
    <row r="477" spans="1:16" x14ac:dyDescent="0.2">
      <c r="A477" t="s">
        <v>36</v>
      </c>
      <c r="B477" s="5" t="s">
        <v>258</v>
      </c>
      <c r="C477" s="5" t="s">
        <v>292</v>
      </c>
      <c r="D477" t="s">
        <v>4</v>
      </c>
      <c r="E477" s="22" t="s">
        <v>293</v>
      </c>
      <c r="F477" s="23" t="s">
        <v>165</v>
      </c>
      <c r="G477" s="24">
        <v>3.1110000000000002</v>
      </c>
      <c r="H477" s="23">
        <v>0</v>
      </c>
      <c r="I477" s="23">
        <f>ROUND(G477*H477,6)</f>
        <v>0</v>
      </c>
      <c r="L477" s="25">
        <v>0</v>
      </c>
      <c r="M477" s="26">
        <f>ROUND(ROUND(L477,2)*ROUND(G477,3),2)</f>
        <v>0</v>
      </c>
      <c r="N477" s="23" t="s">
        <v>129</v>
      </c>
      <c r="O477">
        <f>(M477*21)/100</f>
        <v>0</v>
      </c>
      <c r="P477" t="s">
        <v>42</v>
      </c>
    </row>
    <row r="478" spans="1:16" x14ac:dyDescent="0.2">
      <c r="A478" s="27" t="s">
        <v>43</v>
      </c>
      <c r="E478" s="28" t="s">
        <v>4</v>
      </c>
    </row>
    <row r="479" spans="1:16" x14ac:dyDescent="0.2">
      <c r="A479" s="27" t="s">
        <v>44</v>
      </c>
      <c r="E479" s="29" t="s">
        <v>4</v>
      </c>
    </row>
    <row r="480" spans="1:16" ht="114.75" x14ac:dyDescent="0.2">
      <c r="E480" s="28" t="s">
        <v>287</v>
      </c>
    </row>
    <row r="481" spans="1:16" x14ac:dyDescent="0.2">
      <c r="A481" t="s">
        <v>33</v>
      </c>
      <c r="C481" s="6" t="s">
        <v>522</v>
      </c>
      <c r="E481" s="30" t="s">
        <v>523</v>
      </c>
      <c r="J481" s="26">
        <f>0</f>
        <v>0</v>
      </c>
      <c r="K481" s="26">
        <f>0</f>
        <v>0</v>
      </c>
      <c r="L481" s="26">
        <f>0+L482+L486+L490+L494+L498+L502+L506+L510+L514</f>
        <v>0</v>
      </c>
      <c r="M481" s="26">
        <f>0+M482+M486+M490+M494+M498+M502+M506+M510+M514</f>
        <v>0</v>
      </c>
    </row>
    <row r="482" spans="1:16" x14ac:dyDescent="0.2">
      <c r="A482" t="s">
        <v>36</v>
      </c>
      <c r="B482" s="5" t="s">
        <v>265</v>
      </c>
      <c r="C482" s="5" t="s">
        <v>524</v>
      </c>
      <c r="D482" t="s">
        <v>4</v>
      </c>
      <c r="E482" s="22" t="s">
        <v>525</v>
      </c>
      <c r="F482" s="23" t="s">
        <v>60</v>
      </c>
      <c r="G482" s="24">
        <v>662.89300000000003</v>
      </c>
      <c r="H482" s="23">
        <v>1.2E-4</v>
      </c>
      <c r="I482" s="23">
        <f>ROUND(G482*H482,6)</f>
        <v>7.9547000000000007E-2</v>
      </c>
      <c r="L482" s="25">
        <v>0</v>
      </c>
      <c r="M482" s="26">
        <f>ROUND(ROUND(L482,2)*ROUND(G482,3),2)</f>
        <v>0</v>
      </c>
      <c r="N482" s="23" t="s">
        <v>129</v>
      </c>
      <c r="O482">
        <f>(M482*21)/100</f>
        <v>0</v>
      </c>
      <c r="P482" t="s">
        <v>42</v>
      </c>
    </row>
    <row r="483" spans="1:16" x14ac:dyDescent="0.2">
      <c r="A483" s="27" t="s">
        <v>43</v>
      </c>
      <c r="E483" s="28" t="s">
        <v>4</v>
      </c>
    </row>
    <row r="484" spans="1:16" x14ac:dyDescent="0.2">
      <c r="A484" s="27" t="s">
        <v>44</v>
      </c>
      <c r="E484" s="29" t="s">
        <v>4</v>
      </c>
    </row>
    <row r="485" spans="1:16" x14ac:dyDescent="0.2">
      <c r="E485" s="28" t="s">
        <v>4</v>
      </c>
    </row>
    <row r="486" spans="1:16" x14ac:dyDescent="0.2">
      <c r="A486" t="s">
        <v>36</v>
      </c>
      <c r="B486" s="5" t="s">
        <v>262</v>
      </c>
      <c r="C486" s="5" t="s">
        <v>526</v>
      </c>
      <c r="D486" t="s">
        <v>4</v>
      </c>
      <c r="E486" s="22" t="s">
        <v>527</v>
      </c>
      <c r="F486" s="23" t="s">
        <v>60</v>
      </c>
      <c r="G486" s="24">
        <v>614.68299999999999</v>
      </c>
      <c r="H486" s="23">
        <v>4.1999999999999997E-3</v>
      </c>
      <c r="I486" s="23">
        <f>ROUND(G486*H486,6)</f>
        <v>2.5816690000000002</v>
      </c>
      <c r="L486" s="25">
        <v>0</v>
      </c>
      <c r="M486" s="26">
        <f>ROUND(ROUND(L486,2)*ROUND(G486,3),2)</f>
        <v>0</v>
      </c>
      <c r="N486" s="23" t="s">
        <v>129</v>
      </c>
      <c r="O486">
        <f>(M486*21)/100</f>
        <v>0</v>
      </c>
      <c r="P486" t="s">
        <v>42</v>
      </c>
    </row>
    <row r="487" spans="1:16" x14ac:dyDescent="0.2">
      <c r="A487" s="27" t="s">
        <v>43</v>
      </c>
      <c r="E487" s="28" t="s">
        <v>4</v>
      </c>
    </row>
    <row r="488" spans="1:16" x14ac:dyDescent="0.2">
      <c r="A488" s="27" t="s">
        <v>44</v>
      </c>
      <c r="E488" s="29" t="s">
        <v>4</v>
      </c>
    </row>
    <row r="489" spans="1:16" x14ac:dyDescent="0.2">
      <c r="E489" s="28" t="s">
        <v>4</v>
      </c>
    </row>
    <row r="490" spans="1:16" x14ac:dyDescent="0.2">
      <c r="A490" t="s">
        <v>36</v>
      </c>
      <c r="B490" s="5" t="s">
        <v>261</v>
      </c>
      <c r="C490" s="5" t="s">
        <v>528</v>
      </c>
      <c r="D490" t="s">
        <v>4</v>
      </c>
      <c r="E490" s="22" t="s">
        <v>529</v>
      </c>
      <c r="F490" s="23" t="s">
        <v>60</v>
      </c>
      <c r="G490" s="24">
        <v>20.707999999999998</v>
      </c>
      <c r="H490" s="23">
        <v>3.5000000000000001E-3</v>
      </c>
      <c r="I490" s="23">
        <f>ROUND(G490*H490,6)</f>
        <v>7.2478000000000001E-2</v>
      </c>
      <c r="L490" s="25">
        <v>0</v>
      </c>
      <c r="M490" s="26">
        <f>ROUND(ROUND(L490,2)*ROUND(G490,3),2)</f>
        <v>0</v>
      </c>
      <c r="N490" s="23" t="s">
        <v>129</v>
      </c>
      <c r="O490">
        <f>(M490*21)/100</f>
        <v>0</v>
      </c>
      <c r="P490" t="s">
        <v>42</v>
      </c>
    </row>
    <row r="491" spans="1:16" x14ac:dyDescent="0.2">
      <c r="A491" s="27" t="s">
        <v>43</v>
      </c>
      <c r="E491" s="28" t="s">
        <v>4</v>
      </c>
    </row>
    <row r="492" spans="1:16" x14ac:dyDescent="0.2">
      <c r="A492" s="27" t="s">
        <v>44</v>
      </c>
      <c r="E492" s="29" t="s">
        <v>4</v>
      </c>
    </row>
    <row r="493" spans="1:16" x14ac:dyDescent="0.2">
      <c r="E493" s="28" t="s">
        <v>4</v>
      </c>
    </row>
    <row r="494" spans="1:16" ht="25.5" x14ac:dyDescent="0.2">
      <c r="A494" t="s">
        <v>36</v>
      </c>
      <c r="B494" s="5" t="s">
        <v>271</v>
      </c>
      <c r="C494" s="5" t="s">
        <v>530</v>
      </c>
      <c r="D494" t="s">
        <v>4</v>
      </c>
      <c r="E494" s="22" t="s">
        <v>531</v>
      </c>
      <c r="F494" s="23" t="s">
        <v>60</v>
      </c>
      <c r="G494" s="24">
        <v>20.302</v>
      </c>
      <c r="H494" s="23">
        <v>0</v>
      </c>
      <c r="I494" s="23">
        <f>ROUND(G494*H494,6)</f>
        <v>0</v>
      </c>
      <c r="L494" s="25">
        <v>0</v>
      </c>
      <c r="M494" s="26">
        <f>ROUND(ROUND(L494,2)*ROUND(G494,3),2)</f>
        <v>0</v>
      </c>
      <c r="N494" s="23" t="s">
        <v>129</v>
      </c>
      <c r="O494">
        <f>(M494*21)/100</f>
        <v>0</v>
      </c>
      <c r="P494" t="s">
        <v>42</v>
      </c>
    </row>
    <row r="495" spans="1:16" x14ac:dyDescent="0.2">
      <c r="A495" s="27" t="s">
        <v>43</v>
      </c>
      <c r="E495" s="28" t="s">
        <v>4</v>
      </c>
    </row>
    <row r="496" spans="1:16" ht="25.5" x14ac:dyDescent="0.2">
      <c r="A496" s="27" t="s">
        <v>44</v>
      </c>
      <c r="E496" s="29" t="s">
        <v>532</v>
      </c>
    </row>
    <row r="497" spans="1:16" ht="25.5" x14ac:dyDescent="0.2">
      <c r="E497" s="28" t="s">
        <v>533</v>
      </c>
    </row>
    <row r="498" spans="1:16" ht="25.5" x14ac:dyDescent="0.2">
      <c r="A498" t="s">
        <v>36</v>
      </c>
      <c r="B498" s="5" t="s">
        <v>275</v>
      </c>
      <c r="C498" s="5" t="s">
        <v>534</v>
      </c>
      <c r="D498" t="s">
        <v>4</v>
      </c>
      <c r="E498" s="22" t="s">
        <v>535</v>
      </c>
      <c r="F498" s="23" t="s">
        <v>60</v>
      </c>
      <c r="G498" s="24">
        <v>602.63</v>
      </c>
      <c r="H498" s="23">
        <v>0</v>
      </c>
      <c r="I498" s="23">
        <f>ROUND(G498*H498,6)</f>
        <v>0</v>
      </c>
      <c r="L498" s="25">
        <v>0</v>
      </c>
      <c r="M498" s="26">
        <f>ROUND(ROUND(L498,2)*ROUND(G498,3),2)</f>
        <v>0</v>
      </c>
      <c r="N498" s="23" t="s">
        <v>53</v>
      </c>
      <c r="O498">
        <f>(M498*21)/100</f>
        <v>0</v>
      </c>
      <c r="P498" t="s">
        <v>42</v>
      </c>
    </row>
    <row r="499" spans="1:16" x14ac:dyDescent="0.2">
      <c r="A499" s="27" t="s">
        <v>43</v>
      </c>
      <c r="E499" s="28" t="s">
        <v>4</v>
      </c>
    </row>
    <row r="500" spans="1:16" x14ac:dyDescent="0.2">
      <c r="A500" s="27" t="s">
        <v>44</v>
      </c>
      <c r="E500" s="29" t="s">
        <v>4</v>
      </c>
    </row>
    <row r="501" spans="1:16" ht="25.5" x14ac:dyDescent="0.2">
      <c r="E501" s="28" t="s">
        <v>533</v>
      </c>
    </row>
    <row r="502" spans="1:16" ht="25.5" x14ac:dyDescent="0.2">
      <c r="A502" t="s">
        <v>36</v>
      </c>
      <c r="B502" s="5" t="s">
        <v>280</v>
      </c>
      <c r="C502" s="5" t="s">
        <v>536</v>
      </c>
      <c r="D502" t="s">
        <v>4</v>
      </c>
      <c r="E502" s="22" t="s">
        <v>537</v>
      </c>
      <c r="F502" s="23" t="s">
        <v>60</v>
      </c>
      <c r="G502" s="24">
        <v>602.63</v>
      </c>
      <c r="H502" s="23">
        <v>0</v>
      </c>
      <c r="I502" s="23">
        <f>ROUND(G502*H502,6)</f>
        <v>0</v>
      </c>
      <c r="L502" s="25">
        <v>0</v>
      </c>
      <c r="M502" s="26">
        <f>ROUND(ROUND(L502,2)*ROUND(G502,3),2)</f>
        <v>0</v>
      </c>
      <c r="N502" s="23" t="s">
        <v>129</v>
      </c>
      <c r="O502">
        <f>(M502*21)/100</f>
        <v>0</v>
      </c>
      <c r="P502" t="s">
        <v>42</v>
      </c>
    </row>
    <row r="503" spans="1:16" x14ac:dyDescent="0.2">
      <c r="A503" s="27" t="s">
        <v>43</v>
      </c>
      <c r="E503" s="28" t="s">
        <v>4</v>
      </c>
    </row>
    <row r="504" spans="1:16" x14ac:dyDescent="0.2">
      <c r="A504" s="27" t="s">
        <v>44</v>
      </c>
      <c r="E504" s="29" t="s">
        <v>521</v>
      </c>
    </row>
    <row r="505" spans="1:16" x14ac:dyDescent="0.2">
      <c r="E505" s="28" t="s">
        <v>4</v>
      </c>
    </row>
    <row r="506" spans="1:16" x14ac:dyDescent="0.2">
      <c r="A506" t="s">
        <v>36</v>
      </c>
      <c r="B506" s="5" t="s">
        <v>284</v>
      </c>
      <c r="C506" s="5" t="s">
        <v>538</v>
      </c>
      <c r="D506" t="s">
        <v>4</v>
      </c>
      <c r="E506" s="22" t="s">
        <v>539</v>
      </c>
      <c r="F506" s="23" t="s">
        <v>165</v>
      </c>
      <c r="G506" s="24">
        <v>2.734</v>
      </c>
      <c r="H506" s="23">
        <v>0</v>
      </c>
      <c r="I506" s="23">
        <f>ROUND(G506*H506,6)</f>
        <v>0</v>
      </c>
      <c r="L506" s="25">
        <v>0</v>
      </c>
      <c r="M506" s="26">
        <f>ROUND(ROUND(L506,2)*ROUND(G506,3),2)</f>
        <v>0</v>
      </c>
      <c r="N506" s="23" t="s">
        <v>129</v>
      </c>
      <c r="O506">
        <f>(M506*21)/100</f>
        <v>0</v>
      </c>
      <c r="P506" t="s">
        <v>42</v>
      </c>
    </row>
    <row r="507" spans="1:16" x14ac:dyDescent="0.2">
      <c r="A507" s="27" t="s">
        <v>43</v>
      </c>
      <c r="E507" s="28" t="s">
        <v>4</v>
      </c>
    </row>
    <row r="508" spans="1:16" x14ac:dyDescent="0.2">
      <c r="A508" s="27" t="s">
        <v>44</v>
      </c>
      <c r="E508" s="29" t="s">
        <v>4</v>
      </c>
    </row>
    <row r="509" spans="1:16" ht="114.75" x14ac:dyDescent="0.2">
      <c r="E509" s="28" t="s">
        <v>540</v>
      </c>
    </row>
    <row r="510" spans="1:16" x14ac:dyDescent="0.2">
      <c r="A510" t="s">
        <v>36</v>
      </c>
      <c r="B510" s="5" t="s">
        <v>288</v>
      </c>
      <c r="C510" s="5" t="s">
        <v>541</v>
      </c>
      <c r="D510" t="s">
        <v>4</v>
      </c>
      <c r="E510" s="22" t="s">
        <v>542</v>
      </c>
      <c r="F510" s="23" t="s">
        <v>165</v>
      </c>
      <c r="G510" s="24">
        <v>2.734</v>
      </c>
      <c r="H510" s="23">
        <v>0</v>
      </c>
      <c r="I510" s="23">
        <f>ROUND(G510*H510,6)</f>
        <v>0</v>
      </c>
      <c r="L510" s="25">
        <v>0</v>
      </c>
      <c r="M510" s="26">
        <f>ROUND(ROUND(L510,2)*ROUND(G510,3),2)</f>
        <v>0</v>
      </c>
      <c r="N510" s="23" t="s">
        <v>129</v>
      </c>
      <c r="O510">
        <f>(M510*21)/100</f>
        <v>0</v>
      </c>
      <c r="P510" t="s">
        <v>42</v>
      </c>
    </row>
    <row r="511" spans="1:16" x14ac:dyDescent="0.2">
      <c r="A511" s="27" t="s">
        <v>43</v>
      </c>
      <c r="E511" s="28" t="s">
        <v>4</v>
      </c>
    </row>
    <row r="512" spans="1:16" x14ac:dyDescent="0.2">
      <c r="A512" s="27" t="s">
        <v>44</v>
      </c>
      <c r="E512" s="29" t="s">
        <v>4</v>
      </c>
    </row>
    <row r="513" spans="1:16" ht="114.75" x14ac:dyDescent="0.2">
      <c r="E513" s="28" t="s">
        <v>540</v>
      </c>
    </row>
    <row r="514" spans="1:16" x14ac:dyDescent="0.2">
      <c r="A514" t="s">
        <v>36</v>
      </c>
      <c r="B514" s="5" t="s">
        <v>291</v>
      </c>
      <c r="C514" s="5" t="s">
        <v>543</v>
      </c>
      <c r="D514" t="s">
        <v>4</v>
      </c>
      <c r="E514" s="22" t="s">
        <v>544</v>
      </c>
      <c r="F514" s="23" t="s">
        <v>165</v>
      </c>
      <c r="G514" s="24">
        <v>2.734</v>
      </c>
      <c r="H514" s="23">
        <v>0</v>
      </c>
      <c r="I514" s="23">
        <f>ROUND(G514*H514,6)</f>
        <v>0</v>
      </c>
      <c r="L514" s="25">
        <v>0</v>
      </c>
      <c r="M514" s="26">
        <f>ROUND(ROUND(L514,2)*ROUND(G514,3),2)</f>
        <v>0</v>
      </c>
      <c r="N514" s="23" t="s">
        <v>129</v>
      </c>
      <c r="O514">
        <f>(M514*21)/100</f>
        <v>0</v>
      </c>
      <c r="P514" t="s">
        <v>42</v>
      </c>
    </row>
    <row r="515" spans="1:16" x14ac:dyDescent="0.2">
      <c r="A515" s="27" t="s">
        <v>43</v>
      </c>
      <c r="E515" s="28" t="s">
        <v>4</v>
      </c>
    </row>
    <row r="516" spans="1:16" x14ac:dyDescent="0.2">
      <c r="A516" s="27" t="s">
        <v>44</v>
      </c>
      <c r="E516" s="29" t="s">
        <v>4</v>
      </c>
    </row>
    <row r="517" spans="1:16" ht="114.75" x14ac:dyDescent="0.2">
      <c r="E517" s="28" t="s">
        <v>540</v>
      </c>
    </row>
    <row r="518" spans="1:16" x14ac:dyDescent="0.2">
      <c r="A518" t="s">
        <v>33</v>
      </c>
      <c r="C518" s="6" t="s">
        <v>545</v>
      </c>
      <c r="E518" s="30" t="s">
        <v>546</v>
      </c>
      <c r="J518" s="26">
        <f>0</f>
        <v>0</v>
      </c>
      <c r="K518" s="26">
        <f>0</f>
        <v>0</v>
      </c>
      <c r="L518" s="26">
        <f>0+L519+L523+L527+L531+L535+L539+L543+L547+L551+L555+L559+L563+L567</f>
        <v>0</v>
      </c>
      <c r="M518" s="26">
        <f>0+M519+M523+M527+M531+M535+M539+M543+M547+M551+M555+M559+M563+M567</f>
        <v>0</v>
      </c>
    </row>
    <row r="519" spans="1:16" x14ac:dyDescent="0.2">
      <c r="A519" t="s">
        <v>36</v>
      </c>
      <c r="B519" s="5" t="s">
        <v>547</v>
      </c>
      <c r="C519" s="5" t="s">
        <v>548</v>
      </c>
      <c r="D519" t="s">
        <v>4</v>
      </c>
      <c r="E519" s="22" t="s">
        <v>549</v>
      </c>
      <c r="F519" s="23" t="s">
        <v>128</v>
      </c>
      <c r="G519" s="24">
        <v>2.4E-2</v>
      </c>
      <c r="H519" s="23">
        <v>0.55000000000000004</v>
      </c>
      <c r="I519" s="23">
        <f>ROUND(G519*H519,6)</f>
        <v>1.32E-2</v>
      </c>
      <c r="L519" s="25">
        <v>0</v>
      </c>
      <c r="M519" s="26">
        <f>ROUND(ROUND(L519,2)*ROUND(G519,3),2)</f>
        <v>0</v>
      </c>
      <c r="N519" s="23" t="s">
        <v>129</v>
      </c>
      <c r="O519">
        <f>(M519*21)/100</f>
        <v>0</v>
      </c>
      <c r="P519" t="s">
        <v>42</v>
      </c>
    </row>
    <row r="520" spans="1:16" x14ac:dyDescent="0.2">
      <c r="A520" s="27" t="s">
        <v>43</v>
      </c>
      <c r="E520" s="28" t="s">
        <v>4</v>
      </c>
    </row>
    <row r="521" spans="1:16" ht="38.25" x14ac:dyDescent="0.2">
      <c r="A521" s="27" t="s">
        <v>44</v>
      </c>
      <c r="E521" s="29" t="s">
        <v>550</v>
      </c>
    </row>
    <row r="522" spans="1:16" x14ac:dyDescent="0.2">
      <c r="E522" s="28" t="s">
        <v>4</v>
      </c>
    </row>
    <row r="523" spans="1:16" x14ac:dyDescent="0.2">
      <c r="A523" t="s">
        <v>36</v>
      </c>
      <c r="B523" s="5" t="s">
        <v>551</v>
      </c>
      <c r="C523" s="5" t="s">
        <v>552</v>
      </c>
      <c r="D523" t="s">
        <v>4</v>
      </c>
      <c r="E523" s="22" t="s">
        <v>553</v>
      </c>
      <c r="F523" s="23" t="s">
        <v>128</v>
      </c>
      <c r="G523" s="24">
        <v>1.579</v>
      </c>
      <c r="H523" s="23">
        <v>0.55000000000000004</v>
      </c>
      <c r="I523" s="23">
        <f>ROUND(G523*H523,6)</f>
        <v>0.86845000000000006</v>
      </c>
      <c r="L523" s="25">
        <v>0</v>
      </c>
      <c r="M523" s="26">
        <f>ROUND(ROUND(L523,2)*ROUND(G523,3),2)</f>
        <v>0</v>
      </c>
      <c r="N523" s="23" t="s">
        <v>129</v>
      </c>
      <c r="O523">
        <f>(M523*21)/100</f>
        <v>0</v>
      </c>
      <c r="P523" t="s">
        <v>42</v>
      </c>
    </row>
    <row r="524" spans="1:16" x14ac:dyDescent="0.2">
      <c r="A524" s="27" t="s">
        <v>43</v>
      </c>
      <c r="E524" s="28" t="s">
        <v>4</v>
      </c>
    </row>
    <row r="525" spans="1:16" ht="38.25" x14ac:dyDescent="0.2">
      <c r="A525" s="27" t="s">
        <v>44</v>
      </c>
      <c r="E525" s="29" t="s">
        <v>554</v>
      </c>
    </row>
    <row r="526" spans="1:16" x14ac:dyDescent="0.2">
      <c r="E526" s="28" t="s">
        <v>4</v>
      </c>
    </row>
    <row r="527" spans="1:16" x14ac:dyDescent="0.2">
      <c r="A527" t="s">
        <v>36</v>
      </c>
      <c r="B527" s="5" t="s">
        <v>555</v>
      </c>
      <c r="C527" s="5" t="s">
        <v>556</v>
      </c>
      <c r="D527" t="s">
        <v>4</v>
      </c>
      <c r="E527" s="22" t="s">
        <v>557</v>
      </c>
      <c r="F527" s="23" t="s">
        <v>60</v>
      </c>
      <c r="G527" s="24">
        <v>2.65</v>
      </c>
      <c r="H527" s="23">
        <v>1.372E-2</v>
      </c>
      <c r="I527" s="23">
        <f>ROUND(G527*H527,6)</f>
        <v>3.6358000000000001E-2</v>
      </c>
      <c r="L527" s="25">
        <v>0</v>
      </c>
      <c r="M527" s="26">
        <f>ROUND(ROUND(L527,2)*ROUND(G527,3),2)</f>
        <v>0</v>
      </c>
      <c r="N527" s="23" t="s">
        <v>129</v>
      </c>
      <c r="O527">
        <f>(M527*21)/100</f>
        <v>0</v>
      </c>
      <c r="P527" t="s">
        <v>42</v>
      </c>
    </row>
    <row r="528" spans="1:16" x14ac:dyDescent="0.2">
      <c r="A528" s="27" t="s">
        <v>43</v>
      </c>
      <c r="E528" s="28" t="s">
        <v>4</v>
      </c>
    </row>
    <row r="529" spans="1:16" ht="25.5" x14ac:dyDescent="0.2">
      <c r="A529" s="27" t="s">
        <v>44</v>
      </c>
      <c r="E529" s="29" t="s">
        <v>558</v>
      </c>
    </row>
    <row r="530" spans="1:16" x14ac:dyDescent="0.2">
      <c r="E530" s="28" t="s">
        <v>4</v>
      </c>
    </row>
    <row r="531" spans="1:16" x14ac:dyDescent="0.2">
      <c r="A531" t="s">
        <v>36</v>
      </c>
      <c r="B531" s="5" t="s">
        <v>559</v>
      </c>
      <c r="C531" s="5" t="s">
        <v>560</v>
      </c>
      <c r="D531" t="s">
        <v>4</v>
      </c>
      <c r="E531" s="22" t="s">
        <v>561</v>
      </c>
      <c r="F531" s="23" t="s">
        <v>60</v>
      </c>
      <c r="G531" s="24">
        <v>19.63</v>
      </c>
      <c r="H531" s="23">
        <v>1.023E-2</v>
      </c>
      <c r="I531" s="23">
        <f>ROUND(G531*H531,6)</f>
        <v>0.20081499999999999</v>
      </c>
      <c r="L531" s="25">
        <v>0</v>
      </c>
      <c r="M531" s="26">
        <f>ROUND(ROUND(L531,2)*ROUND(G531,3),2)</f>
        <v>0</v>
      </c>
      <c r="N531" s="23" t="s">
        <v>129</v>
      </c>
      <c r="O531">
        <f>(M531*21)/100</f>
        <v>0</v>
      </c>
      <c r="P531" t="s">
        <v>42</v>
      </c>
    </row>
    <row r="532" spans="1:16" x14ac:dyDescent="0.2">
      <c r="A532" s="27" t="s">
        <v>43</v>
      </c>
      <c r="E532" s="28" t="s">
        <v>4</v>
      </c>
    </row>
    <row r="533" spans="1:16" x14ac:dyDescent="0.2">
      <c r="A533" s="27" t="s">
        <v>44</v>
      </c>
      <c r="E533" s="29" t="s">
        <v>562</v>
      </c>
    </row>
    <row r="534" spans="1:16" x14ac:dyDescent="0.2">
      <c r="E534" s="28" t="s">
        <v>4</v>
      </c>
    </row>
    <row r="535" spans="1:16" ht="25.5" x14ac:dyDescent="0.2">
      <c r="A535" t="s">
        <v>36</v>
      </c>
      <c r="B535" s="5" t="s">
        <v>363</v>
      </c>
      <c r="C535" s="5" t="s">
        <v>563</v>
      </c>
      <c r="D535" t="s">
        <v>4</v>
      </c>
      <c r="E535" s="22" t="s">
        <v>564</v>
      </c>
      <c r="F535" s="23" t="s">
        <v>128</v>
      </c>
      <c r="G535" s="24">
        <v>1.579</v>
      </c>
      <c r="H535" s="23">
        <v>1.2199999999999999E-3</v>
      </c>
      <c r="I535" s="23">
        <f>ROUND(G535*H535,6)</f>
        <v>1.926E-3</v>
      </c>
      <c r="L535" s="25">
        <v>0</v>
      </c>
      <c r="M535" s="26">
        <f>ROUND(ROUND(L535,2)*ROUND(G535,3),2)</f>
        <v>0</v>
      </c>
      <c r="N535" s="23" t="s">
        <v>129</v>
      </c>
      <c r="O535">
        <f>(M535*21)/100</f>
        <v>0</v>
      </c>
      <c r="P535" t="s">
        <v>42</v>
      </c>
    </row>
    <row r="536" spans="1:16" x14ac:dyDescent="0.2">
      <c r="A536" s="27" t="s">
        <v>43</v>
      </c>
      <c r="E536" s="28" t="s">
        <v>4</v>
      </c>
    </row>
    <row r="537" spans="1:16" ht="38.25" x14ac:dyDescent="0.2">
      <c r="A537" s="27" t="s">
        <v>44</v>
      </c>
      <c r="E537" s="29" t="s">
        <v>554</v>
      </c>
    </row>
    <row r="538" spans="1:16" ht="127.5" x14ac:dyDescent="0.2">
      <c r="E538" s="28" t="s">
        <v>565</v>
      </c>
    </row>
    <row r="539" spans="1:16" x14ac:dyDescent="0.2">
      <c r="A539" t="s">
        <v>36</v>
      </c>
      <c r="B539" s="5" t="s">
        <v>368</v>
      </c>
      <c r="C539" s="5" t="s">
        <v>566</v>
      </c>
      <c r="D539" t="s">
        <v>4</v>
      </c>
      <c r="E539" s="22" t="s">
        <v>567</v>
      </c>
      <c r="F539" s="23" t="s">
        <v>60</v>
      </c>
      <c r="G539" s="24">
        <v>19.63</v>
      </c>
      <c r="H539" s="23">
        <v>1.388E-2</v>
      </c>
      <c r="I539" s="23">
        <f>ROUND(G539*H539,6)</f>
        <v>0.27246399999999998</v>
      </c>
      <c r="L539" s="25">
        <v>0</v>
      </c>
      <c r="M539" s="26">
        <f>ROUND(ROUND(L539,2)*ROUND(G539,3),2)</f>
        <v>0</v>
      </c>
      <c r="N539" s="23" t="s">
        <v>129</v>
      </c>
      <c r="O539">
        <f>(M539*21)/100</f>
        <v>0</v>
      </c>
      <c r="P539" t="s">
        <v>42</v>
      </c>
    </row>
    <row r="540" spans="1:16" x14ac:dyDescent="0.2">
      <c r="A540" s="27" t="s">
        <v>43</v>
      </c>
      <c r="E540" s="28" t="s">
        <v>4</v>
      </c>
    </row>
    <row r="541" spans="1:16" ht="25.5" x14ac:dyDescent="0.2">
      <c r="A541" s="27" t="s">
        <v>44</v>
      </c>
      <c r="E541" s="29" t="s">
        <v>568</v>
      </c>
    </row>
    <row r="542" spans="1:16" ht="51" x14ac:dyDescent="0.2">
      <c r="E542" s="28" t="s">
        <v>569</v>
      </c>
    </row>
    <row r="543" spans="1:16" x14ac:dyDescent="0.2">
      <c r="A543" t="s">
        <v>36</v>
      </c>
      <c r="B543" s="5" t="s">
        <v>372</v>
      </c>
      <c r="C543" s="5" t="s">
        <v>570</v>
      </c>
      <c r="D543" t="s">
        <v>4</v>
      </c>
      <c r="E543" s="22" t="s">
        <v>571</v>
      </c>
      <c r="F543" s="23" t="s">
        <v>60</v>
      </c>
      <c r="G543" s="24">
        <v>1.17</v>
      </c>
      <c r="H543" s="23">
        <v>0</v>
      </c>
      <c r="I543" s="23">
        <f>ROUND(G543*H543,6)</f>
        <v>0</v>
      </c>
      <c r="L543" s="25">
        <v>0</v>
      </c>
      <c r="M543" s="26">
        <f>ROUND(ROUND(L543,2)*ROUND(G543,3),2)</f>
        <v>0</v>
      </c>
      <c r="N543" s="23" t="s">
        <v>129</v>
      </c>
      <c r="O543">
        <f>(M543*21)/100</f>
        <v>0</v>
      </c>
      <c r="P543" t="s">
        <v>42</v>
      </c>
    </row>
    <row r="544" spans="1:16" x14ac:dyDescent="0.2">
      <c r="A544" s="27" t="s">
        <v>43</v>
      </c>
      <c r="E544" s="28" t="s">
        <v>4</v>
      </c>
    </row>
    <row r="545" spans="1:16" ht="38.25" x14ac:dyDescent="0.2">
      <c r="A545" s="27" t="s">
        <v>44</v>
      </c>
      <c r="E545" s="29" t="s">
        <v>572</v>
      </c>
    </row>
    <row r="546" spans="1:16" ht="25.5" x14ac:dyDescent="0.2">
      <c r="E546" s="28" t="s">
        <v>573</v>
      </c>
    </row>
    <row r="547" spans="1:16" x14ac:dyDescent="0.2">
      <c r="A547" t="s">
        <v>36</v>
      </c>
      <c r="B547" s="5" t="s">
        <v>574</v>
      </c>
      <c r="C547" s="5" t="s">
        <v>575</v>
      </c>
      <c r="D547" t="s">
        <v>4</v>
      </c>
      <c r="E547" s="22" t="s">
        <v>576</v>
      </c>
      <c r="F547" s="23" t="s">
        <v>60</v>
      </c>
      <c r="G547" s="24">
        <v>22.28</v>
      </c>
      <c r="H547" s="23">
        <v>0</v>
      </c>
      <c r="I547" s="23">
        <f>ROUND(G547*H547,6)</f>
        <v>0</v>
      </c>
      <c r="L547" s="25">
        <v>0</v>
      </c>
      <c r="M547" s="26">
        <f>ROUND(ROUND(L547,2)*ROUND(G547,3),2)</f>
        <v>0</v>
      </c>
      <c r="N547" s="23" t="s">
        <v>129</v>
      </c>
      <c r="O547">
        <f>(M547*21)/100</f>
        <v>0</v>
      </c>
      <c r="P547" t="s">
        <v>42</v>
      </c>
    </row>
    <row r="548" spans="1:16" x14ac:dyDescent="0.2">
      <c r="A548" s="27" t="s">
        <v>43</v>
      </c>
      <c r="E548" s="28" t="s">
        <v>4</v>
      </c>
    </row>
    <row r="549" spans="1:16" ht="38.25" x14ac:dyDescent="0.2">
      <c r="A549" s="27" t="s">
        <v>44</v>
      </c>
      <c r="E549" s="29" t="s">
        <v>577</v>
      </c>
    </row>
    <row r="550" spans="1:16" ht="25.5" x14ac:dyDescent="0.2">
      <c r="E550" s="28" t="s">
        <v>573</v>
      </c>
    </row>
    <row r="551" spans="1:16" x14ac:dyDescent="0.2">
      <c r="A551" t="s">
        <v>36</v>
      </c>
      <c r="B551" s="5" t="s">
        <v>578</v>
      </c>
      <c r="C551" s="5" t="s">
        <v>579</v>
      </c>
      <c r="D551" t="s">
        <v>4</v>
      </c>
      <c r="E551" s="22" t="s">
        <v>580</v>
      </c>
      <c r="F551" s="23" t="s">
        <v>60</v>
      </c>
      <c r="G551" s="24">
        <v>40.604999999999997</v>
      </c>
      <c r="H551" s="23">
        <v>0</v>
      </c>
      <c r="I551" s="23">
        <f>ROUND(G551*H551,6)</f>
        <v>0</v>
      </c>
      <c r="L551" s="25">
        <v>0</v>
      </c>
      <c r="M551" s="26">
        <f>ROUND(ROUND(L551,2)*ROUND(G551,3),2)</f>
        <v>0</v>
      </c>
      <c r="N551" s="23" t="s">
        <v>53</v>
      </c>
      <c r="O551">
        <f>(M551*21)/100</f>
        <v>0</v>
      </c>
      <c r="P551" t="s">
        <v>42</v>
      </c>
    </row>
    <row r="552" spans="1:16" x14ac:dyDescent="0.2">
      <c r="A552" s="27" t="s">
        <v>43</v>
      </c>
      <c r="E552" s="28" t="s">
        <v>4</v>
      </c>
    </row>
    <row r="553" spans="1:16" ht="25.5" x14ac:dyDescent="0.2">
      <c r="A553" s="27" t="s">
        <v>44</v>
      </c>
      <c r="E553" s="29" t="s">
        <v>581</v>
      </c>
    </row>
    <row r="554" spans="1:16" ht="25.5" x14ac:dyDescent="0.2">
      <c r="E554" s="28" t="s">
        <v>573</v>
      </c>
    </row>
    <row r="555" spans="1:16" x14ac:dyDescent="0.2">
      <c r="A555" t="s">
        <v>36</v>
      </c>
      <c r="B555" s="5" t="s">
        <v>582</v>
      </c>
      <c r="C555" s="5" t="s">
        <v>583</v>
      </c>
      <c r="D555" t="s">
        <v>4</v>
      </c>
      <c r="E555" s="22" t="s">
        <v>584</v>
      </c>
      <c r="F555" s="23" t="s">
        <v>60</v>
      </c>
      <c r="G555" s="24">
        <v>82.51</v>
      </c>
      <c r="H555" s="23">
        <v>2.0000000000000001E-4</v>
      </c>
      <c r="I555" s="23">
        <f>ROUND(G555*H555,6)</f>
        <v>1.6501999999999999E-2</v>
      </c>
      <c r="L555" s="25">
        <v>0</v>
      </c>
      <c r="M555" s="26">
        <f>ROUND(ROUND(L555,2)*ROUND(G555,3),2)</f>
        <v>0</v>
      </c>
      <c r="N555" s="23" t="s">
        <v>129</v>
      </c>
      <c r="O555">
        <f>(M555*21)/100</f>
        <v>0</v>
      </c>
      <c r="P555" t="s">
        <v>42</v>
      </c>
    </row>
    <row r="556" spans="1:16" x14ac:dyDescent="0.2">
      <c r="A556" s="27" t="s">
        <v>43</v>
      </c>
      <c r="E556" s="28" t="s">
        <v>4</v>
      </c>
    </row>
    <row r="557" spans="1:16" ht="51" x14ac:dyDescent="0.2">
      <c r="A557" s="27" t="s">
        <v>44</v>
      </c>
      <c r="E557" s="29" t="s">
        <v>585</v>
      </c>
    </row>
    <row r="558" spans="1:16" ht="63.75" x14ac:dyDescent="0.2">
      <c r="E558" s="28" t="s">
        <v>586</v>
      </c>
    </row>
    <row r="559" spans="1:16" x14ac:dyDescent="0.2">
      <c r="A559" t="s">
        <v>36</v>
      </c>
      <c r="B559" s="5" t="s">
        <v>587</v>
      </c>
      <c r="C559" s="5" t="s">
        <v>588</v>
      </c>
      <c r="D559" t="s">
        <v>4</v>
      </c>
      <c r="E559" s="22" t="s">
        <v>589</v>
      </c>
      <c r="F559" s="23" t="s">
        <v>165</v>
      </c>
      <c r="G559" s="24">
        <v>1.41</v>
      </c>
      <c r="H559" s="23">
        <v>0</v>
      </c>
      <c r="I559" s="23">
        <f>ROUND(G559*H559,6)</f>
        <v>0</v>
      </c>
      <c r="L559" s="25">
        <v>0</v>
      </c>
      <c r="M559" s="26">
        <f>ROUND(ROUND(L559,2)*ROUND(G559,3),2)</f>
        <v>0</v>
      </c>
      <c r="N559" s="23" t="s">
        <v>129</v>
      </c>
      <c r="O559">
        <f>(M559*21)/100</f>
        <v>0</v>
      </c>
      <c r="P559" t="s">
        <v>42</v>
      </c>
    </row>
    <row r="560" spans="1:16" x14ac:dyDescent="0.2">
      <c r="A560" s="27" t="s">
        <v>43</v>
      </c>
      <c r="E560" s="28" t="s">
        <v>4</v>
      </c>
    </row>
    <row r="561" spans="1:16" x14ac:dyDescent="0.2">
      <c r="A561" s="27" t="s">
        <v>44</v>
      </c>
      <c r="E561" s="29" t="s">
        <v>4</v>
      </c>
    </row>
    <row r="562" spans="1:16" ht="114.75" x14ac:dyDescent="0.2">
      <c r="E562" s="28" t="s">
        <v>590</v>
      </c>
    </row>
    <row r="563" spans="1:16" x14ac:dyDescent="0.2">
      <c r="A563" t="s">
        <v>36</v>
      </c>
      <c r="B563" s="5" t="s">
        <v>591</v>
      </c>
      <c r="C563" s="5" t="s">
        <v>592</v>
      </c>
      <c r="D563" t="s">
        <v>4</v>
      </c>
      <c r="E563" s="22" t="s">
        <v>593</v>
      </c>
      <c r="F563" s="23" t="s">
        <v>165</v>
      </c>
      <c r="G563" s="24">
        <v>1.41</v>
      </c>
      <c r="H563" s="23">
        <v>0</v>
      </c>
      <c r="I563" s="23">
        <f>ROUND(G563*H563,6)</f>
        <v>0</v>
      </c>
      <c r="L563" s="25">
        <v>0</v>
      </c>
      <c r="M563" s="26">
        <f>ROUND(ROUND(L563,2)*ROUND(G563,3),2)</f>
        <v>0</v>
      </c>
      <c r="N563" s="23" t="s">
        <v>129</v>
      </c>
      <c r="O563">
        <f>(M563*21)/100</f>
        <v>0</v>
      </c>
      <c r="P563" t="s">
        <v>42</v>
      </c>
    </row>
    <row r="564" spans="1:16" x14ac:dyDescent="0.2">
      <c r="A564" s="27" t="s">
        <v>43</v>
      </c>
      <c r="E564" s="28" t="s">
        <v>4</v>
      </c>
    </row>
    <row r="565" spans="1:16" x14ac:dyDescent="0.2">
      <c r="A565" s="27" t="s">
        <v>44</v>
      </c>
      <c r="E565" s="29" t="s">
        <v>4</v>
      </c>
    </row>
    <row r="566" spans="1:16" ht="114.75" x14ac:dyDescent="0.2">
      <c r="E566" s="28" t="s">
        <v>590</v>
      </c>
    </row>
    <row r="567" spans="1:16" x14ac:dyDescent="0.2">
      <c r="A567" t="s">
        <v>36</v>
      </c>
      <c r="B567" s="5" t="s">
        <v>594</v>
      </c>
      <c r="C567" s="5" t="s">
        <v>595</v>
      </c>
      <c r="D567" t="s">
        <v>4</v>
      </c>
      <c r="E567" s="22" t="s">
        <v>596</v>
      </c>
      <c r="F567" s="23" t="s">
        <v>165</v>
      </c>
      <c r="G567" s="24">
        <v>1.41</v>
      </c>
      <c r="H567" s="23">
        <v>0</v>
      </c>
      <c r="I567" s="23">
        <f>ROUND(G567*H567,6)</f>
        <v>0</v>
      </c>
      <c r="L567" s="25">
        <v>0</v>
      </c>
      <c r="M567" s="26">
        <f>ROUND(ROUND(L567,2)*ROUND(G567,3),2)</f>
        <v>0</v>
      </c>
      <c r="N567" s="23" t="s">
        <v>129</v>
      </c>
      <c r="O567">
        <f>(M567*21)/100</f>
        <v>0</v>
      </c>
      <c r="P567" t="s">
        <v>42</v>
      </c>
    </row>
    <row r="568" spans="1:16" x14ac:dyDescent="0.2">
      <c r="A568" s="27" t="s">
        <v>43</v>
      </c>
      <c r="E568" s="28" t="s">
        <v>4</v>
      </c>
    </row>
    <row r="569" spans="1:16" x14ac:dyDescent="0.2">
      <c r="A569" s="27" t="s">
        <v>44</v>
      </c>
      <c r="E569" s="29" t="s">
        <v>4</v>
      </c>
    </row>
    <row r="570" spans="1:16" ht="114.75" x14ac:dyDescent="0.2">
      <c r="E570" s="28" t="s">
        <v>590</v>
      </c>
    </row>
    <row r="571" spans="1:16" x14ac:dyDescent="0.2">
      <c r="A571" t="s">
        <v>33</v>
      </c>
      <c r="C571" s="6" t="s">
        <v>597</v>
      </c>
      <c r="E571" s="30" t="s">
        <v>598</v>
      </c>
      <c r="J571" s="26">
        <f>0</f>
        <v>0</v>
      </c>
      <c r="K571" s="26">
        <f>0</f>
        <v>0</v>
      </c>
      <c r="L571" s="26">
        <f>0+L572+L576+L580+L584+L588+L592+L596+L600+L604+L608+L612+L616+L620+L624+L628+L632+L636</f>
        <v>0</v>
      </c>
      <c r="M571" s="26">
        <f>0+M572+M576+M580+M584+M588+M592+M596+M600+M604+M608+M612+M616+M620+M624+M628+M632+M636</f>
        <v>0</v>
      </c>
    </row>
    <row r="572" spans="1:16" x14ac:dyDescent="0.2">
      <c r="A572" t="s">
        <v>36</v>
      </c>
      <c r="B572" s="5" t="s">
        <v>599</v>
      </c>
      <c r="C572" s="5" t="s">
        <v>600</v>
      </c>
      <c r="D572" t="s">
        <v>4</v>
      </c>
      <c r="E572" s="22" t="s">
        <v>601</v>
      </c>
      <c r="F572" s="23" t="s">
        <v>60</v>
      </c>
      <c r="G572" s="24">
        <v>229.262</v>
      </c>
      <c r="H572" s="23">
        <v>1.7000000000000001E-4</v>
      </c>
      <c r="I572" s="23">
        <f>ROUND(G572*H572,6)</f>
        <v>3.8975000000000003E-2</v>
      </c>
      <c r="L572" s="25">
        <v>0</v>
      </c>
      <c r="M572" s="26">
        <f>ROUND(ROUND(L572,2)*ROUND(G572,3),2)</f>
        <v>0</v>
      </c>
      <c r="N572" s="23" t="s">
        <v>129</v>
      </c>
      <c r="O572">
        <f>(M572*21)/100</f>
        <v>0</v>
      </c>
      <c r="P572" t="s">
        <v>42</v>
      </c>
    </row>
    <row r="573" spans="1:16" x14ac:dyDescent="0.2">
      <c r="A573" s="27" t="s">
        <v>43</v>
      </c>
      <c r="E573" s="28" t="s">
        <v>4</v>
      </c>
    </row>
    <row r="574" spans="1:16" x14ac:dyDescent="0.2">
      <c r="A574" s="27" t="s">
        <v>44</v>
      </c>
      <c r="E574" s="29" t="s">
        <v>4</v>
      </c>
    </row>
    <row r="575" spans="1:16" x14ac:dyDescent="0.2">
      <c r="E575" s="28" t="s">
        <v>4</v>
      </c>
    </row>
    <row r="576" spans="1:16" x14ac:dyDescent="0.2">
      <c r="A576" t="s">
        <v>36</v>
      </c>
      <c r="B576" s="5" t="s">
        <v>602</v>
      </c>
      <c r="C576" s="5" t="s">
        <v>603</v>
      </c>
      <c r="D576" t="s">
        <v>4</v>
      </c>
      <c r="E576" s="22" t="s">
        <v>604</v>
      </c>
      <c r="F576" s="23" t="s">
        <v>60</v>
      </c>
      <c r="G576" s="24">
        <v>687.05700000000002</v>
      </c>
      <c r="H576" s="23">
        <v>8.0000000000000002E-3</v>
      </c>
      <c r="I576" s="23">
        <f>ROUND(G576*H576,6)</f>
        <v>5.4964560000000002</v>
      </c>
      <c r="L576" s="25">
        <v>0</v>
      </c>
      <c r="M576" s="26">
        <f>ROUND(ROUND(L576,2)*ROUND(G576,3),2)</f>
        <v>0</v>
      </c>
      <c r="N576" s="23" t="s">
        <v>53</v>
      </c>
      <c r="O576">
        <f>(M576*21)/100</f>
        <v>0</v>
      </c>
      <c r="P576" t="s">
        <v>42</v>
      </c>
    </row>
    <row r="577" spans="1:16" ht="25.5" x14ac:dyDescent="0.2">
      <c r="A577" s="27" t="s">
        <v>43</v>
      </c>
      <c r="E577" s="28" t="s">
        <v>605</v>
      </c>
    </row>
    <row r="578" spans="1:16" x14ac:dyDescent="0.2">
      <c r="A578" s="27" t="s">
        <v>44</v>
      </c>
      <c r="E578" s="29" t="s">
        <v>4</v>
      </c>
    </row>
    <row r="579" spans="1:16" x14ac:dyDescent="0.2">
      <c r="E579" s="28" t="s">
        <v>4</v>
      </c>
    </row>
    <row r="580" spans="1:16" x14ac:dyDescent="0.2">
      <c r="A580" t="s">
        <v>36</v>
      </c>
      <c r="B580" s="5" t="s">
        <v>606</v>
      </c>
      <c r="C580" s="5" t="s">
        <v>607</v>
      </c>
      <c r="D580" t="s">
        <v>4</v>
      </c>
      <c r="E580" s="22" t="s">
        <v>608</v>
      </c>
      <c r="F580" s="23" t="s">
        <v>60</v>
      </c>
      <c r="G580" s="24">
        <v>13.734</v>
      </c>
      <c r="H580" s="23">
        <v>2.197E-2</v>
      </c>
      <c r="I580" s="23">
        <f>ROUND(G580*H580,6)</f>
        <v>0.301736</v>
      </c>
      <c r="L580" s="25">
        <v>0</v>
      </c>
      <c r="M580" s="26">
        <f>ROUND(ROUND(L580,2)*ROUND(G580,3),2)</f>
        <v>0</v>
      </c>
      <c r="N580" s="23" t="s">
        <v>129</v>
      </c>
      <c r="O580">
        <f>(M580*21)/100</f>
        <v>0</v>
      </c>
      <c r="P580" t="s">
        <v>42</v>
      </c>
    </row>
    <row r="581" spans="1:16" x14ac:dyDescent="0.2">
      <c r="A581" s="27" t="s">
        <v>43</v>
      </c>
      <c r="E581" s="28" t="s">
        <v>4</v>
      </c>
    </row>
    <row r="582" spans="1:16" ht="38.25" x14ac:dyDescent="0.2">
      <c r="A582" s="27" t="s">
        <v>44</v>
      </c>
      <c r="E582" s="29" t="s">
        <v>609</v>
      </c>
    </row>
    <row r="583" spans="1:16" ht="127.5" x14ac:dyDescent="0.2">
      <c r="E583" s="28" t="s">
        <v>610</v>
      </c>
    </row>
    <row r="584" spans="1:16" ht="25.5" x14ac:dyDescent="0.2">
      <c r="A584" t="s">
        <v>36</v>
      </c>
      <c r="B584" s="5" t="s">
        <v>611</v>
      </c>
      <c r="C584" s="5" t="s">
        <v>612</v>
      </c>
      <c r="D584" t="s">
        <v>4</v>
      </c>
      <c r="E584" s="22" t="s">
        <v>613</v>
      </c>
      <c r="F584" s="23" t="s">
        <v>60</v>
      </c>
      <c r="G584" s="24">
        <v>20.231999999999999</v>
      </c>
      <c r="H584" s="23">
        <v>2.6870000000000002E-2</v>
      </c>
      <c r="I584" s="23">
        <f>ROUND(G584*H584,6)</f>
        <v>0.54363399999999995</v>
      </c>
      <c r="L584" s="25">
        <v>0</v>
      </c>
      <c r="M584" s="26">
        <f>ROUND(ROUND(L584,2)*ROUND(G584,3),2)</f>
        <v>0</v>
      </c>
      <c r="N584" s="23" t="s">
        <v>129</v>
      </c>
      <c r="O584">
        <f>(M584*21)/100</f>
        <v>0</v>
      </c>
      <c r="P584" t="s">
        <v>42</v>
      </c>
    </row>
    <row r="585" spans="1:16" x14ac:dyDescent="0.2">
      <c r="A585" s="27" t="s">
        <v>43</v>
      </c>
      <c r="E585" s="28" t="s">
        <v>4</v>
      </c>
    </row>
    <row r="586" spans="1:16" ht="25.5" x14ac:dyDescent="0.2">
      <c r="A586" s="27" t="s">
        <v>44</v>
      </c>
      <c r="E586" s="29" t="s">
        <v>614</v>
      </c>
    </row>
    <row r="587" spans="1:16" ht="127.5" x14ac:dyDescent="0.2">
      <c r="E587" s="28" t="s">
        <v>610</v>
      </c>
    </row>
    <row r="588" spans="1:16" ht="25.5" x14ac:dyDescent="0.2">
      <c r="A588" t="s">
        <v>36</v>
      </c>
      <c r="B588" s="5" t="s">
        <v>615</v>
      </c>
      <c r="C588" s="5" t="s">
        <v>616</v>
      </c>
      <c r="D588" t="s">
        <v>4</v>
      </c>
      <c r="E588" s="22" t="s">
        <v>617</v>
      </c>
      <c r="F588" s="23" t="s">
        <v>60</v>
      </c>
      <c r="G588" s="24">
        <v>22.274000000000001</v>
      </c>
      <c r="H588" s="23">
        <v>4.6199999999999998E-2</v>
      </c>
      <c r="I588" s="23">
        <f>ROUND(G588*H588,6)</f>
        <v>1.0290589999999999</v>
      </c>
      <c r="L588" s="25">
        <v>0</v>
      </c>
      <c r="M588" s="26">
        <f>ROUND(ROUND(L588,2)*ROUND(G588,3),2)</f>
        <v>0</v>
      </c>
      <c r="N588" s="23" t="s">
        <v>129</v>
      </c>
      <c r="O588">
        <f>(M588*21)/100</f>
        <v>0</v>
      </c>
      <c r="P588" t="s">
        <v>42</v>
      </c>
    </row>
    <row r="589" spans="1:16" x14ac:dyDescent="0.2">
      <c r="A589" s="27" t="s">
        <v>43</v>
      </c>
      <c r="E589" s="28" t="s">
        <v>4</v>
      </c>
    </row>
    <row r="590" spans="1:16" x14ac:dyDescent="0.2">
      <c r="A590" s="27" t="s">
        <v>44</v>
      </c>
      <c r="E590" s="29" t="s">
        <v>618</v>
      </c>
    </row>
    <row r="591" spans="1:16" ht="127.5" x14ac:dyDescent="0.2">
      <c r="E591" s="28" t="s">
        <v>610</v>
      </c>
    </row>
    <row r="592" spans="1:16" x14ac:dyDescent="0.2">
      <c r="A592" t="s">
        <v>36</v>
      </c>
      <c r="B592" s="5" t="s">
        <v>619</v>
      </c>
      <c r="C592" s="5" t="s">
        <v>620</v>
      </c>
      <c r="D592" t="s">
        <v>4</v>
      </c>
      <c r="E592" s="22" t="s">
        <v>621</v>
      </c>
      <c r="F592" s="23" t="s">
        <v>60</v>
      </c>
      <c r="G592" s="24">
        <v>125.84</v>
      </c>
      <c r="H592" s="23">
        <v>1.223E-2</v>
      </c>
      <c r="I592" s="23">
        <f>ROUND(G592*H592,6)</f>
        <v>1.539023</v>
      </c>
      <c r="L592" s="25">
        <v>0</v>
      </c>
      <c r="M592" s="26">
        <f>ROUND(ROUND(L592,2)*ROUND(G592,3),2)</f>
        <v>0</v>
      </c>
      <c r="N592" s="23" t="s">
        <v>129</v>
      </c>
      <c r="O592">
        <f>(M592*21)/100</f>
        <v>0</v>
      </c>
      <c r="P592" t="s">
        <v>42</v>
      </c>
    </row>
    <row r="593" spans="1:16" x14ac:dyDescent="0.2">
      <c r="A593" s="27" t="s">
        <v>43</v>
      </c>
      <c r="E593" s="28" t="s">
        <v>4</v>
      </c>
    </row>
    <row r="594" spans="1:16" ht="89.25" x14ac:dyDescent="0.2">
      <c r="A594" s="27" t="s">
        <v>44</v>
      </c>
      <c r="E594" s="29" t="s">
        <v>622</v>
      </c>
    </row>
    <row r="595" spans="1:16" ht="140.25" x14ac:dyDescent="0.2">
      <c r="E595" s="28" t="s">
        <v>623</v>
      </c>
    </row>
    <row r="596" spans="1:16" x14ac:dyDescent="0.2">
      <c r="A596" t="s">
        <v>36</v>
      </c>
      <c r="B596" s="5" t="s">
        <v>624</v>
      </c>
      <c r="C596" s="5" t="s">
        <v>625</v>
      </c>
      <c r="D596" t="s">
        <v>4</v>
      </c>
      <c r="E596" s="22" t="s">
        <v>626</v>
      </c>
      <c r="F596" s="23" t="s">
        <v>60</v>
      </c>
      <c r="G596" s="24">
        <v>82.58</v>
      </c>
      <c r="H596" s="23">
        <v>1.2540000000000001E-2</v>
      </c>
      <c r="I596" s="23">
        <f>ROUND(G596*H596,6)</f>
        <v>1.0355529999999999</v>
      </c>
      <c r="L596" s="25">
        <v>0</v>
      </c>
      <c r="M596" s="26">
        <f>ROUND(ROUND(L596,2)*ROUND(G596,3),2)</f>
        <v>0</v>
      </c>
      <c r="N596" s="23" t="s">
        <v>129</v>
      </c>
      <c r="O596">
        <f>(M596*21)/100</f>
        <v>0</v>
      </c>
      <c r="P596" t="s">
        <v>42</v>
      </c>
    </row>
    <row r="597" spans="1:16" x14ac:dyDescent="0.2">
      <c r="A597" s="27" t="s">
        <v>43</v>
      </c>
      <c r="E597" s="28" t="s">
        <v>4</v>
      </c>
    </row>
    <row r="598" spans="1:16" ht="242.25" x14ac:dyDescent="0.2">
      <c r="A598" s="27" t="s">
        <v>44</v>
      </c>
      <c r="E598" s="29" t="s">
        <v>627</v>
      </c>
    </row>
    <row r="599" spans="1:16" ht="140.25" x14ac:dyDescent="0.2">
      <c r="E599" s="28" t="s">
        <v>623</v>
      </c>
    </row>
    <row r="600" spans="1:16" x14ac:dyDescent="0.2">
      <c r="A600" t="s">
        <v>36</v>
      </c>
      <c r="B600" s="5" t="s">
        <v>628</v>
      </c>
      <c r="C600" s="5" t="s">
        <v>629</v>
      </c>
      <c r="D600" t="s">
        <v>4</v>
      </c>
      <c r="E600" s="22" t="s">
        <v>630</v>
      </c>
      <c r="F600" s="23" t="s">
        <v>60</v>
      </c>
      <c r="G600" s="24">
        <v>208.42</v>
      </c>
      <c r="H600" s="23">
        <v>0</v>
      </c>
      <c r="I600" s="23">
        <f>ROUND(G600*H600,6)</f>
        <v>0</v>
      </c>
      <c r="L600" s="25">
        <v>0</v>
      </c>
      <c r="M600" s="26">
        <f>ROUND(ROUND(L600,2)*ROUND(G600,3),2)</f>
        <v>0</v>
      </c>
      <c r="N600" s="23" t="s">
        <v>129</v>
      </c>
      <c r="O600">
        <f>(M600*21)/100</f>
        <v>0</v>
      </c>
      <c r="P600" t="s">
        <v>42</v>
      </c>
    </row>
    <row r="601" spans="1:16" x14ac:dyDescent="0.2">
      <c r="A601" s="27" t="s">
        <v>43</v>
      </c>
      <c r="E601" s="28" t="s">
        <v>4</v>
      </c>
    </row>
    <row r="602" spans="1:16" ht="331.5" x14ac:dyDescent="0.2">
      <c r="A602" s="27" t="s">
        <v>44</v>
      </c>
      <c r="E602" s="29" t="s">
        <v>631</v>
      </c>
    </row>
    <row r="603" spans="1:16" ht="140.25" x14ac:dyDescent="0.2">
      <c r="E603" s="28" t="s">
        <v>623</v>
      </c>
    </row>
    <row r="604" spans="1:16" x14ac:dyDescent="0.2">
      <c r="A604" t="s">
        <v>36</v>
      </c>
      <c r="B604" s="5" t="s">
        <v>632</v>
      </c>
      <c r="C604" s="5" t="s">
        <v>633</v>
      </c>
      <c r="D604" t="s">
        <v>4</v>
      </c>
      <c r="E604" s="22" t="s">
        <v>634</v>
      </c>
      <c r="F604" s="23" t="s">
        <v>60</v>
      </c>
      <c r="G604" s="24">
        <v>7.55</v>
      </c>
      <c r="H604" s="23">
        <v>0</v>
      </c>
      <c r="I604" s="23">
        <f>ROUND(G604*H604,6)</f>
        <v>0</v>
      </c>
      <c r="L604" s="25">
        <v>0</v>
      </c>
      <c r="M604" s="26">
        <f>ROUND(ROUND(L604,2)*ROUND(G604,3),2)</f>
        <v>0</v>
      </c>
      <c r="N604" s="23" t="s">
        <v>129</v>
      </c>
      <c r="O604">
        <f>(M604*21)/100</f>
        <v>0</v>
      </c>
      <c r="P604" t="s">
        <v>42</v>
      </c>
    </row>
    <row r="605" spans="1:16" x14ac:dyDescent="0.2">
      <c r="A605" s="27" t="s">
        <v>43</v>
      </c>
      <c r="E605" s="28" t="s">
        <v>4</v>
      </c>
    </row>
    <row r="606" spans="1:16" ht="89.25" x14ac:dyDescent="0.2">
      <c r="A606" s="27" t="s">
        <v>44</v>
      </c>
      <c r="E606" s="29" t="s">
        <v>635</v>
      </c>
    </row>
    <row r="607" spans="1:16" ht="140.25" x14ac:dyDescent="0.2">
      <c r="E607" s="28" t="s">
        <v>623</v>
      </c>
    </row>
    <row r="608" spans="1:16" x14ac:dyDescent="0.2">
      <c r="A608" t="s">
        <v>36</v>
      </c>
      <c r="B608" s="5" t="s">
        <v>636</v>
      </c>
      <c r="C608" s="5" t="s">
        <v>637</v>
      </c>
      <c r="D608" t="s">
        <v>4</v>
      </c>
      <c r="E608" s="22" t="s">
        <v>638</v>
      </c>
      <c r="F608" s="23" t="s">
        <v>60</v>
      </c>
      <c r="G608" s="24">
        <v>208.42</v>
      </c>
      <c r="H608" s="23">
        <v>1E-4</v>
      </c>
      <c r="I608" s="23">
        <f>ROUND(G608*H608,6)</f>
        <v>2.0841999999999999E-2</v>
      </c>
      <c r="L608" s="25">
        <v>0</v>
      </c>
      <c r="M608" s="26">
        <f>ROUND(ROUND(L608,2)*ROUND(G608,3),2)</f>
        <v>0</v>
      </c>
      <c r="N608" s="23" t="s">
        <v>129</v>
      </c>
      <c r="O608">
        <f>(M608*21)/100</f>
        <v>0</v>
      </c>
      <c r="P608" t="s">
        <v>42</v>
      </c>
    </row>
    <row r="609" spans="1:16" x14ac:dyDescent="0.2">
      <c r="A609" s="27" t="s">
        <v>43</v>
      </c>
      <c r="E609" s="28" t="s">
        <v>4</v>
      </c>
    </row>
    <row r="610" spans="1:16" ht="331.5" x14ac:dyDescent="0.2">
      <c r="A610" s="27" t="s">
        <v>44</v>
      </c>
      <c r="E610" s="29" t="s">
        <v>631</v>
      </c>
    </row>
    <row r="611" spans="1:16" ht="140.25" x14ac:dyDescent="0.2">
      <c r="E611" s="28" t="s">
        <v>623</v>
      </c>
    </row>
    <row r="612" spans="1:16" x14ac:dyDescent="0.2">
      <c r="A612" t="s">
        <v>36</v>
      </c>
      <c r="B612" s="5" t="s">
        <v>639</v>
      </c>
      <c r="C612" s="5" t="s">
        <v>640</v>
      </c>
      <c r="D612" t="s">
        <v>4</v>
      </c>
      <c r="E612" s="22" t="s">
        <v>641</v>
      </c>
      <c r="F612" s="23" t="s">
        <v>60</v>
      </c>
      <c r="G612" s="24">
        <v>208.42</v>
      </c>
      <c r="H612" s="23">
        <v>1E-4</v>
      </c>
      <c r="I612" s="23">
        <f>ROUND(G612*H612,6)</f>
        <v>2.0841999999999999E-2</v>
      </c>
      <c r="L612" s="25">
        <v>0</v>
      </c>
      <c r="M612" s="26">
        <f>ROUND(ROUND(L612,2)*ROUND(G612,3),2)</f>
        <v>0</v>
      </c>
      <c r="N612" s="23" t="s">
        <v>129</v>
      </c>
      <c r="O612">
        <f>(M612*21)/100</f>
        <v>0</v>
      </c>
      <c r="P612" t="s">
        <v>42</v>
      </c>
    </row>
    <row r="613" spans="1:16" x14ac:dyDescent="0.2">
      <c r="A613" s="27" t="s">
        <v>43</v>
      </c>
      <c r="E613" s="28" t="s">
        <v>4</v>
      </c>
    </row>
    <row r="614" spans="1:16" ht="331.5" x14ac:dyDescent="0.2">
      <c r="A614" s="27" t="s">
        <v>44</v>
      </c>
      <c r="E614" s="29" t="s">
        <v>631</v>
      </c>
    </row>
    <row r="615" spans="1:16" ht="140.25" x14ac:dyDescent="0.2">
      <c r="E615" s="28" t="s">
        <v>623</v>
      </c>
    </row>
    <row r="616" spans="1:16" ht="25.5" x14ac:dyDescent="0.2">
      <c r="A616" t="s">
        <v>36</v>
      </c>
      <c r="B616" s="5" t="s">
        <v>642</v>
      </c>
      <c r="C616" s="5" t="s">
        <v>643</v>
      </c>
      <c r="D616" t="s">
        <v>4</v>
      </c>
      <c r="E616" s="22" t="s">
        <v>644</v>
      </c>
      <c r="F616" s="23" t="s">
        <v>60</v>
      </c>
      <c r="G616" s="24">
        <v>654.34</v>
      </c>
      <c r="H616" s="23">
        <v>1.39E-3</v>
      </c>
      <c r="I616" s="23">
        <f>ROUND(G616*H616,6)</f>
        <v>0.90953300000000004</v>
      </c>
      <c r="L616" s="25">
        <v>0</v>
      </c>
      <c r="M616" s="26">
        <f>ROUND(ROUND(L616,2)*ROUND(G616,3),2)</f>
        <v>0</v>
      </c>
      <c r="N616" s="23" t="s">
        <v>129</v>
      </c>
      <c r="O616">
        <f>(M616*21)/100</f>
        <v>0</v>
      </c>
      <c r="P616" t="s">
        <v>42</v>
      </c>
    </row>
    <row r="617" spans="1:16" x14ac:dyDescent="0.2">
      <c r="A617" s="27" t="s">
        <v>43</v>
      </c>
      <c r="E617" s="28" t="s">
        <v>4</v>
      </c>
    </row>
    <row r="618" spans="1:16" ht="114.75" x14ac:dyDescent="0.2">
      <c r="A618" s="27" t="s">
        <v>44</v>
      </c>
      <c r="E618" s="29" t="s">
        <v>645</v>
      </c>
    </row>
    <row r="619" spans="1:16" ht="51" x14ac:dyDescent="0.2">
      <c r="E619" s="28" t="s">
        <v>646</v>
      </c>
    </row>
    <row r="620" spans="1:16" x14ac:dyDescent="0.2">
      <c r="A620" t="s">
        <v>36</v>
      </c>
      <c r="B620" s="5" t="s">
        <v>647</v>
      </c>
      <c r="C620" s="5" t="s">
        <v>648</v>
      </c>
      <c r="D620" t="s">
        <v>4</v>
      </c>
      <c r="E620" s="22" t="s">
        <v>649</v>
      </c>
      <c r="F620" s="23" t="s">
        <v>60</v>
      </c>
      <c r="G620" s="24">
        <v>48.524000000000001</v>
      </c>
      <c r="H620" s="23">
        <v>2.1340000000000001E-2</v>
      </c>
      <c r="I620" s="23">
        <f>ROUND(G620*H620,6)</f>
        <v>1.0355019999999999</v>
      </c>
      <c r="L620" s="25">
        <v>0</v>
      </c>
      <c r="M620" s="26">
        <f>ROUND(ROUND(L620,2)*ROUND(G620,3),2)</f>
        <v>0</v>
      </c>
      <c r="N620" s="23" t="s">
        <v>129</v>
      </c>
      <c r="O620">
        <f>(M620*21)/100</f>
        <v>0</v>
      </c>
      <c r="P620" t="s">
        <v>42</v>
      </c>
    </row>
    <row r="621" spans="1:16" x14ac:dyDescent="0.2">
      <c r="A621" s="27" t="s">
        <v>43</v>
      </c>
      <c r="E621" s="28" t="s">
        <v>4</v>
      </c>
    </row>
    <row r="622" spans="1:16" ht="63.75" x14ac:dyDescent="0.2">
      <c r="A622" s="27" t="s">
        <v>44</v>
      </c>
      <c r="E622" s="29" t="s">
        <v>650</v>
      </c>
    </row>
    <row r="623" spans="1:16" ht="51" x14ac:dyDescent="0.2">
      <c r="E623" s="28" t="s">
        <v>651</v>
      </c>
    </row>
    <row r="624" spans="1:16" ht="25.5" x14ac:dyDescent="0.2">
      <c r="A624" t="s">
        <v>36</v>
      </c>
      <c r="B624" s="5" t="s">
        <v>652</v>
      </c>
      <c r="C624" s="5" t="s">
        <v>653</v>
      </c>
      <c r="D624" t="s">
        <v>4</v>
      </c>
      <c r="E624" s="22" t="s">
        <v>654</v>
      </c>
      <c r="F624" s="23" t="s">
        <v>64</v>
      </c>
      <c r="G624" s="24">
        <v>12</v>
      </c>
      <c r="H624" s="23">
        <v>2.1000000000000001E-2</v>
      </c>
      <c r="I624" s="23">
        <f>ROUND(G624*H624,6)</f>
        <v>0.252</v>
      </c>
      <c r="L624" s="25">
        <v>0</v>
      </c>
      <c r="M624" s="26">
        <f>ROUND(ROUND(L624,2)*ROUND(G624,3),2)</f>
        <v>0</v>
      </c>
      <c r="N624" s="23" t="s">
        <v>129</v>
      </c>
      <c r="O624">
        <f>(M624*21)/100</f>
        <v>0</v>
      </c>
      <c r="P624" t="s">
        <v>42</v>
      </c>
    </row>
    <row r="625" spans="1:16" x14ac:dyDescent="0.2">
      <c r="A625" s="27" t="s">
        <v>43</v>
      </c>
      <c r="E625" s="28" t="s">
        <v>4</v>
      </c>
    </row>
    <row r="626" spans="1:16" ht="63.75" x14ac:dyDescent="0.2">
      <c r="A626" s="27" t="s">
        <v>44</v>
      </c>
      <c r="E626" s="29" t="s">
        <v>655</v>
      </c>
    </row>
    <row r="627" spans="1:16" ht="51" x14ac:dyDescent="0.2">
      <c r="E627" s="28" t="s">
        <v>651</v>
      </c>
    </row>
    <row r="628" spans="1:16" x14ac:dyDescent="0.2">
      <c r="A628" t="s">
        <v>36</v>
      </c>
      <c r="B628" s="5" t="s">
        <v>656</v>
      </c>
      <c r="C628" s="5" t="s">
        <v>657</v>
      </c>
      <c r="D628" t="s">
        <v>4</v>
      </c>
      <c r="E628" s="22" t="s">
        <v>658</v>
      </c>
      <c r="F628" s="23" t="s">
        <v>165</v>
      </c>
      <c r="G628" s="24">
        <v>12.223000000000001</v>
      </c>
      <c r="H628" s="23">
        <v>0</v>
      </c>
      <c r="I628" s="23">
        <f>ROUND(G628*H628,6)</f>
        <v>0</v>
      </c>
      <c r="L628" s="25">
        <v>0</v>
      </c>
      <c r="M628" s="26">
        <f>ROUND(ROUND(L628,2)*ROUND(G628,3),2)</f>
        <v>0</v>
      </c>
      <c r="N628" s="23" t="s">
        <v>129</v>
      </c>
      <c r="O628">
        <f>(M628*21)/100</f>
        <v>0</v>
      </c>
      <c r="P628" t="s">
        <v>42</v>
      </c>
    </row>
    <row r="629" spans="1:16" x14ac:dyDescent="0.2">
      <c r="A629" s="27" t="s">
        <v>43</v>
      </c>
      <c r="E629" s="28" t="s">
        <v>4</v>
      </c>
    </row>
    <row r="630" spans="1:16" x14ac:dyDescent="0.2">
      <c r="A630" s="27" t="s">
        <v>44</v>
      </c>
      <c r="E630" s="29" t="s">
        <v>4</v>
      </c>
    </row>
    <row r="631" spans="1:16" ht="127.5" x14ac:dyDescent="0.2">
      <c r="E631" s="28" t="s">
        <v>659</v>
      </c>
    </row>
    <row r="632" spans="1:16" x14ac:dyDescent="0.2">
      <c r="A632" t="s">
        <v>36</v>
      </c>
      <c r="B632" s="5" t="s">
        <v>660</v>
      </c>
      <c r="C632" s="5" t="s">
        <v>661</v>
      </c>
      <c r="D632" t="s">
        <v>4</v>
      </c>
      <c r="E632" s="22" t="s">
        <v>662</v>
      </c>
      <c r="F632" s="23" t="s">
        <v>165</v>
      </c>
      <c r="G632" s="24">
        <v>12.223000000000001</v>
      </c>
      <c r="H632" s="23">
        <v>0</v>
      </c>
      <c r="I632" s="23">
        <f>ROUND(G632*H632,6)</f>
        <v>0</v>
      </c>
      <c r="L632" s="25">
        <v>0</v>
      </c>
      <c r="M632" s="26">
        <f>ROUND(ROUND(L632,2)*ROUND(G632,3),2)</f>
        <v>0</v>
      </c>
      <c r="N632" s="23" t="s">
        <v>129</v>
      </c>
      <c r="O632">
        <f>(M632*21)/100</f>
        <v>0</v>
      </c>
      <c r="P632" t="s">
        <v>42</v>
      </c>
    </row>
    <row r="633" spans="1:16" x14ac:dyDescent="0.2">
      <c r="A633" s="27" t="s">
        <v>43</v>
      </c>
      <c r="E633" s="28" t="s">
        <v>4</v>
      </c>
    </row>
    <row r="634" spans="1:16" x14ac:dyDescent="0.2">
      <c r="A634" s="27" t="s">
        <v>44</v>
      </c>
      <c r="E634" s="29" t="s">
        <v>4</v>
      </c>
    </row>
    <row r="635" spans="1:16" ht="127.5" x14ac:dyDescent="0.2">
      <c r="E635" s="28" t="s">
        <v>659</v>
      </c>
    </row>
    <row r="636" spans="1:16" x14ac:dyDescent="0.2">
      <c r="A636" t="s">
        <v>36</v>
      </c>
      <c r="B636" s="5" t="s">
        <v>663</v>
      </c>
      <c r="C636" s="5" t="s">
        <v>664</v>
      </c>
      <c r="D636" t="s">
        <v>4</v>
      </c>
      <c r="E636" s="22" t="s">
        <v>665</v>
      </c>
      <c r="F636" s="23" t="s">
        <v>165</v>
      </c>
      <c r="G636" s="24">
        <v>12.223000000000001</v>
      </c>
      <c r="H636" s="23">
        <v>0</v>
      </c>
      <c r="I636" s="23">
        <f>ROUND(G636*H636,6)</f>
        <v>0</v>
      </c>
      <c r="L636" s="25">
        <v>0</v>
      </c>
      <c r="M636" s="26">
        <f>ROUND(ROUND(L636,2)*ROUND(G636,3),2)</f>
        <v>0</v>
      </c>
      <c r="N636" s="23" t="s">
        <v>129</v>
      </c>
      <c r="O636">
        <f>(M636*21)/100</f>
        <v>0</v>
      </c>
      <c r="P636" t="s">
        <v>42</v>
      </c>
    </row>
    <row r="637" spans="1:16" x14ac:dyDescent="0.2">
      <c r="A637" s="27" t="s">
        <v>43</v>
      </c>
      <c r="E637" s="28" t="s">
        <v>4</v>
      </c>
    </row>
    <row r="638" spans="1:16" x14ac:dyDescent="0.2">
      <c r="A638" s="27" t="s">
        <v>44</v>
      </c>
      <c r="E638" s="29" t="s">
        <v>4</v>
      </c>
    </row>
    <row r="639" spans="1:16" ht="127.5" x14ac:dyDescent="0.2">
      <c r="E639" s="28" t="s">
        <v>659</v>
      </c>
    </row>
    <row r="640" spans="1:16" x14ac:dyDescent="0.2">
      <c r="A640" t="s">
        <v>33</v>
      </c>
      <c r="C640" s="6" t="s">
        <v>666</v>
      </c>
      <c r="E640" s="30" t="s">
        <v>667</v>
      </c>
      <c r="J640" s="26">
        <f>0</f>
        <v>0</v>
      </c>
      <c r="K640" s="26">
        <f>0</f>
        <v>0</v>
      </c>
      <c r="L640" s="26">
        <f>0+L641+L645+L649+L653</f>
        <v>0</v>
      </c>
      <c r="M640" s="26">
        <f>0+M641+M645+M649+M653</f>
        <v>0</v>
      </c>
    </row>
    <row r="641" spans="1:16" x14ac:dyDescent="0.2">
      <c r="A641" t="s">
        <v>36</v>
      </c>
      <c r="B641" s="5" t="s">
        <v>668</v>
      </c>
      <c r="C641" s="5" t="s">
        <v>669</v>
      </c>
      <c r="D641" t="s">
        <v>4</v>
      </c>
      <c r="E641" s="22" t="s">
        <v>670</v>
      </c>
      <c r="F641" s="23" t="s">
        <v>80</v>
      </c>
      <c r="G641" s="24">
        <v>96.974999999999994</v>
      </c>
      <c r="H641" s="23">
        <v>1.4599999999999999E-3</v>
      </c>
      <c r="I641" s="23">
        <f>ROUND(G641*H641,6)</f>
        <v>0.14158399999999999</v>
      </c>
      <c r="L641" s="25">
        <v>0</v>
      </c>
      <c r="M641" s="26">
        <f>ROUND(ROUND(L641,2)*ROUND(G641,3),2)</f>
        <v>0</v>
      </c>
      <c r="N641" s="23" t="s">
        <v>129</v>
      </c>
      <c r="O641">
        <f>(M641*21)/100</f>
        <v>0</v>
      </c>
      <c r="P641" t="s">
        <v>42</v>
      </c>
    </row>
    <row r="642" spans="1:16" x14ac:dyDescent="0.2">
      <c r="A642" s="27" t="s">
        <v>43</v>
      </c>
      <c r="E642" s="28" t="s">
        <v>4</v>
      </c>
    </row>
    <row r="643" spans="1:16" ht="178.5" x14ac:dyDescent="0.2">
      <c r="A643" s="27" t="s">
        <v>44</v>
      </c>
      <c r="E643" s="29" t="s">
        <v>671</v>
      </c>
    </row>
    <row r="644" spans="1:16" x14ac:dyDescent="0.2">
      <c r="E644" s="28" t="s">
        <v>4</v>
      </c>
    </row>
    <row r="645" spans="1:16" x14ac:dyDescent="0.2">
      <c r="A645" t="s">
        <v>36</v>
      </c>
      <c r="B645" s="5" t="s">
        <v>672</v>
      </c>
      <c r="C645" s="5" t="s">
        <v>673</v>
      </c>
      <c r="D645" t="s">
        <v>4</v>
      </c>
      <c r="E645" s="22" t="s">
        <v>674</v>
      </c>
      <c r="F645" s="23" t="s">
        <v>165</v>
      </c>
      <c r="G645" s="24">
        <v>0.14199999999999999</v>
      </c>
      <c r="H645" s="23">
        <v>0</v>
      </c>
      <c r="I645" s="23">
        <f>ROUND(G645*H645,6)</f>
        <v>0</v>
      </c>
      <c r="L645" s="25">
        <v>0</v>
      </c>
      <c r="M645" s="26">
        <f>ROUND(ROUND(L645,2)*ROUND(G645,3),2)</f>
        <v>0</v>
      </c>
      <c r="N645" s="23" t="s">
        <v>129</v>
      </c>
      <c r="O645">
        <f>(M645*21)/100</f>
        <v>0</v>
      </c>
      <c r="P645" t="s">
        <v>42</v>
      </c>
    </row>
    <row r="646" spans="1:16" x14ac:dyDescent="0.2">
      <c r="A646" s="27" t="s">
        <v>43</v>
      </c>
      <c r="E646" s="28" t="s">
        <v>4</v>
      </c>
    </row>
    <row r="647" spans="1:16" x14ac:dyDescent="0.2">
      <c r="A647" s="27" t="s">
        <v>44</v>
      </c>
      <c r="E647" s="29" t="s">
        <v>4</v>
      </c>
    </row>
    <row r="648" spans="1:16" ht="114.75" x14ac:dyDescent="0.2">
      <c r="E648" s="28" t="s">
        <v>675</v>
      </c>
    </row>
    <row r="649" spans="1:16" x14ac:dyDescent="0.2">
      <c r="A649" t="s">
        <v>36</v>
      </c>
      <c r="B649" s="5" t="s">
        <v>676</v>
      </c>
      <c r="C649" s="5" t="s">
        <v>677</v>
      </c>
      <c r="D649" t="s">
        <v>4</v>
      </c>
      <c r="E649" s="22" t="s">
        <v>678</v>
      </c>
      <c r="F649" s="23" t="s">
        <v>165</v>
      </c>
      <c r="G649" s="24">
        <v>0.14199999999999999</v>
      </c>
      <c r="H649" s="23">
        <v>0</v>
      </c>
      <c r="I649" s="23">
        <f>ROUND(G649*H649,6)</f>
        <v>0</v>
      </c>
      <c r="L649" s="25">
        <v>0</v>
      </c>
      <c r="M649" s="26">
        <f>ROUND(ROUND(L649,2)*ROUND(G649,3),2)</f>
        <v>0</v>
      </c>
      <c r="N649" s="23" t="s">
        <v>129</v>
      </c>
      <c r="O649">
        <f>(M649*21)/100</f>
        <v>0</v>
      </c>
      <c r="P649" t="s">
        <v>42</v>
      </c>
    </row>
    <row r="650" spans="1:16" x14ac:dyDescent="0.2">
      <c r="A650" s="27" t="s">
        <v>43</v>
      </c>
      <c r="E650" s="28" t="s">
        <v>4</v>
      </c>
    </row>
    <row r="651" spans="1:16" x14ac:dyDescent="0.2">
      <c r="A651" s="27" t="s">
        <v>44</v>
      </c>
      <c r="E651" s="29" t="s">
        <v>4</v>
      </c>
    </row>
    <row r="652" spans="1:16" ht="114.75" x14ac:dyDescent="0.2">
      <c r="E652" s="28" t="s">
        <v>675</v>
      </c>
    </row>
    <row r="653" spans="1:16" x14ac:dyDescent="0.2">
      <c r="A653" t="s">
        <v>36</v>
      </c>
      <c r="B653" s="5" t="s">
        <v>679</v>
      </c>
      <c r="C653" s="5" t="s">
        <v>680</v>
      </c>
      <c r="D653" t="s">
        <v>4</v>
      </c>
      <c r="E653" s="22" t="s">
        <v>681</v>
      </c>
      <c r="F653" s="23" t="s">
        <v>165</v>
      </c>
      <c r="G653" s="24">
        <v>0.14199999999999999</v>
      </c>
      <c r="H653" s="23">
        <v>0</v>
      </c>
      <c r="I653" s="23">
        <f>ROUND(G653*H653,6)</f>
        <v>0</v>
      </c>
      <c r="L653" s="25">
        <v>0</v>
      </c>
      <c r="M653" s="26">
        <f>ROUND(ROUND(L653,2)*ROUND(G653,3),2)</f>
        <v>0</v>
      </c>
      <c r="N653" s="23" t="s">
        <v>129</v>
      </c>
      <c r="O653">
        <f>(M653*21)/100</f>
        <v>0</v>
      </c>
      <c r="P653" t="s">
        <v>42</v>
      </c>
    </row>
    <row r="654" spans="1:16" x14ac:dyDescent="0.2">
      <c r="A654" s="27" t="s">
        <v>43</v>
      </c>
      <c r="E654" s="28" t="s">
        <v>4</v>
      </c>
    </row>
    <row r="655" spans="1:16" x14ac:dyDescent="0.2">
      <c r="A655" s="27" t="s">
        <v>44</v>
      </c>
      <c r="E655" s="29" t="s">
        <v>4</v>
      </c>
    </row>
    <row r="656" spans="1:16" ht="114.75" x14ac:dyDescent="0.2">
      <c r="E656" s="28" t="s">
        <v>675</v>
      </c>
    </row>
    <row r="657" spans="1:16" x14ac:dyDescent="0.2">
      <c r="A657" t="s">
        <v>33</v>
      </c>
      <c r="C657" s="6" t="s">
        <v>682</v>
      </c>
      <c r="E657" s="30" t="s">
        <v>683</v>
      </c>
      <c r="J657" s="26">
        <f>0</f>
        <v>0</v>
      </c>
      <c r="K657" s="26">
        <f>0</f>
        <v>0</v>
      </c>
      <c r="L657" s="26">
        <f>0+L658+L662+L666+L670+L674+L678+L682+L686+L690+L694+L698+L702+L706+L710+L714+L718+L722+L726+L730+L734+L738+L742+L746+L750+L754+L758+L762+L766+L770+L774+L778+L782+L786+L790+L794+L798+L802+L806+L810+L814+L818+L822+L826+L830+L834+L838+L842+L846+L850+L854+L858+L862+L866+L870+L874+L878+L882+L886+L890+L894+L898+L902+L906+L910+L914+L918+L922+L926+L930+L934+L938+L942+L946+L950+L954+L958</f>
        <v>0</v>
      </c>
      <c r="M657" s="26">
        <f>0+M658+M662+M666+M670+M674+M678+M682+M686+M690+M694+M698+M702+M706+M710+M714+M718+M722+M726+M730+M734+M738+M742+M746+M750+M754+M758+M762+M766+M770+M774+M778+M782+M786+M790+M794+M798+M802+M806+M810+M814+M818+M822+M826+M830+M834+M838+M842+M846+M850+M854+M858+M862+M866+M870+M874+M878+M882+M886+M890+M894+M898+M902+M906+M910+M914+M918+M922+M926+M930+M934+M938+M942+M946+M950+M954+M958</f>
        <v>0</v>
      </c>
    </row>
    <row r="658" spans="1:16" x14ac:dyDescent="0.2">
      <c r="A658" t="s">
        <v>36</v>
      </c>
      <c r="B658" s="5" t="s">
        <v>684</v>
      </c>
      <c r="C658" s="5" t="s">
        <v>685</v>
      </c>
      <c r="D658" t="s">
        <v>4</v>
      </c>
      <c r="E658" s="22" t="s">
        <v>686</v>
      </c>
      <c r="F658" s="23" t="s">
        <v>64</v>
      </c>
      <c r="G658" s="24">
        <v>3</v>
      </c>
      <c r="H658" s="23">
        <v>2.2000000000000001E-3</v>
      </c>
      <c r="I658" s="23">
        <f>ROUND(G658*H658,6)</f>
        <v>6.6E-3</v>
      </c>
      <c r="L658" s="25">
        <v>0</v>
      </c>
      <c r="M658" s="26">
        <f>ROUND(ROUND(L658,2)*ROUND(G658,3),2)</f>
        <v>0</v>
      </c>
      <c r="N658" s="23" t="s">
        <v>129</v>
      </c>
      <c r="O658">
        <f>(M658*21)/100</f>
        <v>0</v>
      </c>
      <c r="P658" t="s">
        <v>42</v>
      </c>
    </row>
    <row r="659" spans="1:16" x14ac:dyDescent="0.2">
      <c r="A659" s="27" t="s">
        <v>43</v>
      </c>
      <c r="E659" s="28" t="s">
        <v>4</v>
      </c>
    </row>
    <row r="660" spans="1:16" ht="38.25" x14ac:dyDescent="0.2">
      <c r="A660" s="27" t="s">
        <v>44</v>
      </c>
      <c r="E660" s="29" t="s">
        <v>687</v>
      </c>
    </row>
    <row r="661" spans="1:16" x14ac:dyDescent="0.2">
      <c r="E661" s="28" t="s">
        <v>4</v>
      </c>
    </row>
    <row r="662" spans="1:16" x14ac:dyDescent="0.2">
      <c r="A662" t="s">
        <v>36</v>
      </c>
      <c r="B662" s="5" t="s">
        <v>688</v>
      </c>
      <c r="C662" s="5" t="s">
        <v>689</v>
      </c>
      <c r="D662" t="s">
        <v>4</v>
      </c>
      <c r="E662" s="22" t="s">
        <v>690</v>
      </c>
      <c r="F662" s="23" t="s">
        <v>64</v>
      </c>
      <c r="G662" s="24">
        <v>32</v>
      </c>
      <c r="H662" s="23">
        <v>1.1999999999999999E-3</v>
      </c>
      <c r="I662" s="23">
        <f>ROUND(G662*H662,6)</f>
        <v>3.8399999999999997E-2</v>
      </c>
      <c r="L662" s="25">
        <v>0</v>
      </c>
      <c r="M662" s="26">
        <f>ROUND(ROUND(L662,2)*ROUND(G662,3),2)</f>
        <v>0</v>
      </c>
      <c r="N662" s="23" t="s">
        <v>129</v>
      </c>
      <c r="O662">
        <f>(M662*21)/100</f>
        <v>0</v>
      </c>
      <c r="P662" t="s">
        <v>42</v>
      </c>
    </row>
    <row r="663" spans="1:16" x14ac:dyDescent="0.2">
      <c r="A663" s="27" t="s">
        <v>43</v>
      </c>
      <c r="E663" s="28" t="s">
        <v>4</v>
      </c>
    </row>
    <row r="664" spans="1:16" x14ac:dyDescent="0.2">
      <c r="A664" s="27" t="s">
        <v>44</v>
      </c>
      <c r="E664" s="29" t="s">
        <v>4</v>
      </c>
    </row>
    <row r="665" spans="1:16" x14ac:dyDescent="0.2">
      <c r="E665" s="28" t="s">
        <v>4</v>
      </c>
    </row>
    <row r="666" spans="1:16" ht="25.5" x14ac:dyDescent="0.2">
      <c r="A666" t="s">
        <v>36</v>
      </c>
      <c r="B666" s="5" t="s">
        <v>691</v>
      </c>
      <c r="C666" s="5" t="s">
        <v>692</v>
      </c>
      <c r="D666" t="s">
        <v>4</v>
      </c>
      <c r="E666" s="22" t="s">
        <v>693</v>
      </c>
      <c r="F666" s="23" t="s">
        <v>64</v>
      </c>
      <c r="G666" s="24">
        <v>3</v>
      </c>
      <c r="H666" s="23">
        <v>1.4E-3</v>
      </c>
      <c r="I666" s="23">
        <f>ROUND(G666*H666,6)</f>
        <v>4.1999999999999997E-3</v>
      </c>
      <c r="L666" s="25">
        <v>0</v>
      </c>
      <c r="M666" s="26">
        <f>ROUND(ROUND(L666,2)*ROUND(G666,3),2)</f>
        <v>0</v>
      </c>
      <c r="N666" s="23" t="s">
        <v>129</v>
      </c>
      <c r="O666">
        <f>(M666*21)/100</f>
        <v>0</v>
      </c>
      <c r="P666" t="s">
        <v>42</v>
      </c>
    </row>
    <row r="667" spans="1:16" x14ac:dyDescent="0.2">
      <c r="A667" s="27" t="s">
        <v>43</v>
      </c>
      <c r="E667" s="28" t="s">
        <v>4</v>
      </c>
    </row>
    <row r="668" spans="1:16" x14ac:dyDescent="0.2">
      <c r="A668" s="27" t="s">
        <v>44</v>
      </c>
      <c r="E668" s="29" t="s">
        <v>4</v>
      </c>
    </row>
    <row r="669" spans="1:16" x14ac:dyDescent="0.2">
      <c r="E669" s="28" t="s">
        <v>4</v>
      </c>
    </row>
    <row r="670" spans="1:16" x14ac:dyDescent="0.2">
      <c r="A670" t="s">
        <v>36</v>
      </c>
      <c r="B670" s="5" t="s">
        <v>694</v>
      </c>
      <c r="C670" s="5" t="s">
        <v>695</v>
      </c>
      <c r="D670" t="s">
        <v>4</v>
      </c>
      <c r="E670" s="22" t="s">
        <v>696</v>
      </c>
      <c r="F670" s="23" t="s">
        <v>64</v>
      </c>
      <c r="G670" s="24">
        <v>42</v>
      </c>
      <c r="H670" s="23">
        <v>5.0000000000000001E-4</v>
      </c>
      <c r="I670" s="23">
        <f>ROUND(G670*H670,6)</f>
        <v>2.1000000000000001E-2</v>
      </c>
      <c r="L670" s="25">
        <v>0</v>
      </c>
      <c r="M670" s="26">
        <f>ROUND(ROUND(L670,2)*ROUND(G670,3),2)</f>
        <v>0</v>
      </c>
      <c r="N670" s="23" t="s">
        <v>129</v>
      </c>
      <c r="O670">
        <f>(M670*21)/100</f>
        <v>0</v>
      </c>
      <c r="P670" t="s">
        <v>42</v>
      </c>
    </row>
    <row r="671" spans="1:16" x14ac:dyDescent="0.2">
      <c r="A671" s="27" t="s">
        <v>43</v>
      </c>
      <c r="E671" s="28" t="s">
        <v>4</v>
      </c>
    </row>
    <row r="672" spans="1:16" ht="63.75" x14ac:dyDescent="0.2">
      <c r="A672" s="27" t="s">
        <v>44</v>
      </c>
      <c r="E672" s="29" t="s">
        <v>697</v>
      </c>
    </row>
    <row r="673" spans="1:16" x14ac:dyDescent="0.2">
      <c r="E673" s="28" t="s">
        <v>4</v>
      </c>
    </row>
    <row r="674" spans="1:16" x14ac:dyDescent="0.2">
      <c r="A674" t="s">
        <v>36</v>
      </c>
      <c r="B674" s="5" t="s">
        <v>698</v>
      </c>
      <c r="C674" s="5" t="s">
        <v>699</v>
      </c>
      <c r="D674" t="s">
        <v>4</v>
      </c>
      <c r="E674" s="22" t="s">
        <v>700</v>
      </c>
      <c r="F674" s="23" t="s">
        <v>64</v>
      </c>
      <c r="G674" s="24">
        <v>20</v>
      </c>
      <c r="H674" s="23">
        <v>5.0000000000000001E-4</v>
      </c>
      <c r="I674" s="23">
        <f>ROUND(G674*H674,6)</f>
        <v>0.01</v>
      </c>
      <c r="L674" s="25">
        <v>0</v>
      </c>
      <c r="M674" s="26">
        <f>ROUND(ROUND(L674,2)*ROUND(G674,3),2)</f>
        <v>0</v>
      </c>
      <c r="N674" s="23" t="s">
        <v>129</v>
      </c>
      <c r="O674">
        <f>(M674*21)/100</f>
        <v>0</v>
      </c>
      <c r="P674" t="s">
        <v>42</v>
      </c>
    </row>
    <row r="675" spans="1:16" x14ac:dyDescent="0.2">
      <c r="A675" s="27" t="s">
        <v>43</v>
      </c>
      <c r="E675" s="28" t="s">
        <v>4</v>
      </c>
    </row>
    <row r="676" spans="1:16" ht="89.25" x14ac:dyDescent="0.2">
      <c r="A676" s="27" t="s">
        <v>44</v>
      </c>
      <c r="E676" s="29" t="s">
        <v>701</v>
      </c>
    </row>
    <row r="677" spans="1:16" x14ac:dyDescent="0.2">
      <c r="E677" s="28" t="s">
        <v>4</v>
      </c>
    </row>
    <row r="678" spans="1:16" x14ac:dyDescent="0.2">
      <c r="A678" t="s">
        <v>36</v>
      </c>
      <c r="B678" s="5" t="s">
        <v>702</v>
      </c>
      <c r="C678" s="5" t="s">
        <v>703</v>
      </c>
      <c r="D678" t="s">
        <v>4</v>
      </c>
      <c r="E678" s="22" t="s">
        <v>704</v>
      </c>
      <c r="F678" s="23" t="s">
        <v>64</v>
      </c>
      <c r="G678" s="24">
        <v>2</v>
      </c>
      <c r="H678" s="23">
        <v>5.9999999999999995E-4</v>
      </c>
      <c r="I678" s="23">
        <f>ROUND(G678*H678,6)</f>
        <v>1.1999999999999999E-3</v>
      </c>
      <c r="L678" s="25">
        <v>0</v>
      </c>
      <c r="M678" s="26">
        <f>ROUND(ROUND(L678,2)*ROUND(G678,3),2)</f>
        <v>0</v>
      </c>
      <c r="N678" s="23" t="s">
        <v>129</v>
      </c>
      <c r="O678">
        <f>(M678*21)/100</f>
        <v>0</v>
      </c>
      <c r="P678" t="s">
        <v>42</v>
      </c>
    </row>
    <row r="679" spans="1:16" x14ac:dyDescent="0.2">
      <c r="A679" s="27" t="s">
        <v>43</v>
      </c>
      <c r="E679" s="28" t="s">
        <v>4</v>
      </c>
    </row>
    <row r="680" spans="1:16" ht="25.5" x14ac:dyDescent="0.2">
      <c r="A680" s="27" t="s">
        <v>44</v>
      </c>
      <c r="E680" s="29" t="s">
        <v>705</v>
      </c>
    </row>
    <row r="681" spans="1:16" x14ac:dyDescent="0.2">
      <c r="E681" s="28" t="s">
        <v>4</v>
      </c>
    </row>
    <row r="682" spans="1:16" x14ac:dyDescent="0.2">
      <c r="A682" t="s">
        <v>36</v>
      </c>
      <c r="B682" s="5" t="s">
        <v>706</v>
      </c>
      <c r="C682" s="5" t="s">
        <v>707</v>
      </c>
      <c r="D682" t="s">
        <v>4</v>
      </c>
      <c r="E682" s="22" t="s">
        <v>708</v>
      </c>
      <c r="F682" s="23" t="s">
        <v>64</v>
      </c>
      <c r="G682" s="24">
        <v>8</v>
      </c>
      <c r="H682" s="23">
        <v>2.1000000000000001E-4</v>
      </c>
      <c r="I682" s="23">
        <f>ROUND(G682*H682,6)</f>
        <v>1.6800000000000001E-3</v>
      </c>
      <c r="L682" s="25">
        <v>0</v>
      </c>
      <c r="M682" s="26">
        <f>ROUND(ROUND(L682,2)*ROUND(G682,3),2)</f>
        <v>0</v>
      </c>
      <c r="N682" s="23" t="s">
        <v>129</v>
      </c>
      <c r="O682">
        <f>(M682*21)/100</f>
        <v>0</v>
      </c>
      <c r="P682" t="s">
        <v>42</v>
      </c>
    </row>
    <row r="683" spans="1:16" x14ac:dyDescent="0.2">
      <c r="A683" s="27" t="s">
        <v>43</v>
      </c>
      <c r="E683" s="28" t="s">
        <v>4</v>
      </c>
    </row>
    <row r="684" spans="1:16" x14ac:dyDescent="0.2">
      <c r="A684" s="27" t="s">
        <v>44</v>
      </c>
      <c r="E684" s="29" t="s">
        <v>4</v>
      </c>
    </row>
    <row r="685" spans="1:16" x14ac:dyDescent="0.2">
      <c r="E685" s="28" t="s">
        <v>4</v>
      </c>
    </row>
    <row r="686" spans="1:16" x14ac:dyDescent="0.2">
      <c r="A686" t="s">
        <v>36</v>
      </c>
      <c r="B686" s="5" t="s">
        <v>709</v>
      </c>
      <c r="C686" s="5" t="s">
        <v>710</v>
      </c>
      <c r="D686" t="s">
        <v>4</v>
      </c>
      <c r="E686" s="22" t="s">
        <v>711</v>
      </c>
      <c r="F686" s="23" t="s">
        <v>64</v>
      </c>
      <c r="G686" s="24">
        <v>8</v>
      </c>
      <c r="H686" s="23">
        <v>3.2000000000000002E-3</v>
      </c>
      <c r="I686" s="23">
        <f>ROUND(G686*H686,6)</f>
        <v>2.5600000000000001E-2</v>
      </c>
      <c r="L686" s="25">
        <v>0</v>
      </c>
      <c r="M686" s="26">
        <f>ROUND(ROUND(L686,2)*ROUND(G686,3),2)</f>
        <v>0</v>
      </c>
      <c r="N686" s="23" t="s">
        <v>129</v>
      </c>
      <c r="O686">
        <f>(M686*21)/100</f>
        <v>0</v>
      </c>
      <c r="P686" t="s">
        <v>42</v>
      </c>
    </row>
    <row r="687" spans="1:16" x14ac:dyDescent="0.2">
      <c r="A687" s="27" t="s">
        <v>43</v>
      </c>
      <c r="E687" s="28" t="s">
        <v>4</v>
      </c>
    </row>
    <row r="688" spans="1:16" x14ac:dyDescent="0.2">
      <c r="A688" s="27" t="s">
        <v>44</v>
      </c>
      <c r="E688" s="29" t="s">
        <v>4</v>
      </c>
    </row>
    <row r="689" spans="1:16" x14ac:dyDescent="0.2">
      <c r="E689" s="28" t="s">
        <v>4</v>
      </c>
    </row>
    <row r="690" spans="1:16" x14ac:dyDescent="0.2">
      <c r="A690" t="s">
        <v>36</v>
      </c>
      <c r="B690" s="5" t="s">
        <v>712</v>
      </c>
      <c r="C690" s="5" t="s">
        <v>713</v>
      </c>
      <c r="D690" t="s">
        <v>4</v>
      </c>
      <c r="E690" s="22" t="s">
        <v>714</v>
      </c>
      <c r="F690" s="23" t="s">
        <v>64</v>
      </c>
      <c r="G690" s="24">
        <v>1</v>
      </c>
      <c r="H690" s="23">
        <v>1.1999999999999999E-3</v>
      </c>
      <c r="I690" s="23">
        <f>ROUND(G690*H690,6)</f>
        <v>1.1999999999999999E-3</v>
      </c>
      <c r="L690" s="25">
        <v>0</v>
      </c>
      <c r="M690" s="26">
        <f>ROUND(ROUND(L690,2)*ROUND(G690,3),2)</f>
        <v>0</v>
      </c>
      <c r="N690" s="23" t="s">
        <v>129</v>
      </c>
      <c r="O690">
        <f>(M690*21)/100</f>
        <v>0</v>
      </c>
      <c r="P690" t="s">
        <v>42</v>
      </c>
    </row>
    <row r="691" spans="1:16" x14ac:dyDescent="0.2">
      <c r="A691" s="27" t="s">
        <v>43</v>
      </c>
      <c r="E691" s="28" t="s">
        <v>4</v>
      </c>
    </row>
    <row r="692" spans="1:16" x14ac:dyDescent="0.2">
      <c r="A692" s="27" t="s">
        <v>44</v>
      </c>
      <c r="E692" s="29" t="s">
        <v>4</v>
      </c>
    </row>
    <row r="693" spans="1:16" x14ac:dyDescent="0.2">
      <c r="E693" s="28" t="s">
        <v>4</v>
      </c>
    </row>
    <row r="694" spans="1:16" x14ac:dyDescent="0.2">
      <c r="A694" t="s">
        <v>36</v>
      </c>
      <c r="B694" s="5" t="s">
        <v>715</v>
      </c>
      <c r="C694" s="5" t="s">
        <v>716</v>
      </c>
      <c r="D694" t="s">
        <v>4</v>
      </c>
      <c r="E694" s="22" t="s">
        <v>717</v>
      </c>
      <c r="F694" s="23" t="s">
        <v>128</v>
      </c>
      <c r="G694" s="24">
        <v>9.7000000000000003E-2</v>
      </c>
      <c r="H694" s="23">
        <v>0.55000000000000004</v>
      </c>
      <c r="I694" s="23">
        <f>ROUND(G694*H694,6)</f>
        <v>5.3350000000000002E-2</v>
      </c>
      <c r="L694" s="25">
        <v>0</v>
      </c>
      <c r="M694" s="26">
        <f>ROUND(ROUND(L694,2)*ROUND(G694,3),2)</f>
        <v>0</v>
      </c>
      <c r="N694" s="23" t="s">
        <v>129</v>
      </c>
      <c r="O694">
        <f>(M694*21)/100</f>
        <v>0</v>
      </c>
      <c r="P694" t="s">
        <v>42</v>
      </c>
    </row>
    <row r="695" spans="1:16" x14ac:dyDescent="0.2">
      <c r="A695" s="27" t="s">
        <v>43</v>
      </c>
      <c r="E695" s="28" t="s">
        <v>4</v>
      </c>
    </row>
    <row r="696" spans="1:16" x14ac:dyDescent="0.2">
      <c r="A696" s="27" t="s">
        <v>44</v>
      </c>
      <c r="E696" s="29" t="s">
        <v>4</v>
      </c>
    </row>
    <row r="697" spans="1:16" x14ac:dyDescent="0.2">
      <c r="E697" s="28" t="s">
        <v>4</v>
      </c>
    </row>
    <row r="698" spans="1:16" x14ac:dyDescent="0.2">
      <c r="A698" t="s">
        <v>36</v>
      </c>
      <c r="B698" s="5" t="s">
        <v>718</v>
      </c>
      <c r="C698" s="5" t="s">
        <v>719</v>
      </c>
      <c r="D698" t="s">
        <v>4</v>
      </c>
      <c r="E698" s="22" t="s">
        <v>720</v>
      </c>
      <c r="F698" s="23" t="s">
        <v>80</v>
      </c>
      <c r="G698" s="24">
        <v>96.974999999999994</v>
      </c>
      <c r="H698" s="23">
        <v>6.0000000000000001E-3</v>
      </c>
      <c r="I698" s="23">
        <f>ROUND(G698*H698,6)</f>
        <v>0.58184999999999998</v>
      </c>
      <c r="L698" s="25">
        <v>0</v>
      </c>
      <c r="M698" s="26">
        <f>ROUND(ROUND(L698,2)*ROUND(G698,3),2)</f>
        <v>0</v>
      </c>
      <c r="N698" s="23" t="s">
        <v>53</v>
      </c>
      <c r="O698">
        <f>(M698*21)/100</f>
        <v>0</v>
      </c>
      <c r="P698" t="s">
        <v>42</v>
      </c>
    </row>
    <row r="699" spans="1:16" ht="25.5" x14ac:dyDescent="0.2">
      <c r="A699" s="27" t="s">
        <v>43</v>
      </c>
      <c r="E699" s="28" t="s">
        <v>721</v>
      </c>
    </row>
    <row r="700" spans="1:16" ht="178.5" x14ac:dyDescent="0.2">
      <c r="A700" s="27" t="s">
        <v>44</v>
      </c>
      <c r="E700" s="29" t="s">
        <v>671</v>
      </c>
    </row>
    <row r="701" spans="1:16" x14ac:dyDescent="0.2">
      <c r="E701" s="28" t="s">
        <v>4</v>
      </c>
    </row>
    <row r="702" spans="1:16" x14ac:dyDescent="0.2">
      <c r="A702" t="s">
        <v>36</v>
      </c>
      <c r="B702" s="5" t="s">
        <v>722</v>
      </c>
      <c r="C702" s="5" t="s">
        <v>723</v>
      </c>
      <c r="D702" t="s">
        <v>4</v>
      </c>
      <c r="E702" s="22" t="s">
        <v>724</v>
      </c>
      <c r="F702" s="23" t="s">
        <v>64</v>
      </c>
      <c r="G702" s="24">
        <v>46</v>
      </c>
      <c r="H702" s="23">
        <v>6.0000000000000002E-5</v>
      </c>
      <c r="I702" s="23">
        <f>ROUND(G702*H702,6)</f>
        <v>2.7599999999999999E-3</v>
      </c>
      <c r="L702" s="25">
        <v>0</v>
      </c>
      <c r="M702" s="26">
        <f>ROUND(ROUND(L702,2)*ROUND(G702,3),2)</f>
        <v>0</v>
      </c>
      <c r="N702" s="23" t="s">
        <v>129</v>
      </c>
      <c r="O702">
        <f>(M702*21)/100</f>
        <v>0</v>
      </c>
      <c r="P702" t="s">
        <v>42</v>
      </c>
    </row>
    <row r="703" spans="1:16" x14ac:dyDescent="0.2">
      <c r="A703" s="27" t="s">
        <v>43</v>
      </c>
      <c r="E703" s="28" t="s">
        <v>4</v>
      </c>
    </row>
    <row r="704" spans="1:16" ht="178.5" x14ac:dyDescent="0.2">
      <c r="A704" s="27" t="s">
        <v>44</v>
      </c>
      <c r="E704" s="29" t="s">
        <v>725</v>
      </c>
    </row>
    <row r="705" spans="1:16" x14ac:dyDescent="0.2">
      <c r="E705" s="28" t="s">
        <v>4</v>
      </c>
    </row>
    <row r="706" spans="1:16" x14ac:dyDescent="0.2">
      <c r="A706" t="s">
        <v>36</v>
      </c>
      <c r="B706" s="5" t="s">
        <v>726</v>
      </c>
      <c r="C706" s="5" t="s">
        <v>727</v>
      </c>
      <c r="D706" t="s">
        <v>4</v>
      </c>
      <c r="E706" s="22" t="s">
        <v>728</v>
      </c>
      <c r="F706" s="23" t="s">
        <v>64</v>
      </c>
      <c r="G706" s="24">
        <v>12</v>
      </c>
      <c r="H706" s="23">
        <v>1.8499999999999999E-2</v>
      </c>
      <c r="I706" s="23">
        <f>ROUND(G706*H706,6)</f>
        <v>0.222</v>
      </c>
      <c r="L706" s="25">
        <v>0</v>
      </c>
      <c r="M706" s="26">
        <f>ROUND(ROUND(L706,2)*ROUND(G706,3),2)</f>
        <v>0</v>
      </c>
      <c r="N706" s="23" t="s">
        <v>53</v>
      </c>
      <c r="O706">
        <f>(M706*21)/100</f>
        <v>0</v>
      </c>
      <c r="P706" t="s">
        <v>42</v>
      </c>
    </row>
    <row r="707" spans="1:16" x14ac:dyDescent="0.2">
      <c r="A707" s="27" t="s">
        <v>43</v>
      </c>
      <c r="E707" s="28" t="s">
        <v>4</v>
      </c>
    </row>
    <row r="708" spans="1:16" x14ac:dyDescent="0.2">
      <c r="A708" s="27" t="s">
        <v>44</v>
      </c>
      <c r="E708" s="29" t="s">
        <v>729</v>
      </c>
    </row>
    <row r="709" spans="1:16" x14ac:dyDescent="0.2">
      <c r="E709" s="28" t="s">
        <v>4</v>
      </c>
    </row>
    <row r="710" spans="1:16" x14ac:dyDescent="0.2">
      <c r="A710" t="s">
        <v>36</v>
      </c>
      <c r="B710" s="5" t="s">
        <v>730</v>
      </c>
      <c r="C710" s="5" t="s">
        <v>731</v>
      </c>
      <c r="D710" t="s">
        <v>4</v>
      </c>
      <c r="E710" s="22" t="s">
        <v>732</v>
      </c>
      <c r="F710" s="23" t="s">
        <v>64</v>
      </c>
      <c r="G710" s="24">
        <v>3</v>
      </c>
      <c r="H710" s="23">
        <v>2.1499999999999998E-2</v>
      </c>
      <c r="I710" s="23">
        <f>ROUND(G710*H710,6)</f>
        <v>6.4500000000000002E-2</v>
      </c>
      <c r="L710" s="25">
        <v>0</v>
      </c>
      <c r="M710" s="26">
        <f>ROUND(ROUND(L710,2)*ROUND(G710,3),2)</f>
        <v>0</v>
      </c>
      <c r="N710" s="23" t="s">
        <v>53</v>
      </c>
      <c r="O710">
        <f>(M710*21)/100</f>
        <v>0</v>
      </c>
      <c r="P710" t="s">
        <v>42</v>
      </c>
    </row>
    <row r="711" spans="1:16" x14ac:dyDescent="0.2">
      <c r="A711" s="27" t="s">
        <v>43</v>
      </c>
      <c r="E711" s="28" t="s">
        <v>4</v>
      </c>
    </row>
    <row r="712" spans="1:16" x14ac:dyDescent="0.2">
      <c r="A712" s="27" t="s">
        <v>44</v>
      </c>
      <c r="E712" s="29" t="s">
        <v>733</v>
      </c>
    </row>
    <row r="713" spans="1:16" x14ac:dyDescent="0.2">
      <c r="E713" s="28" t="s">
        <v>4</v>
      </c>
    </row>
    <row r="714" spans="1:16" x14ac:dyDescent="0.2">
      <c r="A714" t="s">
        <v>36</v>
      </c>
      <c r="B714" s="5" t="s">
        <v>734</v>
      </c>
      <c r="C714" s="5" t="s">
        <v>735</v>
      </c>
      <c r="D714" t="s">
        <v>4</v>
      </c>
      <c r="E714" s="22" t="s">
        <v>732</v>
      </c>
      <c r="F714" s="23" t="s">
        <v>64</v>
      </c>
      <c r="G714" s="24">
        <v>2</v>
      </c>
      <c r="H714" s="23">
        <v>2.1499999999999998E-2</v>
      </c>
      <c r="I714" s="23">
        <f>ROUND(G714*H714,6)</f>
        <v>4.2999999999999997E-2</v>
      </c>
      <c r="L714" s="25">
        <v>0</v>
      </c>
      <c r="M714" s="26">
        <f>ROUND(ROUND(L714,2)*ROUND(G714,3),2)</f>
        <v>0</v>
      </c>
      <c r="N714" s="23" t="s">
        <v>53</v>
      </c>
      <c r="O714">
        <f>(M714*21)/100</f>
        <v>0</v>
      </c>
      <c r="P714" t="s">
        <v>42</v>
      </c>
    </row>
    <row r="715" spans="1:16" x14ac:dyDescent="0.2">
      <c r="A715" s="27" t="s">
        <v>43</v>
      </c>
      <c r="E715" s="28" t="s">
        <v>4</v>
      </c>
    </row>
    <row r="716" spans="1:16" x14ac:dyDescent="0.2">
      <c r="A716" s="27" t="s">
        <v>44</v>
      </c>
      <c r="E716" s="29" t="s">
        <v>4</v>
      </c>
    </row>
    <row r="717" spans="1:16" x14ac:dyDescent="0.2">
      <c r="E717" s="28" t="s">
        <v>4</v>
      </c>
    </row>
    <row r="718" spans="1:16" x14ac:dyDescent="0.2">
      <c r="A718" t="s">
        <v>36</v>
      </c>
      <c r="B718" s="5" t="s">
        <v>736</v>
      </c>
      <c r="C718" s="5" t="s">
        <v>737</v>
      </c>
      <c r="D718" t="s">
        <v>4</v>
      </c>
      <c r="E718" s="22" t="s">
        <v>732</v>
      </c>
      <c r="F718" s="23" t="s">
        <v>64</v>
      </c>
      <c r="G718" s="24">
        <v>1</v>
      </c>
      <c r="H718" s="23">
        <v>2.1499999999999998E-2</v>
      </c>
      <c r="I718" s="23">
        <f>ROUND(G718*H718,6)</f>
        <v>2.1499999999999998E-2</v>
      </c>
      <c r="L718" s="25">
        <v>0</v>
      </c>
      <c r="M718" s="26">
        <f>ROUND(ROUND(L718,2)*ROUND(G718,3),2)</f>
        <v>0</v>
      </c>
      <c r="N718" s="23" t="s">
        <v>53</v>
      </c>
      <c r="O718">
        <f>(M718*21)/100</f>
        <v>0</v>
      </c>
      <c r="P718" t="s">
        <v>42</v>
      </c>
    </row>
    <row r="719" spans="1:16" x14ac:dyDescent="0.2">
      <c r="A719" s="27" t="s">
        <v>43</v>
      </c>
      <c r="E719" s="28" t="s">
        <v>4</v>
      </c>
    </row>
    <row r="720" spans="1:16" x14ac:dyDescent="0.2">
      <c r="A720" s="27" t="s">
        <v>44</v>
      </c>
      <c r="E720" s="29" t="s">
        <v>4</v>
      </c>
    </row>
    <row r="721" spans="1:16" x14ac:dyDescent="0.2">
      <c r="E721" s="28" t="s">
        <v>4</v>
      </c>
    </row>
    <row r="722" spans="1:16" x14ac:dyDescent="0.2">
      <c r="A722" t="s">
        <v>36</v>
      </c>
      <c r="B722" s="5" t="s">
        <v>738</v>
      </c>
      <c r="C722" s="5" t="s">
        <v>739</v>
      </c>
      <c r="D722" t="s">
        <v>4</v>
      </c>
      <c r="E722" s="22" t="s">
        <v>732</v>
      </c>
      <c r="F722" s="23" t="s">
        <v>64</v>
      </c>
      <c r="G722" s="24">
        <v>2</v>
      </c>
      <c r="H722" s="23">
        <v>2.1499999999999998E-2</v>
      </c>
      <c r="I722" s="23">
        <f>ROUND(G722*H722,6)</f>
        <v>4.2999999999999997E-2</v>
      </c>
      <c r="L722" s="25">
        <v>0</v>
      </c>
      <c r="M722" s="26">
        <f>ROUND(ROUND(L722,2)*ROUND(G722,3),2)</f>
        <v>0</v>
      </c>
      <c r="N722" s="23" t="s">
        <v>53</v>
      </c>
      <c r="O722">
        <f>(M722*21)/100</f>
        <v>0</v>
      </c>
      <c r="P722" t="s">
        <v>42</v>
      </c>
    </row>
    <row r="723" spans="1:16" x14ac:dyDescent="0.2">
      <c r="A723" s="27" t="s">
        <v>43</v>
      </c>
      <c r="E723" s="28" t="s">
        <v>4</v>
      </c>
    </row>
    <row r="724" spans="1:16" x14ac:dyDescent="0.2">
      <c r="A724" s="27" t="s">
        <v>44</v>
      </c>
      <c r="E724" s="29" t="s">
        <v>4</v>
      </c>
    </row>
    <row r="725" spans="1:16" x14ac:dyDescent="0.2">
      <c r="E725" s="28" t="s">
        <v>4</v>
      </c>
    </row>
    <row r="726" spans="1:16" x14ac:dyDescent="0.2">
      <c r="A726" t="s">
        <v>36</v>
      </c>
      <c r="B726" s="5" t="s">
        <v>740</v>
      </c>
      <c r="C726" s="5" t="s">
        <v>741</v>
      </c>
      <c r="D726" t="s">
        <v>4</v>
      </c>
      <c r="E726" s="22" t="s">
        <v>742</v>
      </c>
      <c r="F726" s="23" t="s">
        <v>64</v>
      </c>
      <c r="G726" s="24">
        <v>1</v>
      </c>
      <c r="H726" s="23">
        <v>2.1499999999999998E-2</v>
      </c>
      <c r="I726" s="23">
        <f>ROUND(G726*H726,6)</f>
        <v>2.1499999999999998E-2</v>
      </c>
      <c r="L726" s="25">
        <v>0</v>
      </c>
      <c r="M726" s="26">
        <f>ROUND(ROUND(L726,2)*ROUND(G726,3),2)</f>
        <v>0</v>
      </c>
      <c r="N726" s="23" t="s">
        <v>53</v>
      </c>
      <c r="O726">
        <f>(M726*21)/100</f>
        <v>0</v>
      </c>
      <c r="P726" t="s">
        <v>42</v>
      </c>
    </row>
    <row r="727" spans="1:16" x14ac:dyDescent="0.2">
      <c r="A727" s="27" t="s">
        <v>43</v>
      </c>
      <c r="E727" s="28" t="s">
        <v>4</v>
      </c>
    </row>
    <row r="728" spans="1:16" x14ac:dyDescent="0.2">
      <c r="A728" s="27" t="s">
        <v>44</v>
      </c>
      <c r="E728" s="29" t="s">
        <v>4</v>
      </c>
    </row>
    <row r="729" spans="1:16" x14ac:dyDescent="0.2">
      <c r="E729" s="28" t="s">
        <v>4</v>
      </c>
    </row>
    <row r="730" spans="1:16" x14ac:dyDescent="0.2">
      <c r="A730" t="s">
        <v>36</v>
      </c>
      <c r="B730" s="5" t="s">
        <v>743</v>
      </c>
      <c r="C730" s="5" t="s">
        <v>744</v>
      </c>
      <c r="D730" t="s">
        <v>4</v>
      </c>
      <c r="E730" s="22" t="s">
        <v>745</v>
      </c>
      <c r="F730" s="23" t="s">
        <v>64</v>
      </c>
      <c r="G730" s="24">
        <v>5</v>
      </c>
      <c r="H730" s="23">
        <v>3.9E-2</v>
      </c>
      <c r="I730" s="23">
        <f>ROUND(G730*H730,6)</f>
        <v>0.19500000000000001</v>
      </c>
      <c r="L730" s="25">
        <v>0</v>
      </c>
      <c r="M730" s="26">
        <f>ROUND(ROUND(L730,2)*ROUND(G730,3),2)</f>
        <v>0</v>
      </c>
      <c r="N730" s="23" t="s">
        <v>53</v>
      </c>
      <c r="O730">
        <f>(M730*21)/100</f>
        <v>0</v>
      </c>
      <c r="P730" t="s">
        <v>42</v>
      </c>
    </row>
    <row r="731" spans="1:16" x14ac:dyDescent="0.2">
      <c r="A731" s="27" t="s">
        <v>43</v>
      </c>
      <c r="E731" s="28" t="s">
        <v>4</v>
      </c>
    </row>
    <row r="732" spans="1:16" x14ac:dyDescent="0.2">
      <c r="A732" s="27" t="s">
        <v>44</v>
      </c>
      <c r="E732" s="29" t="s">
        <v>4</v>
      </c>
    </row>
    <row r="733" spans="1:16" x14ac:dyDescent="0.2">
      <c r="E733" s="28" t="s">
        <v>4</v>
      </c>
    </row>
    <row r="734" spans="1:16" x14ac:dyDescent="0.2">
      <c r="A734" t="s">
        <v>36</v>
      </c>
      <c r="B734" s="5" t="s">
        <v>746</v>
      </c>
      <c r="C734" s="5" t="s">
        <v>747</v>
      </c>
      <c r="D734" t="s">
        <v>4</v>
      </c>
      <c r="E734" s="22" t="s">
        <v>745</v>
      </c>
      <c r="F734" s="23" t="s">
        <v>64</v>
      </c>
      <c r="G734" s="24">
        <v>1</v>
      </c>
      <c r="H734" s="23">
        <v>3.9E-2</v>
      </c>
      <c r="I734" s="23">
        <f>ROUND(G734*H734,6)</f>
        <v>3.9E-2</v>
      </c>
      <c r="L734" s="25">
        <v>0</v>
      </c>
      <c r="M734" s="26">
        <f>ROUND(ROUND(L734,2)*ROUND(G734,3),2)</f>
        <v>0</v>
      </c>
      <c r="N734" s="23" t="s">
        <v>53</v>
      </c>
      <c r="O734">
        <f>(M734*21)/100</f>
        <v>0</v>
      </c>
      <c r="P734" t="s">
        <v>42</v>
      </c>
    </row>
    <row r="735" spans="1:16" x14ac:dyDescent="0.2">
      <c r="A735" s="27" t="s">
        <v>43</v>
      </c>
      <c r="E735" s="28" t="s">
        <v>4</v>
      </c>
    </row>
    <row r="736" spans="1:16" x14ac:dyDescent="0.2">
      <c r="A736" s="27" t="s">
        <v>44</v>
      </c>
      <c r="E736" s="29" t="s">
        <v>748</v>
      </c>
    </row>
    <row r="737" spans="1:16" x14ac:dyDescent="0.2">
      <c r="E737" s="28" t="s">
        <v>4</v>
      </c>
    </row>
    <row r="738" spans="1:16" x14ac:dyDescent="0.2">
      <c r="A738" t="s">
        <v>36</v>
      </c>
      <c r="B738" s="5" t="s">
        <v>749</v>
      </c>
      <c r="C738" s="5" t="s">
        <v>750</v>
      </c>
      <c r="D738" t="s">
        <v>4</v>
      </c>
      <c r="E738" s="22" t="s">
        <v>751</v>
      </c>
      <c r="F738" s="23" t="s">
        <v>64</v>
      </c>
      <c r="G738" s="24">
        <v>8</v>
      </c>
      <c r="H738" s="23">
        <v>2.4E-2</v>
      </c>
      <c r="I738" s="23">
        <f>ROUND(G738*H738,6)</f>
        <v>0.192</v>
      </c>
      <c r="L738" s="25">
        <v>0</v>
      </c>
      <c r="M738" s="26">
        <f>ROUND(ROUND(L738,2)*ROUND(G738,3),2)</f>
        <v>0</v>
      </c>
      <c r="N738" s="23" t="s">
        <v>53</v>
      </c>
      <c r="O738">
        <f>(M738*21)/100</f>
        <v>0</v>
      </c>
      <c r="P738" t="s">
        <v>42</v>
      </c>
    </row>
    <row r="739" spans="1:16" x14ac:dyDescent="0.2">
      <c r="A739" s="27" t="s">
        <v>43</v>
      </c>
      <c r="E739" s="28" t="s">
        <v>4</v>
      </c>
    </row>
    <row r="740" spans="1:16" x14ac:dyDescent="0.2">
      <c r="A740" s="27" t="s">
        <v>44</v>
      </c>
      <c r="E740" s="29" t="s">
        <v>752</v>
      </c>
    </row>
    <row r="741" spans="1:16" x14ac:dyDescent="0.2">
      <c r="E741" s="28" t="s">
        <v>4</v>
      </c>
    </row>
    <row r="742" spans="1:16" x14ac:dyDescent="0.2">
      <c r="A742" t="s">
        <v>36</v>
      </c>
      <c r="B742" s="5" t="s">
        <v>753</v>
      </c>
      <c r="C742" s="5" t="s">
        <v>754</v>
      </c>
      <c r="D742" t="s">
        <v>4</v>
      </c>
      <c r="E742" s="22" t="s">
        <v>755</v>
      </c>
      <c r="F742" s="23" t="s">
        <v>64</v>
      </c>
      <c r="G742" s="24">
        <v>1</v>
      </c>
      <c r="H742" s="23">
        <v>2.5000000000000001E-2</v>
      </c>
      <c r="I742" s="23">
        <f>ROUND(G742*H742,6)</f>
        <v>2.5000000000000001E-2</v>
      </c>
      <c r="L742" s="25">
        <v>0</v>
      </c>
      <c r="M742" s="26">
        <f>ROUND(ROUND(L742,2)*ROUND(G742,3),2)</f>
        <v>0</v>
      </c>
      <c r="N742" s="23" t="s">
        <v>53</v>
      </c>
      <c r="O742">
        <f>(M742*21)/100</f>
        <v>0</v>
      </c>
      <c r="P742" t="s">
        <v>42</v>
      </c>
    </row>
    <row r="743" spans="1:16" x14ac:dyDescent="0.2">
      <c r="A743" s="27" t="s">
        <v>43</v>
      </c>
      <c r="E743" s="28" t="s">
        <v>4</v>
      </c>
    </row>
    <row r="744" spans="1:16" x14ac:dyDescent="0.2">
      <c r="A744" s="27" t="s">
        <v>44</v>
      </c>
      <c r="E744" s="29" t="s">
        <v>4</v>
      </c>
    </row>
    <row r="745" spans="1:16" x14ac:dyDescent="0.2">
      <c r="E745" s="28" t="s">
        <v>4</v>
      </c>
    </row>
    <row r="746" spans="1:16" x14ac:dyDescent="0.2">
      <c r="A746" t="s">
        <v>36</v>
      </c>
      <c r="B746" s="5" t="s">
        <v>756</v>
      </c>
      <c r="C746" s="5" t="s">
        <v>757</v>
      </c>
      <c r="D746" t="s">
        <v>4</v>
      </c>
      <c r="E746" s="22" t="s">
        <v>758</v>
      </c>
      <c r="F746" s="23" t="s">
        <v>64</v>
      </c>
      <c r="G746" s="24">
        <v>1</v>
      </c>
      <c r="H746" s="23">
        <v>0.03</v>
      </c>
      <c r="I746" s="23">
        <f>ROUND(G746*H746,6)</f>
        <v>0.03</v>
      </c>
      <c r="L746" s="25">
        <v>0</v>
      </c>
      <c r="M746" s="26">
        <f>ROUND(ROUND(L746,2)*ROUND(G746,3),2)</f>
        <v>0</v>
      </c>
      <c r="N746" s="23" t="s">
        <v>53</v>
      </c>
      <c r="O746">
        <f>(M746*21)/100</f>
        <v>0</v>
      </c>
      <c r="P746" t="s">
        <v>42</v>
      </c>
    </row>
    <row r="747" spans="1:16" ht="25.5" x14ac:dyDescent="0.2">
      <c r="A747" s="27" t="s">
        <v>43</v>
      </c>
      <c r="E747" s="28" t="s">
        <v>759</v>
      </c>
    </row>
    <row r="748" spans="1:16" x14ac:dyDescent="0.2">
      <c r="A748" s="27" t="s">
        <v>44</v>
      </c>
      <c r="E748" s="29" t="s">
        <v>4</v>
      </c>
    </row>
    <row r="749" spans="1:16" x14ac:dyDescent="0.2">
      <c r="E749" s="28" t="s">
        <v>4</v>
      </c>
    </row>
    <row r="750" spans="1:16" x14ac:dyDescent="0.2">
      <c r="A750" t="s">
        <v>36</v>
      </c>
      <c r="B750" s="5" t="s">
        <v>760</v>
      </c>
      <c r="C750" s="5" t="s">
        <v>761</v>
      </c>
      <c r="D750" t="s">
        <v>4</v>
      </c>
      <c r="E750" s="22" t="s">
        <v>762</v>
      </c>
      <c r="F750" s="23" t="s">
        <v>64</v>
      </c>
      <c r="G750" s="24">
        <v>2</v>
      </c>
      <c r="H750" s="23">
        <v>4.8000000000000001E-2</v>
      </c>
      <c r="I750" s="23">
        <f>ROUND(G750*H750,6)</f>
        <v>9.6000000000000002E-2</v>
      </c>
      <c r="L750" s="25">
        <v>0</v>
      </c>
      <c r="M750" s="26">
        <f>ROUND(ROUND(L750,2)*ROUND(G750,3),2)</f>
        <v>0</v>
      </c>
      <c r="N750" s="23" t="s">
        <v>53</v>
      </c>
      <c r="O750">
        <f>(M750*21)/100</f>
        <v>0</v>
      </c>
      <c r="P750" t="s">
        <v>42</v>
      </c>
    </row>
    <row r="751" spans="1:16" ht="25.5" x14ac:dyDescent="0.2">
      <c r="A751" s="27" t="s">
        <v>43</v>
      </c>
      <c r="E751" s="28" t="s">
        <v>763</v>
      </c>
    </row>
    <row r="752" spans="1:16" x14ac:dyDescent="0.2">
      <c r="A752" s="27" t="s">
        <v>44</v>
      </c>
      <c r="E752" s="29" t="s">
        <v>764</v>
      </c>
    </row>
    <row r="753" spans="1:16" x14ac:dyDescent="0.2">
      <c r="E753" s="28" t="s">
        <v>4</v>
      </c>
    </row>
    <row r="754" spans="1:16" ht="25.5" x14ac:dyDescent="0.2">
      <c r="A754" t="s">
        <v>36</v>
      </c>
      <c r="B754" s="5" t="s">
        <v>765</v>
      </c>
      <c r="C754" s="5" t="s">
        <v>766</v>
      </c>
      <c r="D754" t="s">
        <v>4</v>
      </c>
      <c r="E754" s="22" t="s">
        <v>767</v>
      </c>
      <c r="F754" s="23" t="s">
        <v>64</v>
      </c>
      <c r="G754" s="24">
        <v>30</v>
      </c>
      <c r="H754" s="23">
        <v>1.6E-2</v>
      </c>
      <c r="I754" s="23">
        <f>ROUND(G754*H754,6)</f>
        <v>0.48</v>
      </c>
      <c r="L754" s="25">
        <v>0</v>
      </c>
      <c r="M754" s="26">
        <f>ROUND(ROUND(L754,2)*ROUND(G754,3),2)</f>
        <v>0</v>
      </c>
      <c r="N754" s="23" t="s">
        <v>129</v>
      </c>
      <c r="O754">
        <f>(M754*21)/100</f>
        <v>0</v>
      </c>
      <c r="P754" t="s">
        <v>42</v>
      </c>
    </row>
    <row r="755" spans="1:16" x14ac:dyDescent="0.2">
      <c r="A755" s="27" t="s">
        <v>43</v>
      </c>
      <c r="E755" s="28" t="s">
        <v>4</v>
      </c>
    </row>
    <row r="756" spans="1:16" x14ac:dyDescent="0.2">
      <c r="A756" s="27" t="s">
        <v>44</v>
      </c>
      <c r="E756" s="29" t="s">
        <v>4</v>
      </c>
    </row>
    <row r="757" spans="1:16" x14ac:dyDescent="0.2">
      <c r="E757" s="28" t="s">
        <v>4</v>
      </c>
    </row>
    <row r="758" spans="1:16" ht="25.5" x14ac:dyDescent="0.2">
      <c r="A758" t="s">
        <v>36</v>
      </c>
      <c r="B758" s="5" t="s">
        <v>768</v>
      </c>
      <c r="C758" s="5" t="s">
        <v>769</v>
      </c>
      <c r="D758" t="s">
        <v>4</v>
      </c>
      <c r="E758" s="22" t="s">
        <v>770</v>
      </c>
      <c r="F758" s="23" t="s">
        <v>64</v>
      </c>
      <c r="G758" s="24">
        <v>8</v>
      </c>
      <c r="H758" s="23">
        <v>1.7999999999999999E-2</v>
      </c>
      <c r="I758" s="23">
        <f>ROUND(G758*H758,6)</f>
        <v>0.14399999999999999</v>
      </c>
      <c r="L758" s="25">
        <v>0</v>
      </c>
      <c r="M758" s="26">
        <f>ROUND(ROUND(L758,2)*ROUND(G758,3),2)</f>
        <v>0</v>
      </c>
      <c r="N758" s="23" t="s">
        <v>129</v>
      </c>
      <c r="O758">
        <f>(M758*21)/100</f>
        <v>0</v>
      </c>
      <c r="P758" t="s">
        <v>42</v>
      </c>
    </row>
    <row r="759" spans="1:16" ht="38.25" x14ac:dyDescent="0.2">
      <c r="A759" s="27" t="s">
        <v>43</v>
      </c>
      <c r="E759" s="28" t="s">
        <v>771</v>
      </c>
    </row>
    <row r="760" spans="1:16" x14ac:dyDescent="0.2">
      <c r="A760" s="27" t="s">
        <v>44</v>
      </c>
      <c r="E760" s="29" t="s">
        <v>4</v>
      </c>
    </row>
    <row r="761" spans="1:16" x14ac:dyDescent="0.2">
      <c r="E761" s="28" t="s">
        <v>4</v>
      </c>
    </row>
    <row r="762" spans="1:16" x14ac:dyDescent="0.2">
      <c r="A762" t="s">
        <v>36</v>
      </c>
      <c r="B762" s="5" t="s">
        <v>772</v>
      </c>
      <c r="C762" s="5" t="s">
        <v>773</v>
      </c>
      <c r="D762" t="s">
        <v>4</v>
      </c>
      <c r="E762" s="22" t="s">
        <v>774</v>
      </c>
      <c r="F762" s="23" t="s">
        <v>60</v>
      </c>
      <c r="G762" s="24">
        <v>20.288</v>
      </c>
      <c r="H762" s="23">
        <v>9.3100000000000006E-3</v>
      </c>
      <c r="I762" s="23">
        <f>ROUND(G762*H762,6)</f>
        <v>0.18888099999999999</v>
      </c>
      <c r="L762" s="25">
        <v>0</v>
      </c>
      <c r="M762" s="26">
        <f>ROUND(ROUND(L762,2)*ROUND(G762,3),2)</f>
        <v>0</v>
      </c>
      <c r="N762" s="23" t="s">
        <v>129</v>
      </c>
      <c r="O762">
        <f>(M762*21)/100</f>
        <v>0</v>
      </c>
      <c r="P762" t="s">
        <v>42</v>
      </c>
    </row>
    <row r="763" spans="1:16" x14ac:dyDescent="0.2">
      <c r="A763" s="27" t="s">
        <v>43</v>
      </c>
      <c r="E763" s="28" t="s">
        <v>4</v>
      </c>
    </row>
    <row r="764" spans="1:16" x14ac:dyDescent="0.2">
      <c r="A764" s="27" t="s">
        <v>44</v>
      </c>
      <c r="E764" s="29" t="s">
        <v>4</v>
      </c>
    </row>
    <row r="765" spans="1:16" x14ac:dyDescent="0.2">
      <c r="E765" s="28" t="s">
        <v>4</v>
      </c>
    </row>
    <row r="766" spans="1:16" x14ac:dyDescent="0.2">
      <c r="A766" t="s">
        <v>36</v>
      </c>
      <c r="B766" s="5" t="s">
        <v>775</v>
      </c>
      <c r="C766" s="5" t="s">
        <v>776</v>
      </c>
      <c r="D766" t="s">
        <v>4</v>
      </c>
      <c r="E766" s="22" t="s">
        <v>777</v>
      </c>
      <c r="F766" s="23" t="s">
        <v>60</v>
      </c>
      <c r="G766" s="24">
        <v>5.9359999999999999</v>
      </c>
      <c r="H766" s="23">
        <v>0</v>
      </c>
      <c r="I766" s="23">
        <f>ROUND(G766*H766,6)</f>
        <v>0</v>
      </c>
      <c r="L766" s="25">
        <v>0</v>
      </c>
      <c r="M766" s="26">
        <f>ROUND(ROUND(L766,2)*ROUND(G766,3),2)</f>
        <v>0</v>
      </c>
      <c r="N766" s="23" t="s">
        <v>129</v>
      </c>
      <c r="O766">
        <f>(M766*21)/100</f>
        <v>0</v>
      </c>
      <c r="P766" t="s">
        <v>42</v>
      </c>
    </row>
    <row r="767" spans="1:16" x14ac:dyDescent="0.2">
      <c r="A767" s="27" t="s">
        <v>43</v>
      </c>
      <c r="E767" s="28" t="s">
        <v>4</v>
      </c>
    </row>
    <row r="768" spans="1:16" x14ac:dyDescent="0.2">
      <c r="A768" s="27" t="s">
        <v>44</v>
      </c>
      <c r="E768" s="29" t="s">
        <v>778</v>
      </c>
    </row>
    <row r="769" spans="1:16" x14ac:dyDescent="0.2">
      <c r="E769" s="28" t="s">
        <v>779</v>
      </c>
    </row>
    <row r="770" spans="1:16" ht="25.5" x14ac:dyDescent="0.2">
      <c r="A770" t="s">
        <v>36</v>
      </c>
      <c r="B770" s="5" t="s">
        <v>780</v>
      </c>
      <c r="C770" s="5" t="s">
        <v>781</v>
      </c>
      <c r="D770" t="s">
        <v>4</v>
      </c>
      <c r="E770" s="22" t="s">
        <v>782</v>
      </c>
      <c r="F770" s="23" t="s">
        <v>60</v>
      </c>
      <c r="G770" s="24">
        <v>18.443999999999999</v>
      </c>
      <c r="H770" s="23">
        <v>0</v>
      </c>
      <c r="I770" s="23">
        <f>ROUND(G770*H770,6)</f>
        <v>0</v>
      </c>
      <c r="L770" s="25">
        <v>0</v>
      </c>
      <c r="M770" s="26">
        <f>ROUND(ROUND(L770,2)*ROUND(G770,3),2)</f>
        <v>0</v>
      </c>
      <c r="N770" s="23" t="s">
        <v>129</v>
      </c>
      <c r="O770">
        <f>(M770*21)/100</f>
        <v>0</v>
      </c>
      <c r="P770" t="s">
        <v>42</v>
      </c>
    </row>
    <row r="771" spans="1:16" x14ac:dyDescent="0.2">
      <c r="A771" s="27" t="s">
        <v>43</v>
      </c>
      <c r="E771" s="28" t="s">
        <v>4</v>
      </c>
    </row>
    <row r="772" spans="1:16" x14ac:dyDescent="0.2">
      <c r="A772" s="27" t="s">
        <v>44</v>
      </c>
      <c r="E772" s="29" t="s">
        <v>783</v>
      </c>
    </row>
    <row r="773" spans="1:16" ht="89.25" x14ac:dyDescent="0.2">
      <c r="E773" s="28" t="s">
        <v>784</v>
      </c>
    </row>
    <row r="774" spans="1:16" x14ac:dyDescent="0.2">
      <c r="A774" t="s">
        <v>36</v>
      </c>
      <c r="B774" s="5" t="s">
        <v>785</v>
      </c>
      <c r="C774" s="5" t="s">
        <v>786</v>
      </c>
      <c r="D774" t="s">
        <v>4</v>
      </c>
      <c r="E774" s="22" t="s">
        <v>787</v>
      </c>
      <c r="F774" s="23" t="s">
        <v>80</v>
      </c>
      <c r="G774" s="24">
        <v>36.887999999999998</v>
      </c>
      <c r="H774" s="23">
        <v>0</v>
      </c>
      <c r="I774" s="23">
        <f>ROUND(G774*H774,6)</f>
        <v>0</v>
      </c>
      <c r="L774" s="25">
        <v>0</v>
      </c>
      <c r="M774" s="26">
        <f>ROUND(ROUND(L774,2)*ROUND(G774,3),2)</f>
        <v>0</v>
      </c>
      <c r="N774" s="23" t="s">
        <v>129</v>
      </c>
      <c r="O774">
        <f>(M774*21)/100</f>
        <v>0</v>
      </c>
      <c r="P774" t="s">
        <v>42</v>
      </c>
    </row>
    <row r="775" spans="1:16" x14ac:dyDescent="0.2">
      <c r="A775" s="27" t="s">
        <v>43</v>
      </c>
      <c r="E775" s="28" t="s">
        <v>4</v>
      </c>
    </row>
    <row r="776" spans="1:16" x14ac:dyDescent="0.2">
      <c r="A776" s="27" t="s">
        <v>44</v>
      </c>
      <c r="E776" s="29" t="s">
        <v>788</v>
      </c>
    </row>
    <row r="777" spans="1:16" ht="89.25" x14ac:dyDescent="0.2">
      <c r="E777" s="28" t="s">
        <v>784</v>
      </c>
    </row>
    <row r="778" spans="1:16" x14ac:dyDescent="0.2">
      <c r="A778" t="s">
        <v>36</v>
      </c>
      <c r="B778" s="5" t="s">
        <v>789</v>
      </c>
      <c r="C778" s="5" t="s">
        <v>790</v>
      </c>
      <c r="D778" t="s">
        <v>4</v>
      </c>
      <c r="E778" s="22" t="s">
        <v>791</v>
      </c>
      <c r="F778" s="23" t="s">
        <v>64</v>
      </c>
      <c r="G778" s="24">
        <v>21</v>
      </c>
      <c r="H778" s="23">
        <v>0</v>
      </c>
      <c r="I778" s="23">
        <f>ROUND(G778*H778,6)</f>
        <v>0</v>
      </c>
      <c r="L778" s="25">
        <v>0</v>
      </c>
      <c r="M778" s="26">
        <f>ROUND(ROUND(L778,2)*ROUND(G778,3),2)</f>
        <v>0</v>
      </c>
      <c r="N778" s="23" t="s">
        <v>129</v>
      </c>
      <c r="O778">
        <f>(M778*21)/100</f>
        <v>0</v>
      </c>
      <c r="P778" t="s">
        <v>42</v>
      </c>
    </row>
    <row r="779" spans="1:16" x14ac:dyDescent="0.2">
      <c r="A779" s="27" t="s">
        <v>43</v>
      </c>
      <c r="E779" s="28" t="s">
        <v>4</v>
      </c>
    </row>
    <row r="780" spans="1:16" ht="51" x14ac:dyDescent="0.2">
      <c r="A780" s="27" t="s">
        <v>44</v>
      </c>
      <c r="E780" s="29" t="s">
        <v>792</v>
      </c>
    </row>
    <row r="781" spans="1:16" ht="140.25" x14ac:dyDescent="0.2">
      <c r="E781" s="28" t="s">
        <v>793</v>
      </c>
    </row>
    <row r="782" spans="1:16" x14ac:dyDescent="0.2">
      <c r="A782" t="s">
        <v>36</v>
      </c>
      <c r="B782" s="5" t="s">
        <v>794</v>
      </c>
      <c r="C782" s="5" t="s">
        <v>795</v>
      </c>
      <c r="D782" t="s">
        <v>4</v>
      </c>
      <c r="E782" s="22" t="s">
        <v>796</v>
      </c>
      <c r="F782" s="23" t="s">
        <v>64</v>
      </c>
      <c r="G782" s="24">
        <v>9</v>
      </c>
      <c r="H782" s="23">
        <v>0</v>
      </c>
      <c r="I782" s="23">
        <f>ROUND(G782*H782,6)</f>
        <v>0</v>
      </c>
      <c r="L782" s="25">
        <v>0</v>
      </c>
      <c r="M782" s="26">
        <f>ROUND(ROUND(L782,2)*ROUND(G782,3),2)</f>
        <v>0</v>
      </c>
      <c r="N782" s="23" t="s">
        <v>129</v>
      </c>
      <c r="O782">
        <f>(M782*21)/100</f>
        <v>0</v>
      </c>
      <c r="P782" t="s">
        <v>42</v>
      </c>
    </row>
    <row r="783" spans="1:16" x14ac:dyDescent="0.2">
      <c r="A783" s="27" t="s">
        <v>43</v>
      </c>
      <c r="E783" s="28" t="s">
        <v>4</v>
      </c>
    </row>
    <row r="784" spans="1:16" ht="76.5" x14ac:dyDescent="0.2">
      <c r="A784" s="27" t="s">
        <v>44</v>
      </c>
      <c r="E784" s="29" t="s">
        <v>797</v>
      </c>
    </row>
    <row r="785" spans="1:16" ht="140.25" x14ac:dyDescent="0.2">
      <c r="E785" s="28" t="s">
        <v>793</v>
      </c>
    </row>
    <row r="786" spans="1:16" x14ac:dyDescent="0.2">
      <c r="A786" t="s">
        <v>36</v>
      </c>
      <c r="B786" s="5" t="s">
        <v>798</v>
      </c>
      <c r="C786" s="5" t="s">
        <v>799</v>
      </c>
      <c r="D786" t="s">
        <v>4</v>
      </c>
      <c r="E786" s="22" t="s">
        <v>800</v>
      </c>
      <c r="F786" s="23" t="s">
        <v>64</v>
      </c>
      <c r="G786" s="24">
        <v>8</v>
      </c>
      <c r="H786" s="23">
        <v>0</v>
      </c>
      <c r="I786" s="23">
        <f>ROUND(G786*H786,6)</f>
        <v>0</v>
      </c>
      <c r="L786" s="25">
        <v>0</v>
      </c>
      <c r="M786" s="26">
        <f>ROUND(ROUND(L786,2)*ROUND(G786,3),2)</f>
        <v>0</v>
      </c>
      <c r="N786" s="23" t="s">
        <v>129</v>
      </c>
      <c r="O786">
        <f>(M786*21)/100</f>
        <v>0</v>
      </c>
      <c r="P786" t="s">
        <v>42</v>
      </c>
    </row>
    <row r="787" spans="1:16" x14ac:dyDescent="0.2">
      <c r="A787" s="27" t="s">
        <v>43</v>
      </c>
      <c r="E787" s="28" t="s">
        <v>4</v>
      </c>
    </row>
    <row r="788" spans="1:16" ht="51" x14ac:dyDescent="0.2">
      <c r="A788" s="27" t="s">
        <v>44</v>
      </c>
      <c r="E788" s="29" t="s">
        <v>801</v>
      </c>
    </row>
    <row r="789" spans="1:16" ht="140.25" x14ac:dyDescent="0.2">
      <c r="E789" s="28" t="s">
        <v>793</v>
      </c>
    </row>
    <row r="790" spans="1:16" ht="25.5" x14ac:dyDescent="0.2">
      <c r="A790" t="s">
        <v>36</v>
      </c>
      <c r="B790" s="5" t="s">
        <v>802</v>
      </c>
      <c r="C790" s="5" t="s">
        <v>803</v>
      </c>
      <c r="D790" t="s">
        <v>4</v>
      </c>
      <c r="E790" s="22" t="s">
        <v>804</v>
      </c>
      <c r="F790" s="23" t="s">
        <v>64</v>
      </c>
      <c r="G790" s="24">
        <v>1</v>
      </c>
      <c r="H790" s="23">
        <v>0</v>
      </c>
      <c r="I790" s="23">
        <f>ROUND(G790*H790,6)</f>
        <v>0</v>
      </c>
      <c r="L790" s="25">
        <v>0</v>
      </c>
      <c r="M790" s="26">
        <f>ROUND(ROUND(L790,2)*ROUND(G790,3),2)</f>
        <v>0</v>
      </c>
      <c r="N790" s="23" t="s">
        <v>129</v>
      </c>
      <c r="O790">
        <f>(M790*21)/100</f>
        <v>0</v>
      </c>
      <c r="P790" t="s">
        <v>42</v>
      </c>
    </row>
    <row r="791" spans="1:16" x14ac:dyDescent="0.2">
      <c r="A791" s="27" t="s">
        <v>43</v>
      </c>
      <c r="E791" s="28" t="s">
        <v>4</v>
      </c>
    </row>
    <row r="792" spans="1:16" x14ac:dyDescent="0.2">
      <c r="A792" s="27" t="s">
        <v>44</v>
      </c>
      <c r="E792" s="29" t="s">
        <v>805</v>
      </c>
    </row>
    <row r="793" spans="1:16" ht="140.25" x14ac:dyDescent="0.2">
      <c r="E793" s="28" t="s">
        <v>793</v>
      </c>
    </row>
    <row r="794" spans="1:16" x14ac:dyDescent="0.2">
      <c r="A794" t="s">
        <v>36</v>
      </c>
      <c r="B794" s="5" t="s">
        <v>806</v>
      </c>
      <c r="C794" s="5" t="s">
        <v>807</v>
      </c>
      <c r="D794" t="s">
        <v>4</v>
      </c>
      <c r="E794" s="22" t="s">
        <v>808</v>
      </c>
      <c r="F794" s="23" t="s">
        <v>64</v>
      </c>
      <c r="G794" s="24">
        <v>64</v>
      </c>
      <c r="H794" s="23">
        <v>0</v>
      </c>
      <c r="I794" s="23">
        <f>ROUND(G794*H794,6)</f>
        <v>0</v>
      </c>
      <c r="L794" s="25">
        <v>0</v>
      </c>
      <c r="M794" s="26">
        <f>ROUND(ROUND(L794,2)*ROUND(G794,3),2)</f>
        <v>0</v>
      </c>
      <c r="N794" s="23" t="s">
        <v>129</v>
      </c>
      <c r="O794">
        <f>(M794*21)/100</f>
        <v>0</v>
      </c>
      <c r="P794" t="s">
        <v>42</v>
      </c>
    </row>
    <row r="795" spans="1:16" x14ac:dyDescent="0.2">
      <c r="A795" s="27" t="s">
        <v>43</v>
      </c>
      <c r="E795" s="28" t="s">
        <v>4</v>
      </c>
    </row>
    <row r="796" spans="1:16" ht="127.5" x14ac:dyDescent="0.2">
      <c r="A796" s="27" t="s">
        <v>44</v>
      </c>
      <c r="E796" s="29" t="s">
        <v>809</v>
      </c>
    </row>
    <row r="797" spans="1:16" ht="25.5" x14ac:dyDescent="0.2">
      <c r="E797" s="28" t="s">
        <v>810</v>
      </c>
    </row>
    <row r="798" spans="1:16" x14ac:dyDescent="0.2">
      <c r="A798" t="s">
        <v>36</v>
      </c>
      <c r="B798" s="5" t="s">
        <v>811</v>
      </c>
      <c r="C798" s="5" t="s">
        <v>812</v>
      </c>
      <c r="D798" t="s">
        <v>4</v>
      </c>
      <c r="E798" s="22" t="s">
        <v>813</v>
      </c>
      <c r="F798" s="23" t="s">
        <v>64</v>
      </c>
      <c r="G798" s="24">
        <v>8</v>
      </c>
      <c r="H798" s="23">
        <v>0</v>
      </c>
      <c r="I798" s="23">
        <f>ROUND(G798*H798,6)</f>
        <v>0</v>
      </c>
      <c r="L798" s="25">
        <v>0</v>
      </c>
      <c r="M798" s="26">
        <f>ROUND(ROUND(L798,2)*ROUND(G798,3),2)</f>
        <v>0</v>
      </c>
      <c r="N798" s="23" t="s">
        <v>129</v>
      </c>
      <c r="O798">
        <f>(M798*21)/100</f>
        <v>0</v>
      </c>
      <c r="P798" t="s">
        <v>42</v>
      </c>
    </row>
    <row r="799" spans="1:16" x14ac:dyDescent="0.2">
      <c r="A799" s="27" t="s">
        <v>43</v>
      </c>
      <c r="E799" s="28" t="s">
        <v>4</v>
      </c>
    </row>
    <row r="800" spans="1:16" ht="51" x14ac:dyDescent="0.2">
      <c r="A800" s="27" t="s">
        <v>44</v>
      </c>
      <c r="E800" s="29" t="s">
        <v>814</v>
      </c>
    </row>
    <row r="801" spans="1:16" ht="25.5" x14ac:dyDescent="0.2">
      <c r="E801" s="28" t="s">
        <v>810</v>
      </c>
    </row>
    <row r="802" spans="1:16" x14ac:dyDescent="0.2">
      <c r="A802" t="s">
        <v>36</v>
      </c>
      <c r="B802" s="5" t="s">
        <v>815</v>
      </c>
      <c r="C802" s="5" t="s">
        <v>816</v>
      </c>
      <c r="D802" t="s">
        <v>4</v>
      </c>
      <c r="E802" s="22" t="s">
        <v>817</v>
      </c>
      <c r="F802" s="23" t="s">
        <v>64</v>
      </c>
      <c r="G802" s="24">
        <v>8</v>
      </c>
      <c r="H802" s="23">
        <v>0</v>
      </c>
      <c r="I802" s="23">
        <f>ROUND(G802*H802,6)</f>
        <v>0</v>
      </c>
      <c r="L802" s="25">
        <v>0</v>
      </c>
      <c r="M802" s="26">
        <f>ROUND(ROUND(L802,2)*ROUND(G802,3),2)</f>
        <v>0</v>
      </c>
      <c r="N802" s="23" t="s">
        <v>129</v>
      </c>
      <c r="O802">
        <f>(M802*21)/100</f>
        <v>0</v>
      </c>
      <c r="P802" t="s">
        <v>42</v>
      </c>
    </row>
    <row r="803" spans="1:16" x14ac:dyDescent="0.2">
      <c r="A803" s="27" t="s">
        <v>43</v>
      </c>
      <c r="E803" s="28" t="s">
        <v>4</v>
      </c>
    </row>
    <row r="804" spans="1:16" ht="51" x14ac:dyDescent="0.2">
      <c r="A804" s="27" t="s">
        <v>44</v>
      </c>
      <c r="E804" s="29" t="s">
        <v>814</v>
      </c>
    </row>
    <row r="805" spans="1:16" ht="25.5" x14ac:dyDescent="0.2">
      <c r="E805" s="28" t="s">
        <v>810</v>
      </c>
    </row>
    <row r="806" spans="1:16" x14ac:dyDescent="0.2">
      <c r="A806" t="s">
        <v>36</v>
      </c>
      <c r="B806" s="5" t="s">
        <v>818</v>
      </c>
      <c r="C806" s="5" t="s">
        <v>819</v>
      </c>
      <c r="D806" t="s">
        <v>4</v>
      </c>
      <c r="E806" s="22" t="s">
        <v>820</v>
      </c>
      <c r="F806" s="23" t="s">
        <v>64</v>
      </c>
      <c r="G806" s="24">
        <v>35</v>
      </c>
      <c r="H806" s="23">
        <v>0</v>
      </c>
      <c r="I806" s="23">
        <f>ROUND(G806*H806,6)</f>
        <v>0</v>
      </c>
      <c r="L806" s="25">
        <v>0</v>
      </c>
      <c r="M806" s="26">
        <f>ROUND(ROUND(L806,2)*ROUND(G806,3),2)</f>
        <v>0</v>
      </c>
      <c r="N806" s="23" t="s">
        <v>129</v>
      </c>
      <c r="O806">
        <f>(M806*21)/100</f>
        <v>0</v>
      </c>
      <c r="P806" t="s">
        <v>42</v>
      </c>
    </row>
    <row r="807" spans="1:16" x14ac:dyDescent="0.2">
      <c r="A807" s="27" t="s">
        <v>43</v>
      </c>
      <c r="E807" s="28" t="s">
        <v>4</v>
      </c>
    </row>
    <row r="808" spans="1:16" ht="127.5" x14ac:dyDescent="0.2">
      <c r="A808" s="27" t="s">
        <v>44</v>
      </c>
      <c r="E808" s="29" t="s">
        <v>821</v>
      </c>
    </row>
    <row r="809" spans="1:16" ht="25.5" x14ac:dyDescent="0.2">
      <c r="E809" s="28" t="s">
        <v>810</v>
      </c>
    </row>
    <row r="810" spans="1:16" x14ac:dyDescent="0.2">
      <c r="A810" t="s">
        <v>36</v>
      </c>
      <c r="B810" s="5" t="s">
        <v>822</v>
      </c>
      <c r="C810" s="5" t="s">
        <v>823</v>
      </c>
      <c r="D810" t="s">
        <v>4</v>
      </c>
      <c r="E810" s="22" t="s">
        <v>824</v>
      </c>
      <c r="F810" s="23" t="s">
        <v>64</v>
      </c>
      <c r="G810" s="24">
        <v>3</v>
      </c>
      <c r="H810" s="23">
        <v>0</v>
      </c>
      <c r="I810" s="23">
        <f>ROUND(G810*H810,6)</f>
        <v>0</v>
      </c>
      <c r="L810" s="25">
        <v>0</v>
      </c>
      <c r="M810" s="26">
        <f>ROUND(ROUND(L810,2)*ROUND(G810,3),2)</f>
        <v>0</v>
      </c>
      <c r="N810" s="23" t="s">
        <v>53</v>
      </c>
      <c r="O810">
        <f>(M810*21)/100</f>
        <v>0</v>
      </c>
      <c r="P810" t="s">
        <v>42</v>
      </c>
    </row>
    <row r="811" spans="1:16" x14ac:dyDescent="0.2">
      <c r="A811" s="27" t="s">
        <v>43</v>
      </c>
      <c r="E811" s="28" t="s">
        <v>4</v>
      </c>
    </row>
    <row r="812" spans="1:16" ht="38.25" x14ac:dyDescent="0.2">
      <c r="A812" s="27" t="s">
        <v>44</v>
      </c>
      <c r="E812" s="29" t="s">
        <v>825</v>
      </c>
    </row>
    <row r="813" spans="1:16" x14ac:dyDescent="0.2">
      <c r="E813" s="28" t="s">
        <v>4</v>
      </c>
    </row>
    <row r="814" spans="1:16" x14ac:dyDescent="0.2">
      <c r="A814" t="s">
        <v>36</v>
      </c>
      <c r="B814" s="5" t="s">
        <v>826</v>
      </c>
      <c r="C814" s="5" t="s">
        <v>827</v>
      </c>
      <c r="D814" t="s">
        <v>4</v>
      </c>
      <c r="E814" s="22" t="s">
        <v>828</v>
      </c>
      <c r="F814" s="23" t="s">
        <v>64</v>
      </c>
      <c r="G814" s="24">
        <v>1</v>
      </c>
      <c r="H814" s="23">
        <v>0</v>
      </c>
      <c r="I814" s="23">
        <f>ROUND(G814*H814,6)</f>
        <v>0</v>
      </c>
      <c r="L814" s="25">
        <v>0</v>
      </c>
      <c r="M814" s="26">
        <f>ROUND(ROUND(L814,2)*ROUND(G814,3),2)</f>
        <v>0</v>
      </c>
      <c r="N814" s="23" t="s">
        <v>53</v>
      </c>
      <c r="O814">
        <f>(M814*21)/100</f>
        <v>0</v>
      </c>
      <c r="P814" t="s">
        <v>42</v>
      </c>
    </row>
    <row r="815" spans="1:16" x14ac:dyDescent="0.2">
      <c r="A815" s="27" t="s">
        <v>43</v>
      </c>
      <c r="E815" s="28" t="s">
        <v>4</v>
      </c>
    </row>
    <row r="816" spans="1:16" x14ac:dyDescent="0.2">
      <c r="A816" s="27" t="s">
        <v>44</v>
      </c>
      <c r="E816" s="29" t="s">
        <v>829</v>
      </c>
    </row>
    <row r="817" spans="1:16" x14ac:dyDescent="0.2">
      <c r="E817" s="28" t="s">
        <v>4</v>
      </c>
    </row>
    <row r="818" spans="1:16" x14ac:dyDescent="0.2">
      <c r="A818" t="s">
        <v>36</v>
      </c>
      <c r="B818" s="5" t="s">
        <v>830</v>
      </c>
      <c r="C818" s="5" t="s">
        <v>831</v>
      </c>
      <c r="D818" t="s">
        <v>4</v>
      </c>
      <c r="E818" s="22" t="s">
        <v>832</v>
      </c>
      <c r="F818" s="23" t="s">
        <v>64</v>
      </c>
      <c r="G818" s="24">
        <v>30</v>
      </c>
      <c r="H818" s="23">
        <v>4.6999999999999999E-4</v>
      </c>
      <c r="I818" s="23">
        <f>ROUND(G818*H818,6)</f>
        <v>1.41E-2</v>
      </c>
      <c r="L818" s="25">
        <v>0</v>
      </c>
      <c r="M818" s="26">
        <f>ROUND(ROUND(L818,2)*ROUND(G818,3),2)</f>
        <v>0</v>
      </c>
      <c r="N818" s="23" t="s">
        <v>129</v>
      </c>
      <c r="O818">
        <f>(M818*21)/100</f>
        <v>0</v>
      </c>
      <c r="P818" t="s">
        <v>42</v>
      </c>
    </row>
    <row r="819" spans="1:16" x14ac:dyDescent="0.2">
      <c r="A819" s="27" t="s">
        <v>43</v>
      </c>
      <c r="E819" s="28" t="s">
        <v>4</v>
      </c>
    </row>
    <row r="820" spans="1:16" ht="114.75" x14ac:dyDescent="0.2">
      <c r="A820" s="27" t="s">
        <v>44</v>
      </c>
      <c r="E820" s="29" t="s">
        <v>833</v>
      </c>
    </row>
    <row r="821" spans="1:16" ht="38.25" x14ac:dyDescent="0.2">
      <c r="E821" s="28" t="s">
        <v>834</v>
      </c>
    </row>
    <row r="822" spans="1:16" x14ac:dyDescent="0.2">
      <c r="A822" t="s">
        <v>36</v>
      </c>
      <c r="B822" s="5" t="s">
        <v>835</v>
      </c>
      <c r="C822" s="5" t="s">
        <v>836</v>
      </c>
      <c r="D822" t="s">
        <v>4</v>
      </c>
      <c r="E822" s="22" t="s">
        <v>837</v>
      </c>
      <c r="F822" s="23" t="s">
        <v>64</v>
      </c>
      <c r="G822" s="24">
        <v>8</v>
      </c>
      <c r="H822" s="23">
        <v>4.6999999999999999E-4</v>
      </c>
      <c r="I822" s="23">
        <f>ROUND(G822*H822,6)</f>
        <v>3.7599999999999999E-3</v>
      </c>
      <c r="L822" s="25">
        <v>0</v>
      </c>
      <c r="M822" s="26">
        <f>ROUND(ROUND(L822,2)*ROUND(G822,3),2)</f>
        <v>0</v>
      </c>
      <c r="N822" s="23" t="s">
        <v>129</v>
      </c>
      <c r="O822">
        <f>(M822*21)/100</f>
        <v>0</v>
      </c>
      <c r="P822" t="s">
        <v>42</v>
      </c>
    </row>
    <row r="823" spans="1:16" x14ac:dyDescent="0.2">
      <c r="A823" s="27" t="s">
        <v>43</v>
      </c>
      <c r="E823" s="28" t="s">
        <v>4</v>
      </c>
    </row>
    <row r="824" spans="1:16" ht="51" x14ac:dyDescent="0.2">
      <c r="A824" s="27" t="s">
        <v>44</v>
      </c>
      <c r="E824" s="29" t="s">
        <v>801</v>
      </c>
    </row>
    <row r="825" spans="1:16" ht="38.25" x14ac:dyDescent="0.2">
      <c r="E825" s="28" t="s">
        <v>834</v>
      </c>
    </row>
    <row r="826" spans="1:16" ht="25.5" x14ac:dyDescent="0.2">
      <c r="A826" t="s">
        <v>36</v>
      </c>
      <c r="B826" s="5" t="s">
        <v>838</v>
      </c>
      <c r="C826" s="5" t="s">
        <v>839</v>
      </c>
      <c r="D826" t="s">
        <v>4</v>
      </c>
      <c r="E826" s="22" t="s">
        <v>840</v>
      </c>
      <c r="F826" s="23" t="s">
        <v>64</v>
      </c>
      <c r="G826" s="24">
        <v>1</v>
      </c>
      <c r="H826" s="23">
        <v>0</v>
      </c>
      <c r="I826" s="23">
        <f>ROUND(G826*H826,6)</f>
        <v>0</v>
      </c>
      <c r="L826" s="25">
        <v>0</v>
      </c>
      <c r="M826" s="26">
        <f>ROUND(ROUND(L826,2)*ROUND(G826,3),2)</f>
        <v>0</v>
      </c>
      <c r="N826" s="23" t="s">
        <v>129</v>
      </c>
      <c r="O826">
        <f>(M826*21)/100</f>
        <v>0</v>
      </c>
      <c r="P826" t="s">
        <v>42</v>
      </c>
    </row>
    <row r="827" spans="1:16" x14ac:dyDescent="0.2">
      <c r="A827" s="27" t="s">
        <v>43</v>
      </c>
      <c r="E827" s="28" t="s">
        <v>4</v>
      </c>
    </row>
    <row r="828" spans="1:16" x14ac:dyDescent="0.2">
      <c r="A828" s="27" t="s">
        <v>44</v>
      </c>
      <c r="E828" s="29" t="s">
        <v>841</v>
      </c>
    </row>
    <row r="829" spans="1:16" ht="38.25" x14ac:dyDescent="0.2">
      <c r="E829" s="28" t="s">
        <v>842</v>
      </c>
    </row>
    <row r="830" spans="1:16" ht="25.5" x14ac:dyDescent="0.2">
      <c r="A830" t="s">
        <v>36</v>
      </c>
      <c r="B830" s="5" t="s">
        <v>843</v>
      </c>
      <c r="C830" s="5" t="s">
        <v>844</v>
      </c>
      <c r="D830" t="s">
        <v>4</v>
      </c>
      <c r="E830" s="22" t="s">
        <v>845</v>
      </c>
      <c r="F830" s="23" t="s">
        <v>64</v>
      </c>
      <c r="G830" s="24">
        <v>11</v>
      </c>
      <c r="H830" s="23">
        <v>0</v>
      </c>
      <c r="I830" s="23">
        <f>ROUND(G830*H830,6)</f>
        <v>0</v>
      </c>
      <c r="L830" s="25">
        <v>0</v>
      </c>
      <c r="M830" s="26">
        <f>ROUND(ROUND(L830,2)*ROUND(G830,3),2)</f>
        <v>0</v>
      </c>
      <c r="N830" s="23" t="s">
        <v>129</v>
      </c>
      <c r="O830">
        <f>(M830*21)/100</f>
        <v>0</v>
      </c>
      <c r="P830" t="s">
        <v>42</v>
      </c>
    </row>
    <row r="831" spans="1:16" x14ac:dyDescent="0.2">
      <c r="A831" s="27" t="s">
        <v>43</v>
      </c>
      <c r="E831" s="28" t="s">
        <v>4</v>
      </c>
    </row>
    <row r="832" spans="1:16" ht="63.75" x14ac:dyDescent="0.2">
      <c r="A832" s="27" t="s">
        <v>44</v>
      </c>
      <c r="E832" s="29" t="s">
        <v>846</v>
      </c>
    </row>
    <row r="833" spans="1:16" ht="38.25" x14ac:dyDescent="0.2">
      <c r="E833" s="28" t="s">
        <v>842</v>
      </c>
    </row>
    <row r="834" spans="1:16" ht="25.5" x14ac:dyDescent="0.2">
      <c r="A834" t="s">
        <v>36</v>
      </c>
      <c r="B834" s="5" t="s">
        <v>847</v>
      </c>
      <c r="C834" s="5" t="s">
        <v>848</v>
      </c>
      <c r="D834" t="s">
        <v>4</v>
      </c>
      <c r="E834" s="22" t="s">
        <v>849</v>
      </c>
      <c r="F834" s="23" t="s">
        <v>64</v>
      </c>
      <c r="G834" s="24">
        <v>2</v>
      </c>
      <c r="H834" s="23">
        <v>0</v>
      </c>
      <c r="I834" s="23">
        <f>ROUND(G834*H834,6)</f>
        <v>0</v>
      </c>
      <c r="L834" s="25">
        <v>0</v>
      </c>
      <c r="M834" s="26">
        <f>ROUND(ROUND(L834,2)*ROUND(G834,3),2)</f>
        <v>0</v>
      </c>
      <c r="N834" s="23" t="s">
        <v>129</v>
      </c>
      <c r="O834">
        <f>(M834*21)/100</f>
        <v>0</v>
      </c>
      <c r="P834" t="s">
        <v>42</v>
      </c>
    </row>
    <row r="835" spans="1:16" x14ac:dyDescent="0.2">
      <c r="A835" s="27" t="s">
        <v>43</v>
      </c>
      <c r="E835" s="28" t="s">
        <v>4</v>
      </c>
    </row>
    <row r="836" spans="1:16" x14ac:dyDescent="0.2">
      <c r="A836" s="27" t="s">
        <v>44</v>
      </c>
      <c r="E836" s="29" t="s">
        <v>850</v>
      </c>
    </row>
    <row r="837" spans="1:16" ht="38.25" x14ac:dyDescent="0.2">
      <c r="E837" s="28" t="s">
        <v>842</v>
      </c>
    </row>
    <row r="838" spans="1:16" ht="25.5" x14ac:dyDescent="0.2">
      <c r="A838" t="s">
        <v>36</v>
      </c>
      <c r="B838" s="5" t="s">
        <v>851</v>
      </c>
      <c r="C838" s="5" t="s">
        <v>852</v>
      </c>
      <c r="D838" t="s">
        <v>4</v>
      </c>
      <c r="E838" s="22" t="s">
        <v>853</v>
      </c>
      <c r="F838" s="23" t="s">
        <v>64</v>
      </c>
      <c r="G838" s="24">
        <v>3</v>
      </c>
      <c r="H838" s="23">
        <v>0</v>
      </c>
      <c r="I838" s="23">
        <f>ROUND(G838*H838,6)</f>
        <v>0</v>
      </c>
      <c r="L838" s="25">
        <v>0</v>
      </c>
      <c r="M838" s="26">
        <f>ROUND(ROUND(L838,2)*ROUND(G838,3),2)</f>
        <v>0</v>
      </c>
      <c r="N838" s="23" t="s">
        <v>129</v>
      </c>
      <c r="O838">
        <f>(M838*21)/100</f>
        <v>0</v>
      </c>
      <c r="P838" t="s">
        <v>42</v>
      </c>
    </row>
    <row r="839" spans="1:16" x14ac:dyDescent="0.2">
      <c r="A839" s="27" t="s">
        <v>43</v>
      </c>
      <c r="E839" s="28" t="s">
        <v>4</v>
      </c>
    </row>
    <row r="840" spans="1:16" ht="51" x14ac:dyDescent="0.2">
      <c r="A840" s="27" t="s">
        <v>44</v>
      </c>
      <c r="E840" s="29" t="s">
        <v>854</v>
      </c>
    </row>
    <row r="841" spans="1:16" ht="38.25" x14ac:dyDescent="0.2">
      <c r="E841" s="28" t="s">
        <v>842</v>
      </c>
    </row>
    <row r="842" spans="1:16" x14ac:dyDescent="0.2">
      <c r="A842" t="s">
        <v>36</v>
      </c>
      <c r="B842" s="5" t="s">
        <v>855</v>
      </c>
      <c r="C842" s="5" t="s">
        <v>856</v>
      </c>
      <c r="D842" t="s">
        <v>4</v>
      </c>
      <c r="E842" s="22" t="s">
        <v>857</v>
      </c>
      <c r="F842" s="23" t="s">
        <v>80</v>
      </c>
      <c r="G842" s="24">
        <v>3</v>
      </c>
      <c r="H842" s="23">
        <v>0</v>
      </c>
      <c r="I842" s="23">
        <f>ROUND(G842*H842,6)</f>
        <v>0</v>
      </c>
      <c r="L842" s="25">
        <v>0</v>
      </c>
      <c r="M842" s="26">
        <f>ROUND(ROUND(L842,2)*ROUND(G842,3),2)</f>
        <v>0</v>
      </c>
      <c r="N842" s="23" t="s">
        <v>129</v>
      </c>
      <c r="O842">
        <f>(M842*21)/100</f>
        <v>0</v>
      </c>
      <c r="P842" t="s">
        <v>42</v>
      </c>
    </row>
    <row r="843" spans="1:16" x14ac:dyDescent="0.2">
      <c r="A843" s="27" t="s">
        <v>43</v>
      </c>
      <c r="E843" s="28" t="s">
        <v>4</v>
      </c>
    </row>
    <row r="844" spans="1:16" x14ac:dyDescent="0.2">
      <c r="A844" s="27" t="s">
        <v>44</v>
      </c>
      <c r="E844" s="29" t="s">
        <v>4</v>
      </c>
    </row>
    <row r="845" spans="1:16" ht="38.25" x14ac:dyDescent="0.2">
      <c r="E845" s="28" t="s">
        <v>842</v>
      </c>
    </row>
    <row r="846" spans="1:16" x14ac:dyDescent="0.2">
      <c r="A846" t="s">
        <v>36</v>
      </c>
      <c r="B846" s="5" t="s">
        <v>858</v>
      </c>
      <c r="C846" s="5" t="s">
        <v>859</v>
      </c>
      <c r="D846" t="s">
        <v>4</v>
      </c>
      <c r="E846" s="22" t="s">
        <v>860</v>
      </c>
      <c r="F846" s="23" t="s">
        <v>80</v>
      </c>
      <c r="G846" s="24">
        <v>9.64</v>
      </c>
      <c r="H846" s="23">
        <v>0</v>
      </c>
      <c r="I846" s="23">
        <f>ROUND(G846*H846,6)</f>
        <v>0</v>
      </c>
      <c r="L846" s="25">
        <v>0</v>
      </c>
      <c r="M846" s="26">
        <f>ROUND(ROUND(L846,2)*ROUND(G846,3),2)</f>
        <v>0</v>
      </c>
      <c r="N846" s="23" t="s">
        <v>53</v>
      </c>
      <c r="O846">
        <f>(M846*21)/100</f>
        <v>0</v>
      </c>
      <c r="P846" t="s">
        <v>42</v>
      </c>
    </row>
    <row r="847" spans="1:16" x14ac:dyDescent="0.2">
      <c r="A847" s="27" t="s">
        <v>43</v>
      </c>
      <c r="E847" s="28" t="s">
        <v>4</v>
      </c>
    </row>
    <row r="848" spans="1:16" x14ac:dyDescent="0.2">
      <c r="A848" s="27" t="s">
        <v>44</v>
      </c>
      <c r="E848" s="29" t="s">
        <v>861</v>
      </c>
    </row>
    <row r="849" spans="1:16" x14ac:dyDescent="0.2">
      <c r="E849" s="28" t="s">
        <v>4</v>
      </c>
    </row>
    <row r="850" spans="1:16" x14ac:dyDescent="0.2">
      <c r="A850" t="s">
        <v>36</v>
      </c>
      <c r="B850" s="5" t="s">
        <v>862</v>
      </c>
      <c r="C850" s="5" t="s">
        <v>863</v>
      </c>
      <c r="D850" t="s">
        <v>4</v>
      </c>
      <c r="E850" s="22" t="s">
        <v>864</v>
      </c>
      <c r="F850" s="23" t="s">
        <v>80</v>
      </c>
      <c r="G850" s="24">
        <v>6.3</v>
      </c>
      <c r="H850" s="23">
        <v>0</v>
      </c>
      <c r="I850" s="23">
        <f>ROUND(G850*H850,6)</f>
        <v>0</v>
      </c>
      <c r="L850" s="25">
        <v>0</v>
      </c>
      <c r="M850" s="26">
        <f>ROUND(ROUND(L850,2)*ROUND(G850,3),2)</f>
        <v>0</v>
      </c>
      <c r="N850" s="23" t="s">
        <v>53</v>
      </c>
      <c r="O850">
        <f>(M850*21)/100</f>
        <v>0</v>
      </c>
      <c r="P850" t="s">
        <v>42</v>
      </c>
    </row>
    <row r="851" spans="1:16" x14ac:dyDescent="0.2">
      <c r="A851" s="27" t="s">
        <v>43</v>
      </c>
      <c r="E851" s="28" t="s">
        <v>4</v>
      </c>
    </row>
    <row r="852" spans="1:16" x14ac:dyDescent="0.2">
      <c r="A852" s="27" t="s">
        <v>44</v>
      </c>
      <c r="E852" s="29" t="s">
        <v>4</v>
      </c>
    </row>
    <row r="853" spans="1:16" x14ac:dyDescent="0.2">
      <c r="E853" s="28" t="s">
        <v>4</v>
      </c>
    </row>
    <row r="854" spans="1:16" x14ac:dyDescent="0.2">
      <c r="A854" t="s">
        <v>36</v>
      </c>
      <c r="B854" s="5" t="s">
        <v>865</v>
      </c>
      <c r="C854" s="5" t="s">
        <v>866</v>
      </c>
      <c r="D854" t="s">
        <v>4</v>
      </c>
      <c r="E854" s="22" t="s">
        <v>867</v>
      </c>
      <c r="F854" s="23" t="s">
        <v>80</v>
      </c>
      <c r="G854" s="24">
        <v>4.1500000000000004</v>
      </c>
      <c r="H854" s="23">
        <v>0</v>
      </c>
      <c r="I854" s="23">
        <f>ROUND(G854*H854,6)</f>
        <v>0</v>
      </c>
      <c r="L854" s="25">
        <v>0</v>
      </c>
      <c r="M854" s="26">
        <f>ROUND(ROUND(L854,2)*ROUND(G854,3),2)</f>
        <v>0</v>
      </c>
      <c r="N854" s="23" t="s">
        <v>53</v>
      </c>
      <c r="O854">
        <f>(M854*21)/100</f>
        <v>0</v>
      </c>
      <c r="P854" t="s">
        <v>42</v>
      </c>
    </row>
    <row r="855" spans="1:16" x14ac:dyDescent="0.2">
      <c r="A855" s="27" t="s">
        <v>43</v>
      </c>
      <c r="E855" s="28" t="s">
        <v>4</v>
      </c>
    </row>
    <row r="856" spans="1:16" x14ac:dyDescent="0.2">
      <c r="A856" s="27" t="s">
        <v>44</v>
      </c>
      <c r="E856" s="29" t="s">
        <v>4</v>
      </c>
    </row>
    <row r="857" spans="1:16" x14ac:dyDescent="0.2">
      <c r="E857" s="28" t="s">
        <v>4</v>
      </c>
    </row>
    <row r="858" spans="1:16" x14ac:dyDescent="0.2">
      <c r="A858" t="s">
        <v>36</v>
      </c>
      <c r="B858" s="5" t="s">
        <v>868</v>
      </c>
      <c r="C858" s="5" t="s">
        <v>869</v>
      </c>
      <c r="D858" t="s">
        <v>4</v>
      </c>
      <c r="E858" s="22" t="s">
        <v>870</v>
      </c>
      <c r="F858" s="23" t="s">
        <v>64</v>
      </c>
      <c r="G858" s="24">
        <v>19</v>
      </c>
      <c r="H858" s="23">
        <v>0</v>
      </c>
      <c r="I858" s="23">
        <f>ROUND(G858*H858,6)</f>
        <v>0</v>
      </c>
      <c r="L858" s="25">
        <v>0</v>
      </c>
      <c r="M858" s="26">
        <f>ROUND(ROUND(L858,2)*ROUND(G858,3),2)</f>
        <v>0</v>
      </c>
      <c r="N858" s="23" t="s">
        <v>129</v>
      </c>
      <c r="O858">
        <f>(M858*21)/100</f>
        <v>0</v>
      </c>
      <c r="P858" t="s">
        <v>42</v>
      </c>
    </row>
    <row r="859" spans="1:16" x14ac:dyDescent="0.2">
      <c r="A859" s="27" t="s">
        <v>43</v>
      </c>
      <c r="E859" s="28" t="s">
        <v>4</v>
      </c>
    </row>
    <row r="860" spans="1:16" ht="51" x14ac:dyDescent="0.2">
      <c r="A860" s="27" t="s">
        <v>44</v>
      </c>
      <c r="E860" s="29" t="s">
        <v>871</v>
      </c>
    </row>
    <row r="861" spans="1:16" ht="127.5" x14ac:dyDescent="0.2">
      <c r="E861" s="28" t="s">
        <v>872</v>
      </c>
    </row>
    <row r="862" spans="1:16" x14ac:dyDescent="0.2">
      <c r="A862" t="s">
        <v>36</v>
      </c>
      <c r="B862" s="5" t="s">
        <v>873</v>
      </c>
      <c r="C862" s="5" t="s">
        <v>874</v>
      </c>
      <c r="D862" t="s">
        <v>4</v>
      </c>
      <c r="E862" s="22" t="s">
        <v>875</v>
      </c>
      <c r="F862" s="23" t="s">
        <v>64</v>
      </c>
      <c r="G862" s="24">
        <v>3</v>
      </c>
      <c r="H862" s="23">
        <v>0</v>
      </c>
      <c r="I862" s="23">
        <f>ROUND(G862*H862,6)</f>
        <v>0</v>
      </c>
      <c r="L862" s="25">
        <v>0</v>
      </c>
      <c r="M862" s="26">
        <f>ROUND(ROUND(L862,2)*ROUND(G862,3),2)</f>
        <v>0</v>
      </c>
      <c r="N862" s="23" t="s">
        <v>129</v>
      </c>
      <c r="O862">
        <f>(M862*21)/100</f>
        <v>0</v>
      </c>
      <c r="P862" t="s">
        <v>42</v>
      </c>
    </row>
    <row r="863" spans="1:16" x14ac:dyDescent="0.2">
      <c r="A863" s="27" t="s">
        <v>43</v>
      </c>
      <c r="E863" s="28" t="s">
        <v>4</v>
      </c>
    </row>
    <row r="864" spans="1:16" ht="51" x14ac:dyDescent="0.2">
      <c r="A864" s="27" t="s">
        <v>44</v>
      </c>
      <c r="E864" s="29" t="s">
        <v>876</v>
      </c>
    </row>
    <row r="865" spans="1:16" ht="127.5" x14ac:dyDescent="0.2">
      <c r="E865" s="28" t="s">
        <v>872</v>
      </c>
    </row>
    <row r="866" spans="1:16" x14ac:dyDescent="0.2">
      <c r="A866" t="s">
        <v>36</v>
      </c>
      <c r="B866" s="5" t="s">
        <v>877</v>
      </c>
      <c r="C866" s="5" t="s">
        <v>878</v>
      </c>
      <c r="D866" t="s">
        <v>4</v>
      </c>
      <c r="E866" s="22" t="s">
        <v>879</v>
      </c>
      <c r="F866" s="23" t="s">
        <v>64</v>
      </c>
      <c r="G866" s="24">
        <v>4</v>
      </c>
      <c r="H866" s="23">
        <v>0</v>
      </c>
      <c r="I866" s="23">
        <f>ROUND(G866*H866,6)</f>
        <v>0</v>
      </c>
      <c r="L866" s="25">
        <v>0</v>
      </c>
      <c r="M866" s="26">
        <f>ROUND(ROUND(L866,2)*ROUND(G866,3),2)</f>
        <v>0</v>
      </c>
      <c r="N866" s="23" t="s">
        <v>129</v>
      </c>
      <c r="O866">
        <f>(M866*21)/100</f>
        <v>0</v>
      </c>
      <c r="P866" t="s">
        <v>42</v>
      </c>
    </row>
    <row r="867" spans="1:16" x14ac:dyDescent="0.2">
      <c r="A867" s="27" t="s">
        <v>43</v>
      </c>
      <c r="E867" s="28" t="s">
        <v>4</v>
      </c>
    </row>
    <row r="868" spans="1:16" ht="51" x14ac:dyDescent="0.2">
      <c r="A868" s="27" t="s">
        <v>44</v>
      </c>
      <c r="E868" s="29" t="s">
        <v>880</v>
      </c>
    </row>
    <row r="869" spans="1:16" ht="127.5" x14ac:dyDescent="0.2">
      <c r="E869" s="28" t="s">
        <v>872</v>
      </c>
    </row>
    <row r="870" spans="1:16" x14ac:dyDescent="0.2">
      <c r="A870" t="s">
        <v>36</v>
      </c>
      <c r="B870" s="5" t="s">
        <v>881</v>
      </c>
      <c r="C870" s="5" t="s">
        <v>882</v>
      </c>
      <c r="D870" t="s">
        <v>4</v>
      </c>
      <c r="E870" s="22" t="s">
        <v>883</v>
      </c>
      <c r="F870" s="23" t="s">
        <v>64</v>
      </c>
      <c r="G870" s="24">
        <v>5</v>
      </c>
      <c r="H870" s="23">
        <v>0</v>
      </c>
      <c r="I870" s="23">
        <f>ROUND(G870*H870,6)</f>
        <v>0</v>
      </c>
      <c r="L870" s="25">
        <v>0</v>
      </c>
      <c r="M870" s="26">
        <f>ROUND(ROUND(L870,2)*ROUND(G870,3),2)</f>
        <v>0</v>
      </c>
      <c r="N870" s="23" t="s">
        <v>129</v>
      </c>
      <c r="O870">
        <f>(M870*21)/100</f>
        <v>0</v>
      </c>
      <c r="P870" t="s">
        <v>42</v>
      </c>
    </row>
    <row r="871" spans="1:16" x14ac:dyDescent="0.2">
      <c r="A871" s="27" t="s">
        <v>43</v>
      </c>
      <c r="E871" s="28" t="s">
        <v>4</v>
      </c>
    </row>
    <row r="872" spans="1:16" ht="51" x14ac:dyDescent="0.2">
      <c r="A872" s="27" t="s">
        <v>44</v>
      </c>
      <c r="E872" s="29" t="s">
        <v>884</v>
      </c>
    </row>
    <row r="873" spans="1:16" ht="127.5" x14ac:dyDescent="0.2">
      <c r="E873" s="28" t="s">
        <v>872</v>
      </c>
    </row>
    <row r="874" spans="1:16" x14ac:dyDescent="0.2">
      <c r="A874" t="s">
        <v>36</v>
      </c>
      <c r="B874" s="5" t="s">
        <v>885</v>
      </c>
      <c r="C874" s="5" t="s">
        <v>886</v>
      </c>
      <c r="D874" t="s">
        <v>4</v>
      </c>
      <c r="E874" s="22" t="s">
        <v>887</v>
      </c>
      <c r="F874" s="23" t="s">
        <v>64</v>
      </c>
      <c r="G874" s="24">
        <v>2</v>
      </c>
      <c r="H874" s="23">
        <v>1.3999999999999999E-4</v>
      </c>
      <c r="I874" s="23">
        <f>ROUND(G874*H874,6)</f>
        <v>2.7999999999999998E-4</v>
      </c>
      <c r="L874" s="25">
        <v>0</v>
      </c>
      <c r="M874" s="26">
        <f>ROUND(ROUND(L874,2)*ROUND(G874,3),2)</f>
        <v>0</v>
      </c>
      <c r="N874" s="23" t="s">
        <v>129</v>
      </c>
      <c r="O874">
        <f>(M874*21)/100</f>
        <v>0</v>
      </c>
      <c r="P874" t="s">
        <v>42</v>
      </c>
    </row>
    <row r="875" spans="1:16" x14ac:dyDescent="0.2">
      <c r="A875" s="27" t="s">
        <v>43</v>
      </c>
      <c r="E875" s="28" t="s">
        <v>4</v>
      </c>
    </row>
    <row r="876" spans="1:16" ht="38.25" x14ac:dyDescent="0.2">
      <c r="A876" s="27" t="s">
        <v>44</v>
      </c>
      <c r="E876" s="29" t="s">
        <v>888</v>
      </c>
    </row>
    <row r="877" spans="1:16" ht="127.5" x14ac:dyDescent="0.2">
      <c r="E877" s="28" t="s">
        <v>872</v>
      </c>
    </row>
    <row r="878" spans="1:16" x14ac:dyDescent="0.2">
      <c r="A878" t="s">
        <v>36</v>
      </c>
      <c r="B878" s="5" t="s">
        <v>889</v>
      </c>
      <c r="C878" s="5" t="s">
        <v>890</v>
      </c>
      <c r="D878" t="s">
        <v>4</v>
      </c>
      <c r="E878" s="22" t="s">
        <v>891</v>
      </c>
      <c r="F878" s="23" t="s">
        <v>64</v>
      </c>
      <c r="G878" s="24">
        <v>3</v>
      </c>
      <c r="H878" s="23">
        <v>8.0000000000000007E-5</v>
      </c>
      <c r="I878" s="23">
        <f>ROUND(G878*H878,6)</f>
        <v>2.4000000000000001E-4</v>
      </c>
      <c r="L878" s="25">
        <v>0</v>
      </c>
      <c r="M878" s="26">
        <f>ROUND(ROUND(L878,2)*ROUND(G878,3),2)</f>
        <v>0</v>
      </c>
      <c r="N878" s="23" t="s">
        <v>129</v>
      </c>
      <c r="O878">
        <f>(M878*21)/100</f>
        <v>0</v>
      </c>
      <c r="P878" t="s">
        <v>42</v>
      </c>
    </row>
    <row r="879" spans="1:16" x14ac:dyDescent="0.2">
      <c r="A879" s="27" t="s">
        <v>43</v>
      </c>
      <c r="E879" s="28" t="s">
        <v>4</v>
      </c>
    </row>
    <row r="880" spans="1:16" ht="51" x14ac:dyDescent="0.2">
      <c r="A880" s="27" t="s">
        <v>44</v>
      </c>
      <c r="E880" s="29" t="s">
        <v>876</v>
      </c>
    </row>
    <row r="881" spans="1:16" ht="127.5" x14ac:dyDescent="0.2">
      <c r="E881" s="28" t="s">
        <v>872</v>
      </c>
    </row>
    <row r="882" spans="1:16" x14ac:dyDescent="0.2">
      <c r="A882" t="s">
        <v>36</v>
      </c>
      <c r="B882" s="5" t="s">
        <v>892</v>
      </c>
      <c r="C882" s="5" t="s">
        <v>893</v>
      </c>
      <c r="D882" t="s">
        <v>4</v>
      </c>
      <c r="E882" s="22" t="s">
        <v>894</v>
      </c>
      <c r="F882" s="23" t="s">
        <v>64</v>
      </c>
      <c r="G882" s="24">
        <v>4</v>
      </c>
      <c r="H882" s="23">
        <v>0</v>
      </c>
      <c r="I882" s="23">
        <f>ROUND(G882*H882,6)</f>
        <v>0</v>
      </c>
      <c r="L882" s="25">
        <v>0</v>
      </c>
      <c r="M882" s="26">
        <f>ROUND(ROUND(L882,2)*ROUND(G882,3),2)</f>
        <v>0</v>
      </c>
      <c r="N882" s="23" t="s">
        <v>129</v>
      </c>
      <c r="O882">
        <f>(M882*21)/100</f>
        <v>0</v>
      </c>
      <c r="P882" t="s">
        <v>42</v>
      </c>
    </row>
    <row r="883" spans="1:16" x14ac:dyDescent="0.2">
      <c r="A883" s="27" t="s">
        <v>43</v>
      </c>
      <c r="E883" s="28" t="s">
        <v>4</v>
      </c>
    </row>
    <row r="884" spans="1:16" ht="25.5" x14ac:dyDescent="0.2">
      <c r="A884" s="27" t="s">
        <v>44</v>
      </c>
      <c r="E884" s="29" t="s">
        <v>895</v>
      </c>
    </row>
    <row r="885" spans="1:16" ht="127.5" x14ac:dyDescent="0.2">
      <c r="E885" s="28" t="s">
        <v>872</v>
      </c>
    </row>
    <row r="886" spans="1:16" x14ac:dyDescent="0.2">
      <c r="A886" t="s">
        <v>36</v>
      </c>
      <c r="B886" s="5" t="s">
        <v>896</v>
      </c>
      <c r="C886" s="5" t="s">
        <v>897</v>
      </c>
      <c r="D886" t="s">
        <v>4</v>
      </c>
      <c r="E886" s="22" t="s">
        <v>898</v>
      </c>
      <c r="F886" s="23" t="s">
        <v>64</v>
      </c>
      <c r="G886" s="24">
        <v>2</v>
      </c>
      <c r="H886" s="23">
        <v>0</v>
      </c>
      <c r="I886" s="23">
        <f>ROUND(G886*H886,6)</f>
        <v>0</v>
      </c>
      <c r="L886" s="25">
        <v>0</v>
      </c>
      <c r="M886" s="26">
        <f>ROUND(ROUND(L886,2)*ROUND(G886,3),2)</f>
        <v>0</v>
      </c>
      <c r="N886" s="23" t="s">
        <v>129</v>
      </c>
      <c r="O886">
        <f>(M886*21)/100</f>
        <v>0</v>
      </c>
      <c r="P886" t="s">
        <v>42</v>
      </c>
    </row>
    <row r="887" spans="1:16" x14ac:dyDescent="0.2">
      <c r="A887" s="27" t="s">
        <v>43</v>
      </c>
      <c r="E887" s="28" t="s">
        <v>4</v>
      </c>
    </row>
    <row r="888" spans="1:16" x14ac:dyDescent="0.2">
      <c r="A888" s="27" t="s">
        <v>44</v>
      </c>
      <c r="E888" s="29" t="s">
        <v>899</v>
      </c>
    </row>
    <row r="889" spans="1:16" ht="25.5" x14ac:dyDescent="0.2">
      <c r="E889" s="28" t="s">
        <v>900</v>
      </c>
    </row>
    <row r="890" spans="1:16" x14ac:dyDescent="0.2">
      <c r="A890" t="s">
        <v>36</v>
      </c>
      <c r="B890" s="5" t="s">
        <v>901</v>
      </c>
      <c r="C890" s="5" t="s">
        <v>902</v>
      </c>
      <c r="D890" t="s">
        <v>4</v>
      </c>
      <c r="E890" s="22" t="s">
        <v>903</v>
      </c>
      <c r="F890" s="23" t="s">
        <v>64</v>
      </c>
      <c r="G890" s="24">
        <v>1</v>
      </c>
      <c r="H890" s="23">
        <v>0</v>
      </c>
      <c r="I890" s="23">
        <f>ROUND(G890*H890,6)</f>
        <v>0</v>
      </c>
      <c r="L890" s="25">
        <v>0</v>
      </c>
      <c r="M890" s="26">
        <f>ROUND(ROUND(L890,2)*ROUND(G890,3),2)</f>
        <v>0</v>
      </c>
      <c r="N890" s="23" t="s">
        <v>129</v>
      </c>
      <c r="O890">
        <f>(M890*21)/100</f>
        <v>0</v>
      </c>
      <c r="P890" t="s">
        <v>42</v>
      </c>
    </row>
    <row r="891" spans="1:16" x14ac:dyDescent="0.2">
      <c r="A891" s="27" t="s">
        <v>43</v>
      </c>
      <c r="E891" s="28" t="s">
        <v>4</v>
      </c>
    </row>
    <row r="892" spans="1:16" x14ac:dyDescent="0.2">
      <c r="A892" s="27" t="s">
        <v>44</v>
      </c>
      <c r="E892" s="29" t="s">
        <v>904</v>
      </c>
    </row>
    <row r="893" spans="1:16" ht="25.5" x14ac:dyDescent="0.2">
      <c r="E893" s="28" t="s">
        <v>900</v>
      </c>
    </row>
    <row r="894" spans="1:16" x14ac:dyDescent="0.2">
      <c r="A894" t="s">
        <v>36</v>
      </c>
      <c r="B894" s="5" t="s">
        <v>905</v>
      </c>
      <c r="C894" s="5" t="s">
        <v>906</v>
      </c>
      <c r="D894" t="s">
        <v>4</v>
      </c>
      <c r="E894" s="22" t="s">
        <v>907</v>
      </c>
      <c r="F894" s="23" t="s">
        <v>64</v>
      </c>
      <c r="G894" s="24">
        <v>8</v>
      </c>
      <c r="H894" s="23">
        <v>0</v>
      </c>
      <c r="I894" s="23">
        <f>ROUND(G894*H894,6)</f>
        <v>0</v>
      </c>
      <c r="L894" s="25">
        <v>0</v>
      </c>
      <c r="M894" s="26">
        <f>ROUND(ROUND(L894,2)*ROUND(G894,3),2)</f>
        <v>0</v>
      </c>
      <c r="N894" s="23" t="s">
        <v>129</v>
      </c>
      <c r="O894">
        <f>(M894*21)/100</f>
        <v>0</v>
      </c>
      <c r="P894" t="s">
        <v>42</v>
      </c>
    </row>
    <row r="895" spans="1:16" x14ac:dyDescent="0.2">
      <c r="A895" s="27" t="s">
        <v>43</v>
      </c>
      <c r="E895" s="28" t="s">
        <v>4</v>
      </c>
    </row>
    <row r="896" spans="1:16" ht="38.25" x14ac:dyDescent="0.2">
      <c r="A896" s="27" t="s">
        <v>44</v>
      </c>
      <c r="E896" s="29" t="s">
        <v>908</v>
      </c>
    </row>
    <row r="897" spans="1:16" ht="25.5" x14ac:dyDescent="0.2">
      <c r="E897" s="28" t="s">
        <v>900</v>
      </c>
    </row>
    <row r="898" spans="1:16" x14ac:dyDescent="0.2">
      <c r="A898" t="s">
        <v>36</v>
      </c>
      <c r="B898" s="5" t="s">
        <v>909</v>
      </c>
      <c r="C898" s="5" t="s">
        <v>910</v>
      </c>
      <c r="D898" t="s">
        <v>4</v>
      </c>
      <c r="E898" s="22" t="s">
        <v>911</v>
      </c>
      <c r="F898" s="23" t="s">
        <v>64</v>
      </c>
      <c r="G898" s="24">
        <v>3</v>
      </c>
      <c r="H898" s="23">
        <v>0</v>
      </c>
      <c r="I898" s="23">
        <f>ROUND(G898*H898,6)</f>
        <v>0</v>
      </c>
      <c r="L898" s="25">
        <v>0</v>
      </c>
      <c r="M898" s="26">
        <f>ROUND(ROUND(L898,2)*ROUND(G898,3),2)</f>
        <v>0</v>
      </c>
      <c r="N898" s="23" t="s">
        <v>129</v>
      </c>
      <c r="O898">
        <f>(M898*21)/100</f>
        <v>0</v>
      </c>
      <c r="P898" t="s">
        <v>42</v>
      </c>
    </row>
    <row r="899" spans="1:16" x14ac:dyDescent="0.2">
      <c r="A899" s="27" t="s">
        <v>43</v>
      </c>
      <c r="E899" s="28" t="s">
        <v>4</v>
      </c>
    </row>
    <row r="900" spans="1:16" ht="38.25" x14ac:dyDescent="0.2">
      <c r="A900" s="27" t="s">
        <v>44</v>
      </c>
      <c r="E900" s="29" t="s">
        <v>912</v>
      </c>
    </row>
    <row r="901" spans="1:16" ht="25.5" x14ac:dyDescent="0.2">
      <c r="E901" s="28" t="s">
        <v>900</v>
      </c>
    </row>
    <row r="902" spans="1:16" x14ac:dyDescent="0.2">
      <c r="A902" t="s">
        <v>36</v>
      </c>
      <c r="B902" s="5" t="s">
        <v>913</v>
      </c>
      <c r="C902" s="5" t="s">
        <v>914</v>
      </c>
      <c r="D902" t="s">
        <v>4</v>
      </c>
      <c r="E902" s="22" t="s">
        <v>915</v>
      </c>
      <c r="F902" s="23" t="s">
        <v>64</v>
      </c>
      <c r="G902" s="24">
        <v>2</v>
      </c>
      <c r="H902" s="23">
        <v>0</v>
      </c>
      <c r="I902" s="23">
        <f>ROUND(G902*H902,6)</f>
        <v>0</v>
      </c>
      <c r="L902" s="25">
        <v>0</v>
      </c>
      <c r="M902" s="26">
        <f>ROUND(ROUND(L902,2)*ROUND(G902,3),2)</f>
        <v>0</v>
      </c>
      <c r="N902" s="23" t="s">
        <v>129</v>
      </c>
      <c r="O902">
        <f>(M902*21)/100</f>
        <v>0</v>
      </c>
      <c r="P902" t="s">
        <v>42</v>
      </c>
    </row>
    <row r="903" spans="1:16" x14ac:dyDescent="0.2">
      <c r="A903" s="27" t="s">
        <v>43</v>
      </c>
      <c r="E903" s="28" t="s">
        <v>4</v>
      </c>
    </row>
    <row r="904" spans="1:16" x14ac:dyDescent="0.2">
      <c r="A904" s="27" t="s">
        <v>44</v>
      </c>
      <c r="E904" s="29" t="s">
        <v>916</v>
      </c>
    </row>
    <row r="905" spans="1:16" ht="25.5" x14ac:dyDescent="0.2">
      <c r="E905" s="28" t="s">
        <v>900</v>
      </c>
    </row>
    <row r="906" spans="1:16" x14ac:dyDescent="0.2">
      <c r="A906" t="s">
        <v>36</v>
      </c>
      <c r="B906" s="5" t="s">
        <v>917</v>
      </c>
      <c r="C906" s="5" t="s">
        <v>918</v>
      </c>
      <c r="D906" t="s">
        <v>4</v>
      </c>
      <c r="E906" s="22" t="s">
        <v>919</v>
      </c>
      <c r="F906" s="23" t="s">
        <v>64</v>
      </c>
      <c r="G906" s="24">
        <v>2</v>
      </c>
      <c r="H906" s="23">
        <v>0</v>
      </c>
      <c r="I906" s="23">
        <f>ROUND(G906*H906,6)</f>
        <v>0</v>
      </c>
      <c r="L906" s="25">
        <v>0</v>
      </c>
      <c r="M906" s="26">
        <f>ROUND(ROUND(L906,2)*ROUND(G906,3),2)</f>
        <v>0</v>
      </c>
      <c r="N906" s="23" t="s">
        <v>129</v>
      </c>
      <c r="O906">
        <f>(M906*21)/100</f>
        <v>0</v>
      </c>
      <c r="P906" t="s">
        <v>42</v>
      </c>
    </row>
    <row r="907" spans="1:16" x14ac:dyDescent="0.2">
      <c r="A907" s="27" t="s">
        <v>43</v>
      </c>
      <c r="E907" s="28" t="s">
        <v>4</v>
      </c>
    </row>
    <row r="908" spans="1:16" x14ac:dyDescent="0.2">
      <c r="A908" s="27" t="s">
        <v>44</v>
      </c>
      <c r="E908" s="29" t="s">
        <v>916</v>
      </c>
    </row>
    <row r="909" spans="1:16" ht="25.5" x14ac:dyDescent="0.2">
      <c r="E909" s="28" t="s">
        <v>900</v>
      </c>
    </row>
    <row r="910" spans="1:16" ht="25.5" x14ac:dyDescent="0.2">
      <c r="A910" t="s">
        <v>36</v>
      </c>
      <c r="B910" s="5" t="s">
        <v>920</v>
      </c>
      <c r="C910" s="5" t="s">
        <v>921</v>
      </c>
      <c r="D910" t="s">
        <v>4</v>
      </c>
      <c r="E910" s="22" t="s">
        <v>922</v>
      </c>
      <c r="F910" s="23" t="s">
        <v>64</v>
      </c>
      <c r="G910" s="24">
        <v>1</v>
      </c>
      <c r="H910" s="23">
        <v>0</v>
      </c>
      <c r="I910" s="23">
        <f>ROUND(G910*H910,6)</f>
        <v>0</v>
      </c>
      <c r="L910" s="25">
        <v>0</v>
      </c>
      <c r="M910" s="26">
        <f>ROUND(ROUND(L910,2)*ROUND(G910,3),2)</f>
        <v>0</v>
      </c>
      <c r="N910" s="23" t="s">
        <v>53</v>
      </c>
      <c r="O910">
        <f>(M910*21)/100</f>
        <v>0</v>
      </c>
      <c r="P910" t="s">
        <v>42</v>
      </c>
    </row>
    <row r="911" spans="1:16" x14ac:dyDescent="0.2">
      <c r="A911" s="27" t="s">
        <v>43</v>
      </c>
      <c r="E911" s="28" t="s">
        <v>4</v>
      </c>
    </row>
    <row r="912" spans="1:16" x14ac:dyDescent="0.2">
      <c r="A912" s="27" t="s">
        <v>44</v>
      </c>
      <c r="E912" s="29" t="s">
        <v>4</v>
      </c>
    </row>
    <row r="913" spans="1:16" x14ac:dyDescent="0.2">
      <c r="E913" s="28" t="s">
        <v>4</v>
      </c>
    </row>
    <row r="914" spans="1:16" x14ac:dyDescent="0.2">
      <c r="A914" t="s">
        <v>36</v>
      </c>
      <c r="B914" s="5" t="s">
        <v>923</v>
      </c>
      <c r="C914" s="5" t="s">
        <v>924</v>
      </c>
      <c r="D914" t="s">
        <v>4</v>
      </c>
      <c r="E914" s="22" t="s">
        <v>925</v>
      </c>
      <c r="F914" s="23" t="s">
        <v>40</v>
      </c>
      <c r="G914" s="24">
        <v>1</v>
      </c>
      <c r="H914" s="23">
        <v>0</v>
      </c>
      <c r="I914" s="23">
        <f>ROUND(G914*H914,6)</f>
        <v>0</v>
      </c>
      <c r="L914" s="25">
        <v>0</v>
      </c>
      <c r="M914" s="26">
        <f>ROUND(ROUND(L914,2)*ROUND(G914,3),2)</f>
        <v>0</v>
      </c>
      <c r="N914" s="23" t="s">
        <v>53</v>
      </c>
      <c r="O914">
        <f>(M914*21)/100</f>
        <v>0</v>
      </c>
      <c r="P914" t="s">
        <v>42</v>
      </c>
    </row>
    <row r="915" spans="1:16" ht="25.5" x14ac:dyDescent="0.2">
      <c r="A915" s="27" t="s">
        <v>43</v>
      </c>
      <c r="E915" s="28" t="s">
        <v>926</v>
      </c>
    </row>
    <row r="916" spans="1:16" x14ac:dyDescent="0.2">
      <c r="A916" s="27" t="s">
        <v>44</v>
      </c>
      <c r="E916" s="29" t="s">
        <v>4</v>
      </c>
    </row>
    <row r="917" spans="1:16" x14ac:dyDescent="0.2">
      <c r="E917" s="28" t="s">
        <v>4</v>
      </c>
    </row>
    <row r="918" spans="1:16" x14ac:dyDescent="0.2">
      <c r="A918" t="s">
        <v>36</v>
      </c>
      <c r="B918" s="5" t="s">
        <v>927</v>
      </c>
      <c r="C918" s="5" t="s">
        <v>928</v>
      </c>
      <c r="D918" t="s">
        <v>4</v>
      </c>
      <c r="E918" s="22" t="s">
        <v>929</v>
      </c>
      <c r="F918" s="23" t="s">
        <v>40</v>
      </c>
      <c r="G918" s="24">
        <v>1</v>
      </c>
      <c r="H918" s="23">
        <v>0</v>
      </c>
      <c r="I918" s="23">
        <f>ROUND(G918*H918,6)</f>
        <v>0</v>
      </c>
      <c r="L918" s="25">
        <v>0</v>
      </c>
      <c r="M918" s="26">
        <f>ROUND(ROUND(L918,2)*ROUND(G918,3),2)</f>
        <v>0</v>
      </c>
      <c r="N918" s="23" t="s">
        <v>53</v>
      </c>
      <c r="O918">
        <f>(M918*21)/100</f>
        <v>0</v>
      </c>
      <c r="P918" t="s">
        <v>42</v>
      </c>
    </row>
    <row r="919" spans="1:16" ht="25.5" x14ac:dyDescent="0.2">
      <c r="A919" s="27" t="s">
        <v>43</v>
      </c>
      <c r="E919" s="28" t="s">
        <v>930</v>
      </c>
    </row>
    <row r="920" spans="1:16" x14ac:dyDescent="0.2">
      <c r="A920" s="27" t="s">
        <v>44</v>
      </c>
      <c r="E920" s="29" t="s">
        <v>4</v>
      </c>
    </row>
    <row r="921" spans="1:16" x14ac:dyDescent="0.2">
      <c r="E921" s="28" t="s">
        <v>4</v>
      </c>
    </row>
    <row r="922" spans="1:16" x14ac:dyDescent="0.2">
      <c r="A922" t="s">
        <v>36</v>
      </c>
      <c r="B922" s="5" t="s">
        <v>931</v>
      </c>
      <c r="C922" s="5" t="s">
        <v>932</v>
      </c>
      <c r="D922" t="s">
        <v>4</v>
      </c>
      <c r="E922" s="22" t="s">
        <v>933</v>
      </c>
      <c r="F922" s="23" t="s">
        <v>40</v>
      </c>
      <c r="G922" s="24">
        <v>1</v>
      </c>
      <c r="H922" s="23">
        <v>0</v>
      </c>
      <c r="I922" s="23">
        <f>ROUND(G922*H922,6)</f>
        <v>0</v>
      </c>
      <c r="L922" s="25">
        <v>0</v>
      </c>
      <c r="M922" s="26">
        <f>ROUND(ROUND(L922,2)*ROUND(G922,3),2)</f>
        <v>0</v>
      </c>
      <c r="N922" s="23" t="s">
        <v>53</v>
      </c>
      <c r="O922">
        <f>(M922*21)/100</f>
        <v>0</v>
      </c>
      <c r="P922" t="s">
        <v>42</v>
      </c>
    </row>
    <row r="923" spans="1:16" ht="25.5" x14ac:dyDescent="0.2">
      <c r="A923" s="27" t="s">
        <v>43</v>
      </c>
      <c r="E923" s="28" t="s">
        <v>934</v>
      </c>
    </row>
    <row r="924" spans="1:16" x14ac:dyDescent="0.2">
      <c r="A924" s="27" t="s">
        <v>44</v>
      </c>
      <c r="E924" s="29" t="s">
        <v>4</v>
      </c>
    </row>
    <row r="925" spans="1:16" x14ac:dyDescent="0.2">
      <c r="E925" s="28" t="s">
        <v>4</v>
      </c>
    </row>
    <row r="926" spans="1:16" x14ac:dyDescent="0.2">
      <c r="A926" t="s">
        <v>36</v>
      </c>
      <c r="B926" s="5" t="s">
        <v>935</v>
      </c>
      <c r="C926" s="5" t="s">
        <v>936</v>
      </c>
      <c r="D926" t="s">
        <v>4</v>
      </c>
      <c r="E926" s="22" t="s">
        <v>937</v>
      </c>
      <c r="F926" s="23" t="s">
        <v>64</v>
      </c>
      <c r="G926" s="24">
        <v>1</v>
      </c>
      <c r="H926" s="23">
        <v>0</v>
      </c>
      <c r="I926" s="23">
        <f>ROUND(G926*H926,6)</f>
        <v>0</v>
      </c>
      <c r="L926" s="25">
        <v>0</v>
      </c>
      <c r="M926" s="26">
        <f>ROUND(ROUND(L926,2)*ROUND(G926,3),2)</f>
        <v>0</v>
      </c>
      <c r="N926" s="23" t="s">
        <v>53</v>
      </c>
      <c r="O926">
        <f>(M926*21)/100</f>
        <v>0</v>
      </c>
      <c r="P926" t="s">
        <v>42</v>
      </c>
    </row>
    <row r="927" spans="1:16" ht="25.5" x14ac:dyDescent="0.2">
      <c r="A927" s="27" t="s">
        <v>43</v>
      </c>
      <c r="E927" s="28" t="s">
        <v>938</v>
      </c>
    </row>
    <row r="928" spans="1:16" x14ac:dyDescent="0.2">
      <c r="A928" s="27" t="s">
        <v>44</v>
      </c>
      <c r="E928" s="29" t="s">
        <v>4</v>
      </c>
    </row>
    <row r="929" spans="1:16" x14ac:dyDescent="0.2">
      <c r="E929" s="28" t="s">
        <v>4</v>
      </c>
    </row>
    <row r="930" spans="1:16" x14ac:dyDescent="0.2">
      <c r="A930" t="s">
        <v>36</v>
      </c>
      <c r="B930" s="5" t="s">
        <v>939</v>
      </c>
      <c r="C930" s="5" t="s">
        <v>940</v>
      </c>
      <c r="D930" t="s">
        <v>4</v>
      </c>
      <c r="E930" s="22" t="s">
        <v>941</v>
      </c>
      <c r="F930" s="23" t="s">
        <v>64</v>
      </c>
      <c r="G930" s="24">
        <v>1</v>
      </c>
      <c r="H930" s="23">
        <v>0</v>
      </c>
      <c r="I930" s="23">
        <f>ROUND(G930*H930,6)</f>
        <v>0</v>
      </c>
      <c r="L930" s="25">
        <v>0</v>
      </c>
      <c r="M930" s="26">
        <f>ROUND(ROUND(L930,2)*ROUND(G930,3),2)</f>
        <v>0</v>
      </c>
      <c r="N930" s="23" t="s">
        <v>53</v>
      </c>
      <c r="O930">
        <f>(M930*21)/100</f>
        <v>0</v>
      </c>
      <c r="P930" t="s">
        <v>42</v>
      </c>
    </row>
    <row r="931" spans="1:16" ht="25.5" x14ac:dyDescent="0.2">
      <c r="A931" s="27" t="s">
        <v>43</v>
      </c>
      <c r="E931" s="28" t="s">
        <v>942</v>
      </c>
    </row>
    <row r="932" spans="1:16" x14ac:dyDescent="0.2">
      <c r="A932" s="27" t="s">
        <v>44</v>
      </c>
      <c r="E932" s="29" t="s">
        <v>4</v>
      </c>
    </row>
    <row r="933" spans="1:16" x14ac:dyDescent="0.2">
      <c r="E933" s="28" t="s">
        <v>4</v>
      </c>
    </row>
    <row r="934" spans="1:16" x14ac:dyDescent="0.2">
      <c r="A934" t="s">
        <v>36</v>
      </c>
      <c r="B934" s="5" t="s">
        <v>943</v>
      </c>
      <c r="C934" s="5" t="s">
        <v>944</v>
      </c>
      <c r="D934" t="s">
        <v>4</v>
      </c>
      <c r="E934" s="22" t="s">
        <v>945</v>
      </c>
      <c r="F934" s="23" t="s">
        <v>64</v>
      </c>
      <c r="G934" s="24">
        <v>1</v>
      </c>
      <c r="H934" s="23">
        <v>0</v>
      </c>
      <c r="I934" s="23">
        <f>ROUND(G934*H934,6)</f>
        <v>0</v>
      </c>
      <c r="L934" s="25">
        <v>0</v>
      </c>
      <c r="M934" s="26">
        <f>ROUND(ROUND(L934,2)*ROUND(G934,3),2)</f>
        <v>0</v>
      </c>
      <c r="N934" s="23" t="s">
        <v>53</v>
      </c>
      <c r="O934">
        <f>(M934*21)/100</f>
        <v>0</v>
      </c>
      <c r="P934" t="s">
        <v>42</v>
      </c>
    </row>
    <row r="935" spans="1:16" ht="25.5" x14ac:dyDescent="0.2">
      <c r="A935" s="27" t="s">
        <v>43</v>
      </c>
      <c r="E935" s="28" t="s">
        <v>946</v>
      </c>
    </row>
    <row r="936" spans="1:16" x14ac:dyDescent="0.2">
      <c r="A936" s="27" t="s">
        <v>44</v>
      </c>
      <c r="E936" s="29" t="s">
        <v>4</v>
      </c>
    </row>
    <row r="937" spans="1:16" x14ac:dyDescent="0.2">
      <c r="E937" s="28" t="s">
        <v>4</v>
      </c>
    </row>
    <row r="938" spans="1:16" x14ac:dyDescent="0.2">
      <c r="A938" t="s">
        <v>36</v>
      </c>
      <c r="B938" s="5" t="s">
        <v>947</v>
      </c>
      <c r="C938" s="5" t="s">
        <v>948</v>
      </c>
      <c r="D938" t="s">
        <v>4</v>
      </c>
      <c r="E938" s="22" t="s">
        <v>949</v>
      </c>
      <c r="F938" s="23" t="s">
        <v>64</v>
      </c>
      <c r="G938" s="24">
        <v>1</v>
      </c>
      <c r="H938" s="23">
        <v>0</v>
      </c>
      <c r="I938" s="23">
        <f>ROUND(G938*H938,6)</f>
        <v>0</v>
      </c>
      <c r="L938" s="25">
        <v>0</v>
      </c>
      <c r="M938" s="26">
        <f>ROUND(ROUND(L938,2)*ROUND(G938,3),2)</f>
        <v>0</v>
      </c>
      <c r="N938" s="23" t="s">
        <v>53</v>
      </c>
      <c r="O938">
        <f>(M938*21)/100</f>
        <v>0</v>
      </c>
      <c r="P938" t="s">
        <v>42</v>
      </c>
    </row>
    <row r="939" spans="1:16" ht="25.5" x14ac:dyDescent="0.2">
      <c r="A939" s="27" t="s">
        <v>43</v>
      </c>
      <c r="E939" s="28" t="s">
        <v>950</v>
      </c>
    </row>
    <row r="940" spans="1:16" x14ac:dyDescent="0.2">
      <c r="A940" s="27" t="s">
        <v>44</v>
      </c>
      <c r="E940" s="29" t="s">
        <v>4</v>
      </c>
    </row>
    <row r="941" spans="1:16" x14ac:dyDescent="0.2">
      <c r="E941" s="28" t="s">
        <v>4</v>
      </c>
    </row>
    <row r="942" spans="1:16" x14ac:dyDescent="0.2">
      <c r="A942" t="s">
        <v>36</v>
      </c>
      <c r="B942" s="5" t="s">
        <v>951</v>
      </c>
      <c r="C942" s="5" t="s">
        <v>952</v>
      </c>
      <c r="D942" t="s">
        <v>4</v>
      </c>
      <c r="E942" s="22" t="s">
        <v>953</v>
      </c>
      <c r="F942" s="23" t="s">
        <v>64</v>
      </c>
      <c r="G942" s="24">
        <v>1</v>
      </c>
      <c r="H942" s="23">
        <v>0</v>
      </c>
      <c r="I942" s="23">
        <f>ROUND(G942*H942,6)</f>
        <v>0</v>
      </c>
      <c r="L942" s="25">
        <v>0</v>
      </c>
      <c r="M942" s="26">
        <f>ROUND(ROUND(L942,2)*ROUND(G942,3),2)</f>
        <v>0</v>
      </c>
      <c r="N942" s="23" t="s">
        <v>53</v>
      </c>
      <c r="O942">
        <f>(M942*21)/100</f>
        <v>0</v>
      </c>
      <c r="P942" t="s">
        <v>42</v>
      </c>
    </row>
    <row r="943" spans="1:16" ht="25.5" x14ac:dyDescent="0.2">
      <c r="A943" s="27" t="s">
        <v>43</v>
      </c>
      <c r="E943" s="28" t="s">
        <v>954</v>
      </c>
    </row>
    <row r="944" spans="1:16" x14ac:dyDescent="0.2">
      <c r="A944" s="27" t="s">
        <v>44</v>
      </c>
      <c r="E944" s="29" t="s">
        <v>4</v>
      </c>
    </row>
    <row r="945" spans="1:16" x14ac:dyDescent="0.2">
      <c r="E945" s="28" t="s">
        <v>4</v>
      </c>
    </row>
    <row r="946" spans="1:16" x14ac:dyDescent="0.2">
      <c r="A946" t="s">
        <v>36</v>
      </c>
      <c r="B946" s="5" t="s">
        <v>955</v>
      </c>
      <c r="C946" s="5" t="s">
        <v>956</v>
      </c>
      <c r="D946" t="s">
        <v>4</v>
      </c>
      <c r="E946" s="22" t="s">
        <v>957</v>
      </c>
      <c r="F946" s="23" t="s">
        <v>64</v>
      </c>
      <c r="G946" s="24">
        <v>1</v>
      </c>
      <c r="H946" s="23">
        <v>0</v>
      </c>
      <c r="I946" s="23">
        <f>ROUND(G946*H946,6)</f>
        <v>0</v>
      </c>
      <c r="L946" s="25">
        <v>0</v>
      </c>
      <c r="M946" s="26">
        <f>ROUND(ROUND(L946,2)*ROUND(G946,3),2)</f>
        <v>0</v>
      </c>
      <c r="N946" s="23" t="s">
        <v>53</v>
      </c>
      <c r="O946">
        <f>(M946*21)/100</f>
        <v>0</v>
      </c>
      <c r="P946" t="s">
        <v>42</v>
      </c>
    </row>
    <row r="947" spans="1:16" ht="25.5" x14ac:dyDescent="0.2">
      <c r="A947" s="27" t="s">
        <v>43</v>
      </c>
      <c r="E947" s="28" t="s">
        <v>958</v>
      </c>
    </row>
    <row r="948" spans="1:16" x14ac:dyDescent="0.2">
      <c r="A948" s="27" t="s">
        <v>44</v>
      </c>
      <c r="E948" s="29" t="s">
        <v>4</v>
      </c>
    </row>
    <row r="949" spans="1:16" x14ac:dyDescent="0.2">
      <c r="E949" s="28" t="s">
        <v>4</v>
      </c>
    </row>
    <row r="950" spans="1:16" x14ac:dyDescent="0.2">
      <c r="A950" t="s">
        <v>36</v>
      </c>
      <c r="B950" s="5" t="s">
        <v>959</v>
      </c>
      <c r="C950" s="5" t="s">
        <v>960</v>
      </c>
      <c r="D950" t="s">
        <v>4</v>
      </c>
      <c r="E950" s="22" t="s">
        <v>961</v>
      </c>
      <c r="F950" s="23" t="s">
        <v>165</v>
      </c>
      <c r="G950" s="24">
        <v>2.5720000000000001</v>
      </c>
      <c r="H950" s="23">
        <v>0</v>
      </c>
      <c r="I950" s="23">
        <f>ROUND(G950*H950,6)</f>
        <v>0</v>
      </c>
      <c r="L950" s="25">
        <v>0</v>
      </c>
      <c r="M950" s="26">
        <f>ROUND(ROUND(L950,2)*ROUND(G950,3),2)</f>
        <v>0</v>
      </c>
      <c r="N950" s="23" t="s">
        <v>129</v>
      </c>
      <c r="O950">
        <f>(M950*21)/100</f>
        <v>0</v>
      </c>
      <c r="P950" t="s">
        <v>42</v>
      </c>
    </row>
    <row r="951" spans="1:16" x14ac:dyDescent="0.2">
      <c r="A951" s="27" t="s">
        <v>43</v>
      </c>
      <c r="E951" s="28" t="s">
        <v>4</v>
      </c>
    </row>
    <row r="952" spans="1:16" x14ac:dyDescent="0.2">
      <c r="A952" s="27" t="s">
        <v>44</v>
      </c>
      <c r="E952" s="29" t="s">
        <v>4</v>
      </c>
    </row>
    <row r="953" spans="1:16" ht="114.75" x14ac:dyDescent="0.2">
      <c r="E953" s="28" t="s">
        <v>962</v>
      </c>
    </row>
    <row r="954" spans="1:16" x14ac:dyDescent="0.2">
      <c r="A954" t="s">
        <v>36</v>
      </c>
      <c r="B954" s="5" t="s">
        <v>963</v>
      </c>
      <c r="C954" s="5" t="s">
        <v>964</v>
      </c>
      <c r="D954" t="s">
        <v>4</v>
      </c>
      <c r="E954" s="22" t="s">
        <v>965</v>
      </c>
      <c r="F954" s="23" t="s">
        <v>165</v>
      </c>
      <c r="G954" s="24">
        <v>2.5720000000000001</v>
      </c>
      <c r="H954" s="23">
        <v>0</v>
      </c>
      <c r="I954" s="23">
        <f>ROUND(G954*H954,6)</f>
        <v>0</v>
      </c>
      <c r="L954" s="25">
        <v>0</v>
      </c>
      <c r="M954" s="26">
        <f>ROUND(ROUND(L954,2)*ROUND(G954,3),2)</f>
        <v>0</v>
      </c>
      <c r="N954" s="23" t="s">
        <v>129</v>
      </c>
      <c r="O954">
        <f>(M954*21)/100</f>
        <v>0</v>
      </c>
      <c r="P954" t="s">
        <v>42</v>
      </c>
    </row>
    <row r="955" spans="1:16" x14ac:dyDescent="0.2">
      <c r="A955" s="27" t="s">
        <v>43</v>
      </c>
      <c r="E955" s="28" t="s">
        <v>4</v>
      </c>
    </row>
    <row r="956" spans="1:16" x14ac:dyDescent="0.2">
      <c r="A956" s="27" t="s">
        <v>44</v>
      </c>
      <c r="E956" s="29" t="s">
        <v>4</v>
      </c>
    </row>
    <row r="957" spans="1:16" ht="114.75" x14ac:dyDescent="0.2">
      <c r="E957" s="28" t="s">
        <v>962</v>
      </c>
    </row>
    <row r="958" spans="1:16" x14ac:dyDescent="0.2">
      <c r="A958" t="s">
        <v>36</v>
      </c>
      <c r="B958" s="5" t="s">
        <v>966</v>
      </c>
      <c r="C958" s="5" t="s">
        <v>967</v>
      </c>
      <c r="D958" t="s">
        <v>4</v>
      </c>
      <c r="E958" s="22" t="s">
        <v>968</v>
      </c>
      <c r="F958" s="23" t="s">
        <v>165</v>
      </c>
      <c r="G958" s="24">
        <v>2.5720000000000001</v>
      </c>
      <c r="H958" s="23">
        <v>0</v>
      </c>
      <c r="I958" s="23">
        <f>ROUND(G958*H958,6)</f>
        <v>0</v>
      </c>
      <c r="L958" s="25">
        <v>0</v>
      </c>
      <c r="M958" s="26">
        <f>ROUND(ROUND(L958,2)*ROUND(G958,3),2)</f>
        <v>0</v>
      </c>
      <c r="N958" s="23" t="s">
        <v>129</v>
      </c>
      <c r="O958">
        <f>(M958*21)/100</f>
        <v>0</v>
      </c>
      <c r="P958" t="s">
        <v>42</v>
      </c>
    </row>
    <row r="959" spans="1:16" x14ac:dyDescent="0.2">
      <c r="A959" s="27" t="s">
        <v>43</v>
      </c>
      <c r="E959" s="28" t="s">
        <v>4</v>
      </c>
    </row>
    <row r="960" spans="1:16" x14ac:dyDescent="0.2">
      <c r="A960" s="27" t="s">
        <v>44</v>
      </c>
      <c r="E960" s="29" t="s">
        <v>4</v>
      </c>
    </row>
    <row r="961" spans="1:16" ht="114.75" x14ac:dyDescent="0.2">
      <c r="E961" s="28" t="s">
        <v>962</v>
      </c>
    </row>
    <row r="962" spans="1:16" x14ac:dyDescent="0.2">
      <c r="A962" t="s">
        <v>33</v>
      </c>
      <c r="C962" s="6" t="s">
        <v>969</v>
      </c>
      <c r="E962" s="30" t="s">
        <v>970</v>
      </c>
      <c r="J962" s="26">
        <f>0</f>
        <v>0</v>
      </c>
      <c r="K962" s="26">
        <f>0</f>
        <v>0</v>
      </c>
      <c r="L962" s="26">
        <f>0+L963+L967+L971+L975+L979+L983+L987+L991+L995+L999+L1003+L1007+L1011+L1015+L1019+L1023+L1027+L1031+L1035+L1039+L1043+L1047+L1051+L1055+L1059+L1063+L1067+L1071+L1075+L1079+L1083+L1087+L1091+L1095+L1099+L1103+L1107+L1111+L1115+L1119+L1123</f>
        <v>0</v>
      </c>
      <c r="M962" s="26">
        <f>0+M963+M967+M971+M975+M979+M983+M987+M991+M995+M999+M1003+M1007+M1011+M1015+M1019+M1023+M1027+M1031+M1035+M1039+M1043+M1047+M1051+M1055+M1059+M1063+M1067+M1071+M1075+M1079+M1083+M1087+M1091+M1095+M1099+M1103+M1107+M1111+M1115+M1119+M1123</f>
        <v>0</v>
      </c>
    </row>
    <row r="963" spans="1:16" x14ac:dyDescent="0.2">
      <c r="A963" t="s">
        <v>36</v>
      </c>
      <c r="B963" s="5" t="s">
        <v>971</v>
      </c>
      <c r="C963" s="5" t="s">
        <v>972</v>
      </c>
      <c r="D963" t="s">
        <v>4</v>
      </c>
      <c r="E963" s="22" t="s">
        <v>973</v>
      </c>
      <c r="F963" s="23" t="s">
        <v>64</v>
      </c>
      <c r="G963" s="24">
        <v>6</v>
      </c>
      <c r="H963" s="23">
        <v>8.0000000000000002E-3</v>
      </c>
      <c r="I963" s="23">
        <f>ROUND(G963*H963,6)</f>
        <v>4.8000000000000001E-2</v>
      </c>
      <c r="L963" s="25">
        <v>0</v>
      </c>
      <c r="M963" s="26">
        <f>ROUND(ROUND(L963,2)*ROUND(G963,3),2)</f>
        <v>0</v>
      </c>
      <c r="N963" s="23" t="s">
        <v>53</v>
      </c>
      <c r="O963">
        <f>(M963*21)/100</f>
        <v>0</v>
      </c>
      <c r="P963" t="s">
        <v>42</v>
      </c>
    </row>
    <row r="964" spans="1:16" ht="25.5" x14ac:dyDescent="0.2">
      <c r="A964" s="27" t="s">
        <v>43</v>
      </c>
      <c r="E964" s="28" t="s">
        <v>974</v>
      </c>
    </row>
    <row r="965" spans="1:16" x14ac:dyDescent="0.2">
      <c r="A965" s="27" t="s">
        <v>44</v>
      </c>
      <c r="E965" s="29" t="s">
        <v>4</v>
      </c>
    </row>
    <row r="966" spans="1:16" x14ac:dyDescent="0.2">
      <c r="E966" s="28" t="s">
        <v>4</v>
      </c>
    </row>
    <row r="967" spans="1:16" x14ac:dyDescent="0.2">
      <c r="A967" t="s">
        <v>36</v>
      </c>
      <c r="B967" s="5" t="s">
        <v>975</v>
      </c>
      <c r="C967" s="5" t="s">
        <v>976</v>
      </c>
      <c r="D967" t="s">
        <v>4</v>
      </c>
      <c r="E967" s="22" t="s">
        <v>977</v>
      </c>
      <c r="F967" s="23" t="s">
        <v>64</v>
      </c>
      <c r="G967" s="24">
        <v>1</v>
      </c>
      <c r="H967" s="23">
        <v>0.08</v>
      </c>
      <c r="I967" s="23">
        <f>ROUND(G967*H967,6)</f>
        <v>0.08</v>
      </c>
      <c r="L967" s="25">
        <v>0</v>
      </c>
      <c r="M967" s="26">
        <f>ROUND(ROUND(L967,2)*ROUND(G967,3),2)</f>
        <v>0</v>
      </c>
      <c r="N967" s="23" t="s">
        <v>53</v>
      </c>
      <c r="O967">
        <f>(M967*21)/100</f>
        <v>0</v>
      </c>
      <c r="P967" t="s">
        <v>42</v>
      </c>
    </row>
    <row r="968" spans="1:16" ht="25.5" x14ac:dyDescent="0.2">
      <c r="A968" s="27" t="s">
        <v>43</v>
      </c>
      <c r="E968" s="28" t="s">
        <v>978</v>
      </c>
    </row>
    <row r="969" spans="1:16" x14ac:dyDescent="0.2">
      <c r="A969" s="27" t="s">
        <v>44</v>
      </c>
      <c r="E969" s="29" t="s">
        <v>4</v>
      </c>
    </row>
    <row r="970" spans="1:16" x14ac:dyDescent="0.2">
      <c r="E970" s="28" t="s">
        <v>4</v>
      </c>
    </row>
    <row r="971" spans="1:16" x14ac:dyDescent="0.2">
      <c r="A971" t="s">
        <v>36</v>
      </c>
      <c r="B971" s="5" t="s">
        <v>979</v>
      </c>
      <c r="C971" s="5" t="s">
        <v>980</v>
      </c>
      <c r="D971" t="s">
        <v>4</v>
      </c>
      <c r="E971" s="22" t="s">
        <v>981</v>
      </c>
      <c r="F971" s="23" t="s">
        <v>64</v>
      </c>
      <c r="G971" s="24">
        <v>1</v>
      </c>
      <c r="H971" s="23">
        <v>0.08</v>
      </c>
      <c r="I971" s="23">
        <f>ROUND(G971*H971,6)</f>
        <v>0.08</v>
      </c>
      <c r="L971" s="25">
        <v>0</v>
      </c>
      <c r="M971" s="26">
        <f>ROUND(ROUND(L971,2)*ROUND(G971,3),2)</f>
        <v>0</v>
      </c>
      <c r="N971" s="23" t="s">
        <v>53</v>
      </c>
      <c r="O971">
        <f>(M971*21)/100</f>
        <v>0</v>
      </c>
      <c r="P971" t="s">
        <v>42</v>
      </c>
    </row>
    <row r="972" spans="1:16" ht="38.25" x14ac:dyDescent="0.2">
      <c r="A972" s="27" t="s">
        <v>43</v>
      </c>
      <c r="E972" s="28" t="s">
        <v>982</v>
      </c>
    </row>
    <row r="973" spans="1:16" x14ac:dyDescent="0.2">
      <c r="A973" s="27" t="s">
        <v>44</v>
      </c>
      <c r="E973" s="29" t="s">
        <v>4</v>
      </c>
    </row>
    <row r="974" spans="1:16" x14ac:dyDescent="0.2">
      <c r="E974" s="28" t="s">
        <v>4</v>
      </c>
    </row>
    <row r="975" spans="1:16" x14ac:dyDescent="0.2">
      <c r="A975" t="s">
        <v>36</v>
      </c>
      <c r="B975" s="5" t="s">
        <v>983</v>
      </c>
      <c r="C975" s="5" t="s">
        <v>984</v>
      </c>
      <c r="D975" t="s">
        <v>4</v>
      </c>
      <c r="E975" s="22" t="s">
        <v>985</v>
      </c>
      <c r="F975" s="23" t="s">
        <v>64</v>
      </c>
      <c r="G975" s="24">
        <v>1</v>
      </c>
      <c r="H975" s="23">
        <v>0.08</v>
      </c>
      <c r="I975" s="23">
        <f>ROUND(G975*H975,6)</f>
        <v>0.08</v>
      </c>
      <c r="L975" s="25">
        <v>0</v>
      </c>
      <c r="M975" s="26">
        <f>ROUND(ROUND(L975,2)*ROUND(G975,3),2)</f>
        <v>0</v>
      </c>
      <c r="N975" s="23" t="s">
        <v>53</v>
      </c>
      <c r="O975">
        <f>(M975*21)/100</f>
        <v>0</v>
      </c>
      <c r="P975" t="s">
        <v>42</v>
      </c>
    </row>
    <row r="976" spans="1:16" ht="25.5" x14ac:dyDescent="0.2">
      <c r="A976" s="27" t="s">
        <v>43</v>
      </c>
      <c r="E976" s="28" t="s">
        <v>986</v>
      </c>
    </row>
    <row r="977" spans="1:16" x14ac:dyDescent="0.2">
      <c r="A977" s="27" t="s">
        <v>44</v>
      </c>
      <c r="E977" s="29" t="s">
        <v>4</v>
      </c>
    </row>
    <row r="978" spans="1:16" x14ac:dyDescent="0.2">
      <c r="E978" s="28" t="s">
        <v>4</v>
      </c>
    </row>
    <row r="979" spans="1:16" x14ac:dyDescent="0.2">
      <c r="A979" t="s">
        <v>36</v>
      </c>
      <c r="B979" s="5" t="s">
        <v>987</v>
      </c>
      <c r="C979" s="5" t="s">
        <v>988</v>
      </c>
      <c r="D979" t="s">
        <v>4</v>
      </c>
      <c r="E979" s="22" t="s">
        <v>989</v>
      </c>
      <c r="F979" s="23" t="s">
        <v>64</v>
      </c>
      <c r="G979" s="24">
        <v>1</v>
      </c>
      <c r="H979" s="23">
        <v>0.08</v>
      </c>
      <c r="I979" s="23">
        <f>ROUND(G979*H979,6)</f>
        <v>0.08</v>
      </c>
      <c r="L979" s="25">
        <v>0</v>
      </c>
      <c r="M979" s="26">
        <f>ROUND(ROUND(L979,2)*ROUND(G979,3),2)</f>
        <v>0</v>
      </c>
      <c r="N979" s="23" t="s">
        <v>53</v>
      </c>
      <c r="O979">
        <f>(M979*21)/100</f>
        <v>0</v>
      </c>
      <c r="P979" t="s">
        <v>42</v>
      </c>
    </row>
    <row r="980" spans="1:16" ht="25.5" x14ac:dyDescent="0.2">
      <c r="A980" s="27" t="s">
        <v>43</v>
      </c>
      <c r="E980" s="28" t="s">
        <v>986</v>
      </c>
    </row>
    <row r="981" spans="1:16" x14ac:dyDescent="0.2">
      <c r="A981" s="27" t="s">
        <v>44</v>
      </c>
      <c r="E981" s="29" t="s">
        <v>4</v>
      </c>
    </row>
    <row r="982" spans="1:16" x14ac:dyDescent="0.2">
      <c r="E982" s="28" t="s">
        <v>4</v>
      </c>
    </row>
    <row r="983" spans="1:16" x14ac:dyDescent="0.2">
      <c r="A983" t="s">
        <v>36</v>
      </c>
      <c r="B983" s="5" t="s">
        <v>990</v>
      </c>
      <c r="C983" s="5" t="s">
        <v>991</v>
      </c>
      <c r="D983" t="s">
        <v>4</v>
      </c>
      <c r="E983" s="22" t="s">
        <v>992</v>
      </c>
      <c r="F983" s="23" t="s">
        <v>64</v>
      </c>
      <c r="G983" s="24">
        <v>1</v>
      </c>
      <c r="H983" s="23">
        <v>3.5999999999999997E-2</v>
      </c>
      <c r="I983" s="23">
        <f>ROUND(G983*H983,6)</f>
        <v>3.5999999999999997E-2</v>
      </c>
      <c r="L983" s="25">
        <v>0</v>
      </c>
      <c r="M983" s="26">
        <f>ROUND(ROUND(L983,2)*ROUND(G983,3),2)</f>
        <v>0</v>
      </c>
      <c r="N983" s="23" t="s">
        <v>53</v>
      </c>
      <c r="O983">
        <f>(M983*21)/100</f>
        <v>0</v>
      </c>
      <c r="P983" t="s">
        <v>42</v>
      </c>
    </row>
    <row r="984" spans="1:16" ht="25.5" x14ac:dyDescent="0.2">
      <c r="A984" s="27" t="s">
        <v>43</v>
      </c>
      <c r="E984" s="28" t="s">
        <v>993</v>
      </c>
    </row>
    <row r="985" spans="1:16" x14ac:dyDescent="0.2">
      <c r="A985" s="27" t="s">
        <v>44</v>
      </c>
      <c r="E985" s="29" t="s">
        <v>4</v>
      </c>
    </row>
    <row r="986" spans="1:16" x14ac:dyDescent="0.2">
      <c r="E986" s="28" t="s">
        <v>4</v>
      </c>
    </row>
    <row r="987" spans="1:16" x14ac:dyDescent="0.2">
      <c r="A987" t="s">
        <v>36</v>
      </c>
      <c r="B987" s="5" t="s">
        <v>994</v>
      </c>
      <c r="C987" s="5" t="s">
        <v>995</v>
      </c>
      <c r="D987" t="s">
        <v>4</v>
      </c>
      <c r="E987" s="22" t="s">
        <v>996</v>
      </c>
      <c r="F987" s="23" t="s">
        <v>64</v>
      </c>
      <c r="G987" s="24">
        <v>7</v>
      </c>
      <c r="H987" s="23">
        <v>3.5999999999999997E-2</v>
      </c>
      <c r="I987" s="23">
        <f>ROUND(G987*H987,6)</f>
        <v>0.252</v>
      </c>
      <c r="L987" s="25">
        <v>0</v>
      </c>
      <c r="M987" s="26">
        <f>ROUND(ROUND(L987,2)*ROUND(G987,3),2)</f>
        <v>0</v>
      </c>
      <c r="N987" s="23" t="s">
        <v>53</v>
      </c>
      <c r="O987">
        <f>(M987*21)/100</f>
        <v>0</v>
      </c>
      <c r="P987" t="s">
        <v>42</v>
      </c>
    </row>
    <row r="988" spans="1:16" ht="25.5" x14ac:dyDescent="0.2">
      <c r="A988" s="27" t="s">
        <v>43</v>
      </c>
      <c r="E988" s="28" t="s">
        <v>997</v>
      </c>
    </row>
    <row r="989" spans="1:16" x14ac:dyDescent="0.2">
      <c r="A989" s="27" t="s">
        <v>44</v>
      </c>
      <c r="E989" s="29" t="s">
        <v>4</v>
      </c>
    </row>
    <row r="990" spans="1:16" x14ac:dyDescent="0.2">
      <c r="E990" s="28" t="s">
        <v>4</v>
      </c>
    </row>
    <row r="991" spans="1:16" x14ac:dyDescent="0.2">
      <c r="A991" t="s">
        <v>36</v>
      </c>
      <c r="B991" s="5" t="s">
        <v>998</v>
      </c>
      <c r="C991" s="5" t="s">
        <v>999</v>
      </c>
      <c r="D991" t="s">
        <v>4</v>
      </c>
      <c r="E991" s="22" t="s">
        <v>1000</v>
      </c>
      <c r="F991" s="23" t="s">
        <v>64</v>
      </c>
      <c r="G991" s="24">
        <v>1</v>
      </c>
      <c r="H991" s="23">
        <v>3.5999999999999997E-2</v>
      </c>
      <c r="I991" s="23">
        <f>ROUND(G991*H991,6)</f>
        <v>3.5999999999999997E-2</v>
      </c>
      <c r="L991" s="25">
        <v>0</v>
      </c>
      <c r="M991" s="26">
        <f>ROUND(ROUND(L991,2)*ROUND(G991,3),2)</f>
        <v>0</v>
      </c>
      <c r="N991" s="23" t="s">
        <v>53</v>
      </c>
      <c r="O991">
        <f>(M991*21)/100</f>
        <v>0</v>
      </c>
      <c r="P991" t="s">
        <v>42</v>
      </c>
    </row>
    <row r="992" spans="1:16" ht="25.5" x14ac:dyDescent="0.2">
      <c r="A992" s="27" t="s">
        <v>43</v>
      </c>
      <c r="E992" s="28" t="s">
        <v>1001</v>
      </c>
    </row>
    <row r="993" spans="1:16" x14ac:dyDescent="0.2">
      <c r="A993" s="27" t="s">
        <v>44</v>
      </c>
      <c r="E993" s="29" t="s">
        <v>4</v>
      </c>
    </row>
    <row r="994" spans="1:16" x14ac:dyDescent="0.2">
      <c r="E994" s="28" t="s">
        <v>4</v>
      </c>
    </row>
    <row r="995" spans="1:16" x14ac:dyDescent="0.2">
      <c r="A995" t="s">
        <v>36</v>
      </c>
      <c r="B995" s="5" t="s">
        <v>1002</v>
      </c>
      <c r="C995" s="5" t="s">
        <v>1003</v>
      </c>
      <c r="D995" t="s">
        <v>4</v>
      </c>
      <c r="E995" s="22" t="s">
        <v>1004</v>
      </c>
      <c r="F995" s="23" t="s">
        <v>64</v>
      </c>
      <c r="G995" s="24">
        <v>1</v>
      </c>
      <c r="H995" s="23">
        <v>3.5999999999999997E-2</v>
      </c>
      <c r="I995" s="23">
        <f>ROUND(G995*H995,6)</f>
        <v>3.5999999999999997E-2</v>
      </c>
      <c r="L995" s="25">
        <v>0</v>
      </c>
      <c r="M995" s="26">
        <f>ROUND(ROUND(L995,2)*ROUND(G995,3),2)</f>
        <v>0</v>
      </c>
      <c r="N995" s="23" t="s">
        <v>53</v>
      </c>
      <c r="O995">
        <f>(M995*21)/100</f>
        <v>0</v>
      </c>
      <c r="P995" t="s">
        <v>42</v>
      </c>
    </row>
    <row r="996" spans="1:16" ht="25.5" x14ac:dyDescent="0.2">
      <c r="A996" s="27" t="s">
        <v>43</v>
      </c>
      <c r="E996" s="28" t="s">
        <v>1005</v>
      </c>
    </row>
    <row r="997" spans="1:16" x14ac:dyDescent="0.2">
      <c r="A997" s="27" t="s">
        <v>44</v>
      </c>
      <c r="E997" s="29" t="s">
        <v>4</v>
      </c>
    </row>
    <row r="998" spans="1:16" x14ac:dyDescent="0.2">
      <c r="E998" s="28" t="s">
        <v>4</v>
      </c>
    </row>
    <row r="999" spans="1:16" x14ac:dyDescent="0.2">
      <c r="A999" t="s">
        <v>36</v>
      </c>
      <c r="B999" s="5" t="s">
        <v>1006</v>
      </c>
      <c r="C999" s="5" t="s">
        <v>1007</v>
      </c>
      <c r="D999" t="s">
        <v>4</v>
      </c>
      <c r="E999" s="22" t="s">
        <v>1004</v>
      </c>
      <c r="F999" s="23" t="s">
        <v>64</v>
      </c>
      <c r="G999" s="24">
        <v>1</v>
      </c>
      <c r="H999" s="23">
        <v>3.5999999999999997E-2</v>
      </c>
      <c r="I999" s="23">
        <f>ROUND(G999*H999,6)</f>
        <v>3.5999999999999997E-2</v>
      </c>
      <c r="L999" s="25">
        <v>0</v>
      </c>
      <c r="M999" s="26">
        <f>ROUND(ROUND(L999,2)*ROUND(G999,3),2)</f>
        <v>0</v>
      </c>
      <c r="N999" s="23" t="s">
        <v>53</v>
      </c>
      <c r="O999">
        <f>(M999*21)/100</f>
        <v>0</v>
      </c>
      <c r="P999" t="s">
        <v>42</v>
      </c>
    </row>
    <row r="1000" spans="1:16" ht="25.5" x14ac:dyDescent="0.2">
      <c r="A1000" s="27" t="s">
        <v>43</v>
      </c>
      <c r="E1000" s="28" t="s">
        <v>1005</v>
      </c>
    </row>
    <row r="1001" spans="1:16" x14ac:dyDescent="0.2">
      <c r="A1001" s="27" t="s">
        <v>44</v>
      </c>
      <c r="E1001" s="29" t="s">
        <v>4</v>
      </c>
    </row>
    <row r="1002" spans="1:16" x14ac:dyDescent="0.2">
      <c r="E1002" s="28" t="s">
        <v>4</v>
      </c>
    </row>
    <row r="1003" spans="1:16" x14ac:dyDescent="0.2">
      <c r="A1003" t="s">
        <v>36</v>
      </c>
      <c r="B1003" s="5" t="s">
        <v>1008</v>
      </c>
      <c r="C1003" s="5" t="s">
        <v>1009</v>
      </c>
      <c r="D1003" t="s">
        <v>4</v>
      </c>
      <c r="E1003" s="22" t="s">
        <v>1004</v>
      </c>
      <c r="F1003" s="23" t="s">
        <v>64</v>
      </c>
      <c r="G1003" s="24">
        <v>1</v>
      </c>
      <c r="H1003" s="23">
        <v>3.5999999999999997E-2</v>
      </c>
      <c r="I1003" s="23">
        <f>ROUND(G1003*H1003,6)</f>
        <v>3.5999999999999997E-2</v>
      </c>
      <c r="L1003" s="25">
        <v>0</v>
      </c>
      <c r="M1003" s="26">
        <f>ROUND(ROUND(L1003,2)*ROUND(G1003,3),2)</f>
        <v>0</v>
      </c>
      <c r="N1003" s="23" t="s">
        <v>53</v>
      </c>
      <c r="O1003">
        <f>(M1003*21)/100</f>
        <v>0</v>
      </c>
      <c r="P1003" t="s">
        <v>42</v>
      </c>
    </row>
    <row r="1004" spans="1:16" ht="38.25" x14ac:dyDescent="0.2">
      <c r="A1004" s="27" t="s">
        <v>43</v>
      </c>
      <c r="E1004" s="28" t="s">
        <v>1010</v>
      </c>
    </row>
    <row r="1005" spans="1:16" x14ac:dyDescent="0.2">
      <c r="A1005" s="27" t="s">
        <v>44</v>
      </c>
      <c r="E1005" s="29" t="s">
        <v>4</v>
      </c>
    </row>
    <row r="1006" spans="1:16" x14ac:dyDescent="0.2">
      <c r="E1006" s="28" t="s">
        <v>4</v>
      </c>
    </row>
    <row r="1007" spans="1:16" x14ac:dyDescent="0.2">
      <c r="A1007" t="s">
        <v>36</v>
      </c>
      <c r="B1007" s="5" t="s">
        <v>1011</v>
      </c>
      <c r="C1007" s="5" t="s">
        <v>1012</v>
      </c>
      <c r="D1007" t="s">
        <v>4</v>
      </c>
      <c r="E1007" s="22" t="s">
        <v>1013</v>
      </c>
      <c r="F1007" s="23" t="s">
        <v>64</v>
      </c>
      <c r="G1007" s="24">
        <v>2</v>
      </c>
      <c r="H1007" s="23">
        <v>3.5999999999999997E-2</v>
      </c>
      <c r="I1007" s="23">
        <f>ROUND(G1007*H1007,6)</f>
        <v>7.1999999999999995E-2</v>
      </c>
      <c r="L1007" s="25">
        <v>0</v>
      </c>
      <c r="M1007" s="26">
        <f>ROUND(ROUND(L1007,2)*ROUND(G1007,3),2)</f>
        <v>0</v>
      </c>
      <c r="N1007" s="23" t="s">
        <v>53</v>
      </c>
      <c r="O1007">
        <f>(M1007*21)/100</f>
        <v>0</v>
      </c>
      <c r="P1007" t="s">
        <v>42</v>
      </c>
    </row>
    <row r="1008" spans="1:16" ht="25.5" x14ac:dyDescent="0.2">
      <c r="A1008" s="27" t="s">
        <v>43</v>
      </c>
      <c r="E1008" s="28" t="s">
        <v>1014</v>
      </c>
    </row>
    <row r="1009" spans="1:16" x14ac:dyDescent="0.2">
      <c r="A1009" s="27" t="s">
        <v>44</v>
      </c>
      <c r="E1009" s="29" t="s">
        <v>4</v>
      </c>
    </row>
    <row r="1010" spans="1:16" x14ac:dyDescent="0.2">
      <c r="E1010" s="28" t="s">
        <v>4</v>
      </c>
    </row>
    <row r="1011" spans="1:16" x14ac:dyDescent="0.2">
      <c r="A1011" t="s">
        <v>36</v>
      </c>
      <c r="B1011" s="5" t="s">
        <v>1015</v>
      </c>
      <c r="C1011" s="5" t="s">
        <v>1016</v>
      </c>
      <c r="D1011" t="s">
        <v>4</v>
      </c>
      <c r="E1011" s="22" t="s">
        <v>1017</v>
      </c>
      <c r="F1011" s="23" t="s">
        <v>64</v>
      </c>
      <c r="G1011" s="24">
        <v>1</v>
      </c>
      <c r="H1011" s="23">
        <v>0.156</v>
      </c>
      <c r="I1011" s="23">
        <f>ROUND(G1011*H1011,6)</f>
        <v>0.156</v>
      </c>
      <c r="L1011" s="25">
        <v>0</v>
      </c>
      <c r="M1011" s="26">
        <f>ROUND(ROUND(L1011,2)*ROUND(G1011,3),2)</f>
        <v>0</v>
      </c>
      <c r="N1011" s="23" t="s">
        <v>53</v>
      </c>
      <c r="O1011">
        <f>(M1011*21)/100</f>
        <v>0</v>
      </c>
      <c r="P1011" t="s">
        <v>42</v>
      </c>
    </row>
    <row r="1012" spans="1:16" ht="25.5" x14ac:dyDescent="0.2">
      <c r="A1012" s="27" t="s">
        <v>43</v>
      </c>
      <c r="E1012" s="28" t="s">
        <v>1018</v>
      </c>
    </row>
    <row r="1013" spans="1:16" x14ac:dyDescent="0.2">
      <c r="A1013" s="27" t="s">
        <v>44</v>
      </c>
      <c r="E1013" s="29" t="s">
        <v>4</v>
      </c>
    </row>
    <row r="1014" spans="1:16" x14ac:dyDescent="0.2">
      <c r="E1014" s="28" t="s">
        <v>4</v>
      </c>
    </row>
    <row r="1015" spans="1:16" x14ac:dyDescent="0.2">
      <c r="A1015" t="s">
        <v>36</v>
      </c>
      <c r="B1015" s="5" t="s">
        <v>1019</v>
      </c>
      <c r="C1015" s="5" t="s">
        <v>1020</v>
      </c>
      <c r="D1015" t="s">
        <v>4</v>
      </c>
      <c r="E1015" s="22" t="s">
        <v>1017</v>
      </c>
      <c r="F1015" s="23" t="s">
        <v>64</v>
      </c>
      <c r="G1015" s="24">
        <v>1</v>
      </c>
      <c r="H1015" s="23">
        <v>0.156</v>
      </c>
      <c r="I1015" s="23">
        <f>ROUND(G1015*H1015,6)</f>
        <v>0.156</v>
      </c>
      <c r="L1015" s="25">
        <v>0</v>
      </c>
      <c r="M1015" s="26">
        <f>ROUND(ROUND(L1015,2)*ROUND(G1015,3),2)</f>
        <v>0</v>
      </c>
      <c r="N1015" s="23" t="s">
        <v>53</v>
      </c>
      <c r="O1015">
        <f>(M1015*21)/100</f>
        <v>0</v>
      </c>
      <c r="P1015" t="s">
        <v>42</v>
      </c>
    </row>
    <row r="1016" spans="1:16" ht="25.5" x14ac:dyDescent="0.2">
      <c r="A1016" s="27" t="s">
        <v>43</v>
      </c>
      <c r="E1016" s="28" t="s">
        <v>1018</v>
      </c>
    </row>
    <row r="1017" spans="1:16" x14ac:dyDescent="0.2">
      <c r="A1017" s="27" t="s">
        <v>44</v>
      </c>
      <c r="E1017" s="29" t="s">
        <v>4</v>
      </c>
    </row>
    <row r="1018" spans="1:16" x14ac:dyDescent="0.2">
      <c r="E1018" s="28" t="s">
        <v>4</v>
      </c>
    </row>
    <row r="1019" spans="1:16" x14ac:dyDescent="0.2">
      <c r="A1019" t="s">
        <v>36</v>
      </c>
      <c r="B1019" s="5" t="s">
        <v>1021</v>
      </c>
      <c r="C1019" s="5" t="s">
        <v>1022</v>
      </c>
      <c r="D1019" t="s">
        <v>4</v>
      </c>
      <c r="E1019" s="22" t="s">
        <v>1023</v>
      </c>
      <c r="F1019" s="23" t="s">
        <v>64</v>
      </c>
      <c r="G1019" s="24">
        <v>1</v>
      </c>
      <c r="H1019" s="23">
        <v>0.32300000000000001</v>
      </c>
      <c r="I1019" s="23">
        <f>ROUND(G1019*H1019,6)</f>
        <v>0.32300000000000001</v>
      </c>
      <c r="L1019" s="25">
        <v>0</v>
      </c>
      <c r="M1019" s="26">
        <f>ROUND(ROUND(L1019,2)*ROUND(G1019,3),2)</f>
        <v>0</v>
      </c>
      <c r="N1019" s="23" t="s">
        <v>53</v>
      </c>
      <c r="O1019">
        <f>(M1019*21)/100</f>
        <v>0</v>
      </c>
      <c r="P1019" t="s">
        <v>42</v>
      </c>
    </row>
    <row r="1020" spans="1:16" ht="25.5" x14ac:dyDescent="0.2">
      <c r="A1020" s="27" t="s">
        <v>43</v>
      </c>
      <c r="E1020" s="28" t="s">
        <v>1024</v>
      </c>
    </row>
    <row r="1021" spans="1:16" x14ac:dyDescent="0.2">
      <c r="A1021" s="27" t="s">
        <v>44</v>
      </c>
      <c r="E1021" s="29" t="s">
        <v>4</v>
      </c>
    </row>
    <row r="1022" spans="1:16" x14ac:dyDescent="0.2">
      <c r="E1022" s="28" t="s">
        <v>4</v>
      </c>
    </row>
    <row r="1023" spans="1:16" x14ac:dyDescent="0.2">
      <c r="A1023" t="s">
        <v>36</v>
      </c>
      <c r="B1023" s="5" t="s">
        <v>1025</v>
      </c>
      <c r="C1023" s="5" t="s">
        <v>1026</v>
      </c>
      <c r="D1023" t="s">
        <v>4</v>
      </c>
      <c r="E1023" s="22" t="s">
        <v>1027</v>
      </c>
      <c r="F1023" s="23" t="s">
        <v>64</v>
      </c>
      <c r="G1023" s="24">
        <v>1</v>
      </c>
      <c r="H1023" s="23">
        <v>0.56000000000000005</v>
      </c>
      <c r="I1023" s="23">
        <f>ROUND(G1023*H1023,6)</f>
        <v>0.56000000000000005</v>
      </c>
      <c r="L1023" s="25">
        <v>0</v>
      </c>
      <c r="M1023" s="26">
        <f>ROUND(ROUND(L1023,2)*ROUND(G1023,3),2)</f>
        <v>0</v>
      </c>
      <c r="N1023" s="23" t="s">
        <v>53</v>
      </c>
      <c r="O1023">
        <f>(M1023*21)/100</f>
        <v>0</v>
      </c>
      <c r="P1023" t="s">
        <v>42</v>
      </c>
    </row>
    <row r="1024" spans="1:16" ht="25.5" x14ac:dyDescent="0.2">
      <c r="A1024" s="27" t="s">
        <v>43</v>
      </c>
      <c r="E1024" s="28" t="s">
        <v>1028</v>
      </c>
    </row>
    <row r="1025" spans="1:16" x14ac:dyDescent="0.2">
      <c r="A1025" s="27" t="s">
        <v>44</v>
      </c>
      <c r="E1025" s="29" t="s">
        <v>4</v>
      </c>
    </row>
    <row r="1026" spans="1:16" x14ac:dyDescent="0.2">
      <c r="E1026" s="28" t="s">
        <v>4</v>
      </c>
    </row>
    <row r="1027" spans="1:16" x14ac:dyDescent="0.2">
      <c r="A1027" t="s">
        <v>36</v>
      </c>
      <c r="B1027" s="5" t="s">
        <v>1029</v>
      </c>
      <c r="C1027" s="5" t="s">
        <v>1030</v>
      </c>
      <c r="D1027" t="s">
        <v>4</v>
      </c>
      <c r="E1027" s="22" t="s">
        <v>1031</v>
      </c>
      <c r="F1027" s="23" t="s">
        <v>64</v>
      </c>
      <c r="G1027" s="24">
        <v>1</v>
      </c>
      <c r="H1027" s="23">
        <v>0.56000000000000005</v>
      </c>
      <c r="I1027" s="23">
        <f>ROUND(G1027*H1027,6)</f>
        <v>0.56000000000000005</v>
      </c>
      <c r="L1027" s="25">
        <v>0</v>
      </c>
      <c r="M1027" s="26">
        <f>ROUND(ROUND(L1027,2)*ROUND(G1027,3),2)</f>
        <v>0</v>
      </c>
      <c r="N1027" s="23" t="s">
        <v>53</v>
      </c>
      <c r="O1027">
        <f>(M1027*21)/100</f>
        <v>0</v>
      </c>
      <c r="P1027" t="s">
        <v>42</v>
      </c>
    </row>
    <row r="1028" spans="1:16" ht="25.5" x14ac:dyDescent="0.2">
      <c r="A1028" s="27" t="s">
        <v>43</v>
      </c>
      <c r="E1028" s="28" t="s">
        <v>1032</v>
      </c>
    </row>
    <row r="1029" spans="1:16" x14ac:dyDescent="0.2">
      <c r="A1029" s="27" t="s">
        <v>44</v>
      </c>
      <c r="E1029" s="29" t="s">
        <v>4</v>
      </c>
    </row>
    <row r="1030" spans="1:16" x14ac:dyDescent="0.2">
      <c r="E1030" s="28" t="s">
        <v>4</v>
      </c>
    </row>
    <row r="1031" spans="1:16" x14ac:dyDescent="0.2">
      <c r="A1031" t="s">
        <v>36</v>
      </c>
      <c r="B1031" s="5" t="s">
        <v>1033</v>
      </c>
      <c r="C1031" s="5" t="s">
        <v>1034</v>
      </c>
      <c r="D1031" t="s">
        <v>4</v>
      </c>
      <c r="E1031" s="22" t="s">
        <v>1035</v>
      </c>
      <c r="F1031" s="23" t="s">
        <v>64</v>
      </c>
      <c r="G1031" s="24">
        <v>1</v>
      </c>
      <c r="H1031" s="23">
        <v>0.14000000000000001</v>
      </c>
      <c r="I1031" s="23">
        <f>ROUND(G1031*H1031,6)</f>
        <v>0.14000000000000001</v>
      </c>
      <c r="L1031" s="25">
        <v>0</v>
      </c>
      <c r="M1031" s="26">
        <f>ROUND(ROUND(L1031,2)*ROUND(G1031,3),2)</f>
        <v>0</v>
      </c>
      <c r="N1031" s="23" t="s">
        <v>53</v>
      </c>
      <c r="O1031">
        <f>(M1031*21)/100</f>
        <v>0</v>
      </c>
      <c r="P1031" t="s">
        <v>42</v>
      </c>
    </row>
    <row r="1032" spans="1:16" ht="25.5" x14ac:dyDescent="0.2">
      <c r="A1032" s="27" t="s">
        <v>43</v>
      </c>
      <c r="E1032" s="28" t="s">
        <v>1032</v>
      </c>
    </row>
    <row r="1033" spans="1:16" x14ac:dyDescent="0.2">
      <c r="A1033" s="27" t="s">
        <v>44</v>
      </c>
      <c r="E1033" s="29" t="s">
        <v>4</v>
      </c>
    </row>
    <row r="1034" spans="1:16" x14ac:dyDescent="0.2">
      <c r="E1034" s="28" t="s">
        <v>4</v>
      </c>
    </row>
    <row r="1035" spans="1:16" x14ac:dyDescent="0.2">
      <c r="A1035" t="s">
        <v>36</v>
      </c>
      <c r="B1035" s="5" t="s">
        <v>1036</v>
      </c>
      <c r="C1035" s="5" t="s">
        <v>1037</v>
      </c>
      <c r="D1035" t="s">
        <v>4</v>
      </c>
      <c r="E1035" s="22" t="s">
        <v>1038</v>
      </c>
      <c r="F1035" s="23" t="s">
        <v>64</v>
      </c>
      <c r="G1035" s="24">
        <v>3</v>
      </c>
      <c r="H1035" s="23">
        <v>3.5999999999999997E-2</v>
      </c>
      <c r="I1035" s="23">
        <f>ROUND(G1035*H1035,6)</f>
        <v>0.108</v>
      </c>
      <c r="L1035" s="25">
        <v>0</v>
      </c>
      <c r="M1035" s="26">
        <f>ROUND(ROUND(L1035,2)*ROUND(G1035,3),2)</f>
        <v>0</v>
      </c>
      <c r="N1035" s="23" t="s">
        <v>53</v>
      </c>
      <c r="O1035">
        <f>(M1035*21)/100</f>
        <v>0</v>
      </c>
      <c r="P1035" t="s">
        <v>42</v>
      </c>
    </row>
    <row r="1036" spans="1:16" ht="25.5" x14ac:dyDescent="0.2">
      <c r="A1036" s="27" t="s">
        <v>43</v>
      </c>
      <c r="E1036" s="28" t="s">
        <v>1018</v>
      </c>
    </row>
    <row r="1037" spans="1:16" x14ac:dyDescent="0.2">
      <c r="A1037" s="27" t="s">
        <v>44</v>
      </c>
      <c r="E1037" s="29" t="s">
        <v>4</v>
      </c>
    </row>
    <row r="1038" spans="1:16" x14ac:dyDescent="0.2">
      <c r="E1038" s="28" t="s">
        <v>4</v>
      </c>
    </row>
    <row r="1039" spans="1:16" x14ac:dyDescent="0.2">
      <c r="A1039" t="s">
        <v>36</v>
      </c>
      <c r="B1039" s="5" t="s">
        <v>1039</v>
      </c>
      <c r="C1039" s="5" t="s">
        <v>1040</v>
      </c>
      <c r="D1039" t="s">
        <v>4</v>
      </c>
      <c r="E1039" s="22" t="s">
        <v>1041</v>
      </c>
      <c r="F1039" s="23" t="s">
        <v>60</v>
      </c>
      <c r="G1039" s="24">
        <v>8.68</v>
      </c>
      <c r="H1039" s="23">
        <v>0.03</v>
      </c>
      <c r="I1039" s="23">
        <f>ROUND(G1039*H1039,6)</f>
        <v>0.26040000000000002</v>
      </c>
      <c r="L1039" s="25">
        <v>0</v>
      </c>
      <c r="M1039" s="26">
        <f>ROUND(ROUND(L1039,2)*ROUND(G1039,3),2)</f>
        <v>0</v>
      </c>
      <c r="N1039" s="23" t="s">
        <v>53</v>
      </c>
      <c r="O1039">
        <f>(M1039*21)/100</f>
        <v>0</v>
      </c>
      <c r="P1039" t="s">
        <v>42</v>
      </c>
    </row>
    <row r="1040" spans="1:16" ht="25.5" x14ac:dyDescent="0.2">
      <c r="A1040" s="27" t="s">
        <v>43</v>
      </c>
      <c r="E1040" s="28" t="s">
        <v>1042</v>
      </c>
    </row>
    <row r="1041" spans="1:16" x14ac:dyDescent="0.2">
      <c r="A1041" s="27" t="s">
        <v>44</v>
      </c>
      <c r="E1041" s="29" t="s">
        <v>4</v>
      </c>
    </row>
    <row r="1042" spans="1:16" x14ac:dyDescent="0.2">
      <c r="E1042" s="28" t="s">
        <v>4</v>
      </c>
    </row>
    <row r="1043" spans="1:16" ht="25.5" x14ac:dyDescent="0.2">
      <c r="A1043" t="s">
        <v>36</v>
      </c>
      <c r="B1043" s="5" t="s">
        <v>1043</v>
      </c>
      <c r="C1043" s="5" t="s">
        <v>1044</v>
      </c>
      <c r="D1043" t="s">
        <v>4</v>
      </c>
      <c r="E1043" s="22" t="s">
        <v>1045</v>
      </c>
      <c r="F1043" s="23" t="s">
        <v>60</v>
      </c>
      <c r="G1043" s="24">
        <v>17.475999999999999</v>
      </c>
      <c r="H1043" s="23">
        <v>5.5E-2</v>
      </c>
      <c r="I1043" s="23">
        <f>ROUND(G1043*H1043,6)</f>
        <v>0.96118000000000003</v>
      </c>
      <c r="L1043" s="25">
        <v>0</v>
      </c>
      <c r="M1043" s="26">
        <f>ROUND(ROUND(L1043,2)*ROUND(G1043,3),2)</f>
        <v>0</v>
      </c>
      <c r="N1043" s="23" t="s">
        <v>129</v>
      </c>
      <c r="O1043">
        <f>(M1043*21)/100</f>
        <v>0</v>
      </c>
      <c r="P1043" t="s">
        <v>42</v>
      </c>
    </row>
    <row r="1044" spans="1:16" ht="38.25" x14ac:dyDescent="0.2">
      <c r="A1044" s="27" t="s">
        <v>43</v>
      </c>
      <c r="E1044" s="28" t="s">
        <v>1046</v>
      </c>
    </row>
    <row r="1045" spans="1:16" x14ac:dyDescent="0.2">
      <c r="A1045" s="27" t="s">
        <v>44</v>
      </c>
      <c r="E1045" s="29" t="s">
        <v>1047</v>
      </c>
    </row>
    <row r="1046" spans="1:16" x14ac:dyDescent="0.2">
      <c r="E1046" s="28" t="s">
        <v>4</v>
      </c>
    </row>
    <row r="1047" spans="1:16" x14ac:dyDescent="0.2">
      <c r="A1047" t="s">
        <v>36</v>
      </c>
      <c r="B1047" s="5" t="s">
        <v>1048</v>
      </c>
      <c r="C1047" s="5" t="s">
        <v>1049</v>
      </c>
      <c r="D1047" t="s">
        <v>4</v>
      </c>
      <c r="E1047" s="22" t="s">
        <v>1050</v>
      </c>
      <c r="F1047" s="23" t="s">
        <v>60</v>
      </c>
      <c r="G1047" s="24">
        <v>8.68</v>
      </c>
      <c r="H1047" s="23">
        <v>0</v>
      </c>
      <c r="I1047" s="23">
        <f>ROUND(G1047*H1047,6)</f>
        <v>0</v>
      </c>
      <c r="L1047" s="25">
        <v>0</v>
      </c>
      <c r="M1047" s="26">
        <f>ROUND(ROUND(L1047,2)*ROUND(G1047,3),2)</f>
        <v>0</v>
      </c>
      <c r="N1047" s="23" t="s">
        <v>129</v>
      </c>
      <c r="O1047">
        <f>(M1047*21)/100</f>
        <v>0</v>
      </c>
      <c r="P1047" t="s">
        <v>42</v>
      </c>
    </row>
    <row r="1048" spans="1:16" x14ac:dyDescent="0.2">
      <c r="A1048" s="27" t="s">
        <v>43</v>
      </c>
      <c r="E1048" s="28" t="s">
        <v>4</v>
      </c>
    </row>
    <row r="1049" spans="1:16" x14ac:dyDescent="0.2">
      <c r="A1049" s="27" t="s">
        <v>44</v>
      </c>
      <c r="E1049" s="29" t="s">
        <v>1051</v>
      </c>
    </row>
    <row r="1050" spans="1:16" x14ac:dyDescent="0.2">
      <c r="E1050" s="28" t="s">
        <v>4</v>
      </c>
    </row>
    <row r="1051" spans="1:16" x14ac:dyDescent="0.2">
      <c r="A1051" t="s">
        <v>36</v>
      </c>
      <c r="B1051" s="5" t="s">
        <v>1052</v>
      </c>
      <c r="C1051" s="5" t="s">
        <v>1053</v>
      </c>
      <c r="D1051" t="s">
        <v>4</v>
      </c>
      <c r="E1051" s="22" t="s">
        <v>1054</v>
      </c>
      <c r="F1051" s="23" t="s">
        <v>60</v>
      </c>
      <c r="G1051" s="24">
        <v>17.475999999999999</v>
      </c>
      <c r="H1051" s="23">
        <v>0</v>
      </c>
      <c r="I1051" s="23">
        <f>ROUND(G1051*H1051,6)</f>
        <v>0</v>
      </c>
      <c r="L1051" s="25">
        <v>0</v>
      </c>
      <c r="M1051" s="26">
        <f>ROUND(ROUND(L1051,2)*ROUND(G1051,3),2)</f>
        <v>0</v>
      </c>
      <c r="N1051" s="23" t="s">
        <v>129</v>
      </c>
      <c r="O1051">
        <f>(M1051*21)/100</f>
        <v>0</v>
      </c>
      <c r="P1051" t="s">
        <v>42</v>
      </c>
    </row>
    <row r="1052" spans="1:16" x14ac:dyDescent="0.2">
      <c r="A1052" s="27" t="s">
        <v>43</v>
      </c>
      <c r="E1052" s="28" t="s">
        <v>4</v>
      </c>
    </row>
    <row r="1053" spans="1:16" x14ac:dyDescent="0.2">
      <c r="A1053" s="27" t="s">
        <v>44</v>
      </c>
      <c r="E1053" s="29" t="s">
        <v>1055</v>
      </c>
    </row>
    <row r="1054" spans="1:16" x14ac:dyDescent="0.2">
      <c r="E1054" s="28" t="s">
        <v>4</v>
      </c>
    </row>
    <row r="1055" spans="1:16" x14ac:dyDescent="0.2">
      <c r="A1055" t="s">
        <v>36</v>
      </c>
      <c r="B1055" s="5" t="s">
        <v>1056</v>
      </c>
      <c r="C1055" s="5" t="s">
        <v>1057</v>
      </c>
      <c r="D1055" t="s">
        <v>4</v>
      </c>
      <c r="E1055" s="22" t="s">
        <v>1058</v>
      </c>
      <c r="F1055" s="23" t="s">
        <v>80</v>
      </c>
      <c r="G1055" s="24">
        <v>9.15</v>
      </c>
      <c r="H1055" s="23">
        <v>6.0000000000000002E-5</v>
      </c>
      <c r="I1055" s="23">
        <f>ROUND(G1055*H1055,6)</f>
        <v>5.4900000000000001E-4</v>
      </c>
      <c r="L1055" s="25">
        <v>0</v>
      </c>
      <c r="M1055" s="26">
        <f>ROUND(ROUND(L1055,2)*ROUND(G1055,3),2)</f>
        <v>0</v>
      </c>
      <c r="N1055" s="23" t="s">
        <v>129</v>
      </c>
      <c r="O1055">
        <f>(M1055*21)/100</f>
        <v>0</v>
      </c>
      <c r="P1055" t="s">
        <v>42</v>
      </c>
    </row>
    <row r="1056" spans="1:16" x14ac:dyDescent="0.2">
      <c r="A1056" s="27" t="s">
        <v>43</v>
      </c>
      <c r="E1056" s="28" t="s">
        <v>4</v>
      </c>
    </row>
    <row r="1057" spans="1:16" x14ac:dyDescent="0.2">
      <c r="A1057" s="27" t="s">
        <v>44</v>
      </c>
      <c r="E1057" s="29" t="s">
        <v>1059</v>
      </c>
    </row>
    <row r="1058" spans="1:16" ht="127.5" x14ac:dyDescent="0.2">
      <c r="E1058" s="28" t="s">
        <v>1060</v>
      </c>
    </row>
    <row r="1059" spans="1:16" x14ac:dyDescent="0.2">
      <c r="A1059" t="s">
        <v>36</v>
      </c>
      <c r="B1059" s="5" t="s">
        <v>1061</v>
      </c>
      <c r="C1059" s="5" t="s">
        <v>1062</v>
      </c>
      <c r="D1059" t="s">
        <v>4</v>
      </c>
      <c r="E1059" s="22" t="s">
        <v>1063</v>
      </c>
      <c r="F1059" s="23" t="s">
        <v>80</v>
      </c>
      <c r="G1059" s="24">
        <v>7.05</v>
      </c>
      <c r="H1059" s="23">
        <v>1.7000000000000001E-4</v>
      </c>
      <c r="I1059" s="23">
        <f>ROUND(G1059*H1059,6)</f>
        <v>1.199E-3</v>
      </c>
      <c r="L1059" s="25">
        <v>0</v>
      </c>
      <c r="M1059" s="26">
        <f>ROUND(ROUND(L1059,2)*ROUND(G1059,3),2)</f>
        <v>0</v>
      </c>
      <c r="N1059" s="23" t="s">
        <v>129</v>
      </c>
      <c r="O1059">
        <f>(M1059*21)/100</f>
        <v>0</v>
      </c>
      <c r="P1059" t="s">
        <v>42</v>
      </c>
    </row>
    <row r="1060" spans="1:16" x14ac:dyDescent="0.2">
      <c r="A1060" s="27" t="s">
        <v>43</v>
      </c>
      <c r="E1060" s="28" t="s">
        <v>4</v>
      </c>
    </row>
    <row r="1061" spans="1:16" ht="51" x14ac:dyDescent="0.2">
      <c r="A1061" s="27" t="s">
        <v>44</v>
      </c>
      <c r="E1061" s="29" t="s">
        <v>1064</v>
      </c>
    </row>
    <row r="1062" spans="1:16" ht="127.5" x14ac:dyDescent="0.2">
      <c r="E1062" s="28" t="s">
        <v>1060</v>
      </c>
    </row>
    <row r="1063" spans="1:16" x14ac:dyDescent="0.2">
      <c r="A1063" t="s">
        <v>36</v>
      </c>
      <c r="B1063" s="5" t="s">
        <v>1065</v>
      </c>
      <c r="C1063" s="5" t="s">
        <v>1066</v>
      </c>
      <c r="D1063" t="s">
        <v>4</v>
      </c>
      <c r="E1063" s="22" t="s">
        <v>1067</v>
      </c>
      <c r="F1063" s="23" t="s">
        <v>60</v>
      </c>
      <c r="G1063" s="24">
        <v>5.0579999999999998</v>
      </c>
      <c r="H1063" s="23">
        <v>2.7E-4</v>
      </c>
      <c r="I1063" s="23">
        <f>ROUND(G1063*H1063,6)</f>
        <v>1.366E-3</v>
      </c>
      <c r="L1063" s="25">
        <v>0</v>
      </c>
      <c r="M1063" s="26">
        <f>ROUND(ROUND(L1063,2)*ROUND(G1063,3),2)</f>
        <v>0</v>
      </c>
      <c r="N1063" s="23" t="s">
        <v>129</v>
      </c>
      <c r="O1063">
        <f>(M1063*21)/100</f>
        <v>0</v>
      </c>
      <c r="P1063" t="s">
        <v>42</v>
      </c>
    </row>
    <row r="1064" spans="1:16" x14ac:dyDescent="0.2">
      <c r="A1064" s="27" t="s">
        <v>43</v>
      </c>
      <c r="E1064" s="28" t="s">
        <v>4</v>
      </c>
    </row>
    <row r="1065" spans="1:16" ht="51" x14ac:dyDescent="0.2">
      <c r="A1065" s="27" t="s">
        <v>44</v>
      </c>
      <c r="E1065" s="29" t="s">
        <v>1068</v>
      </c>
    </row>
    <row r="1066" spans="1:16" ht="127.5" x14ac:dyDescent="0.2">
      <c r="E1066" s="28" t="s">
        <v>1069</v>
      </c>
    </row>
    <row r="1067" spans="1:16" x14ac:dyDescent="0.2">
      <c r="A1067" t="s">
        <v>36</v>
      </c>
      <c r="B1067" s="5" t="s">
        <v>1070</v>
      </c>
      <c r="C1067" s="5" t="s">
        <v>1071</v>
      </c>
      <c r="D1067" t="s">
        <v>4</v>
      </c>
      <c r="E1067" s="22" t="s">
        <v>1072</v>
      </c>
      <c r="F1067" s="23" t="s">
        <v>60</v>
      </c>
      <c r="G1067" s="24">
        <v>17.166</v>
      </c>
      <c r="H1067" s="23">
        <v>2.7E-4</v>
      </c>
      <c r="I1067" s="23">
        <f>ROUND(G1067*H1067,6)</f>
        <v>4.6350000000000002E-3</v>
      </c>
      <c r="L1067" s="25">
        <v>0</v>
      </c>
      <c r="M1067" s="26">
        <f>ROUND(ROUND(L1067,2)*ROUND(G1067,3),2)</f>
        <v>0</v>
      </c>
      <c r="N1067" s="23" t="s">
        <v>129</v>
      </c>
      <c r="O1067">
        <f>(M1067*21)/100</f>
        <v>0</v>
      </c>
      <c r="P1067" t="s">
        <v>42</v>
      </c>
    </row>
    <row r="1068" spans="1:16" x14ac:dyDescent="0.2">
      <c r="A1068" s="27" t="s">
        <v>43</v>
      </c>
      <c r="E1068" s="28" t="s">
        <v>4</v>
      </c>
    </row>
    <row r="1069" spans="1:16" ht="38.25" x14ac:dyDescent="0.2">
      <c r="A1069" s="27" t="s">
        <v>44</v>
      </c>
      <c r="E1069" s="29" t="s">
        <v>1073</v>
      </c>
    </row>
    <row r="1070" spans="1:16" ht="127.5" x14ac:dyDescent="0.2">
      <c r="E1070" s="28" t="s">
        <v>1069</v>
      </c>
    </row>
    <row r="1071" spans="1:16" x14ac:dyDescent="0.2">
      <c r="A1071" t="s">
        <v>36</v>
      </c>
      <c r="B1071" s="5" t="s">
        <v>1074</v>
      </c>
      <c r="C1071" s="5" t="s">
        <v>1075</v>
      </c>
      <c r="D1071" t="s">
        <v>4</v>
      </c>
      <c r="E1071" s="22" t="s">
        <v>1076</v>
      </c>
      <c r="F1071" s="23" t="s">
        <v>60</v>
      </c>
      <c r="G1071" s="24">
        <v>212.773</v>
      </c>
      <c r="H1071" s="23">
        <v>2.7E-4</v>
      </c>
      <c r="I1071" s="23">
        <f>ROUND(G1071*H1071,6)</f>
        <v>5.7449E-2</v>
      </c>
      <c r="L1071" s="25">
        <v>0</v>
      </c>
      <c r="M1071" s="26">
        <f>ROUND(ROUND(L1071,2)*ROUND(G1071,3),2)</f>
        <v>0</v>
      </c>
      <c r="N1071" s="23" t="s">
        <v>129</v>
      </c>
      <c r="O1071">
        <f>(M1071*21)/100</f>
        <v>0</v>
      </c>
      <c r="P1071" t="s">
        <v>42</v>
      </c>
    </row>
    <row r="1072" spans="1:16" x14ac:dyDescent="0.2">
      <c r="A1072" s="27" t="s">
        <v>43</v>
      </c>
      <c r="E1072" s="28" t="s">
        <v>4</v>
      </c>
    </row>
    <row r="1073" spans="1:16" ht="140.25" x14ac:dyDescent="0.2">
      <c r="A1073" s="27" t="s">
        <v>44</v>
      </c>
      <c r="E1073" s="29" t="s">
        <v>1077</v>
      </c>
    </row>
    <row r="1074" spans="1:16" ht="127.5" x14ac:dyDescent="0.2">
      <c r="E1074" s="28" t="s">
        <v>1069</v>
      </c>
    </row>
    <row r="1075" spans="1:16" x14ac:dyDescent="0.2">
      <c r="A1075" t="s">
        <v>36</v>
      </c>
      <c r="B1075" s="5" t="s">
        <v>1078</v>
      </c>
      <c r="C1075" s="5" t="s">
        <v>1079</v>
      </c>
      <c r="D1075" t="s">
        <v>4</v>
      </c>
      <c r="E1075" s="22" t="s">
        <v>1080</v>
      </c>
      <c r="F1075" s="23" t="s">
        <v>64</v>
      </c>
      <c r="G1075" s="24">
        <v>1</v>
      </c>
      <c r="H1075" s="23">
        <v>0</v>
      </c>
      <c r="I1075" s="23">
        <f>ROUND(G1075*H1075,6)</f>
        <v>0</v>
      </c>
      <c r="L1075" s="25">
        <v>0</v>
      </c>
      <c r="M1075" s="26">
        <f>ROUND(ROUND(L1075,2)*ROUND(G1075,3),2)</f>
        <v>0</v>
      </c>
      <c r="N1075" s="23" t="s">
        <v>129</v>
      </c>
      <c r="O1075">
        <f>(M1075*21)/100</f>
        <v>0</v>
      </c>
      <c r="P1075" t="s">
        <v>42</v>
      </c>
    </row>
    <row r="1076" spans="1:16" x14ac:dyDescent="0.2">
      <c r="A1076" s="27" t="s">
        <v>43</v>
      </c>
      <c r="E1076" s="28" t="s">
        <v>4</v>
      </c>
    </row>
    <row r="1077" spans="1:16" x14ac:dyDescent="0.2">
      <c r="A1077" s="27" t="s">
        <v>44</v>
      </c>
      <c r="E1077" s="29" t="s">
        <v>1081</v>
      </c>
    </row>
    <row r="1078" spans="1:16" ht="153" x14ac:dyDescent="0.2">
      <c r="E1078" s="28" t="s">
        <v>1082</v>
      </c>
    </row>
    <row r="1079" spans="1:16" x14ac:dyDescent="0.2">
      <c r="A1079" t="s">
        <v>36</v>
      </c>
      <c r="B1079" s="5" t="s">
        <v>1083</v>
      </c>
      <c r="C1079" s="5" t="s">
        <v>1084</v>
      </c>
      <c r="D1079" t="s">
        <v>4</v>
      </c>
      <c r="E1079" s="22" t="s">
        <v>1085</v>
      </c>
      <c r="F1079" s="23" t="s">
        <v>64</v>
      </c>
      <c r="G1079" s="24">
        <v>1</v>
      </c>
      <c r="H1079" s="23">
        <v>0</v>
      </c>
      <c r="I1079" s="23">
        <f>ROUND(G1079*H1079,6)</f>
        <v>0</v>
      </c>
      <c r="L1079" s="25">
        <v>0</v>
      </c>
      <c r="M1079" s="26">
        <f>ROUND(ROUND(L1079,2)*ROUND(G1079,3),2)</f>
        <v>0</v>
      </c>
      <c r="N1079" s="23" t="s">
        <v>129</v>
      </c>
      <c r="O1079">
        <f>(M1079*21)/100</f>
        <v>0</v>
      </c>
      <c r="P1079" t="s">
        <v>42</v>
      </c>
    </row>
    <row r="1080" spans="1:16" x14ac:dyDescent="0.2">
      <c r="A1080" s="27" t="s">
        <v>43</v>
      </c>
      <c r="E1080" s="28" t="s">
        <v>4</v>
      </c>
    </row>
    <row r="1081" spans="1:16" x14ac:dyDescent="0.2">
      <c r="A1081" s="27" t="s">
        <v>44</v>
      </c>
      <c r="E1081" s="29" t="s">
        <v>1086</v>
      </c>
    </row>
    <row r="1082" spans="1:16" ht="153" x14ac:dyDescent="0.2">
      <c r="E1082" s="28" t="s">
        <v>1082</v>
      </c>
    </row>
    <row r="1083" spans="1:16" ht="25.5" x14ac:dyDescent="0.2">
      <c r="A1083" t="s">
        <v>36</v>
      </c>
      <c r="B1083" s="5" t="s">
        <v>1087</v>
      </c>
      <c r="C1083" s="5" t="s">
        <v>1088</v>
      </c>
      <c r="D1083" t="s">
        <v>4</v>
      </c>
      <c r="E1083" s="22" t="s">
        <v>1089</v>
      </c>
      <c r="F1083" s="23" t="s">
        <v>64</v>
      </c>
      <c r="G1083" s="24">
        <v>2</v>
      </c>
      <c r="H1083" s="23">
        <v>0</v>
      </c>
      <c r="I1083" s="23">
        <f>ROUND(G1083*H1083,6)</f>
        <v>0</v>
      </c>
      <c r="L1083" s="25">
        <v>0</v>
      </c>
      <c r="M1083" s="26">
        <f>ROUND(ROUND(L1083,2)*ROUND(G1083,3),2)</f>
        <v>0</v>
      </c>
      <c r="N1083" s="23" t="s">
        <v>129</v>
      </c>
      <c r="O1083">
        <f>(M1083*21)/100</f>
        <v>0</v>
      </c>
      <c r="P1083" t="s">
        <v>42</v>
      </c>
    </row>
    <row r="1084" spans="1:16" x14ac:dyDescent="0.2">
      <c r="A1084" s="27" t="s">
        <v>43</v>
      </c>
      <c r="E1084" s="28" t="s">
        <v>4</v>
      </c>
    </row>
    <row r="1085" spans="1:16" ht="38.25" x14ac:dyDescent="0.2">
      <c r="A1085" s="27" t="s">
        <v>44</v>
      </c>
      <c r="E1085" s="29" t="s">
        <v>1090</v>
      </c>
    </row>
    <row r="1086" spans="1:16" ht="153" x14ac:dyDescent="0.2">
      <c r="E1086" s="28" t="s">
        <v>1082</v>
      </c>
    </row>
    <row r="1087" spans="1:16" x14ac:dyDescent="0.2">
      <c r="A1087" t="s">
        <v>36</v>
      </c>
      <c r="B1087" s="5" t="s">
        <v>1091</v>
      </c>
      <c r="C1087" s="5" t="s">
        <v>1092</v>
      </c>
      <c r="D1087" t="s">
        <v>4</v>
      </c>
      <c r="E1087" s="22" t="s">
        <v>1093</v>
      </c>
      <c r="F1087" s="23" t="s">
        <v>1094</v>
      </c>
      <c r="G1087" s="24">
        <v>286.39999999999998</v>
      </c>
      <c r="H1087" s="23">
        <v>5.0000000000000002E-5</v>
      </c>
      <c r="I1087" s="23">
        <f>ROUND(G1087*H1087,6)</f>
        <v>1.4319999999999999E-2</v>
      </c>
      <c r="L1087" s="25">
        <v>0</v>
      </c>
      <c r="M1087" s="26">
        <f>ROUND(ROUND(L1087,2)*ROUND(G1087,3),2)</f>
        <v>0</v>
      </c>
      <c r="N1087" s="23" t="s">
        <v>129</v>
      </c>
      <c r="O1087">
        <f>(M1087*21)/100</f>
        <v>0</v>
      </c>
      <c r="P1087" t="s">
        <v>42</v>
      </c>
    </row>
    <row r="1088" spans="1:16" x14ac:dyDescent="0.2">
      <c r="A1088" s="27" t="s">
        <v>43</v>
      </c>
      <c r="E1088" s="28" t="s">
        <v>4</v>
      </c>
    </row>
    <row r="1089" spans="1:16" ht="25.5" x14ac:dyDescent="0.2">
      <c r="A1089" s="27" t="s">
        <v>44</v>
      </c>
      <c r="E1089" s="29" t="s">
        <v>1095</v>
      </c>
    </row>
    <row r="1090" spans="1:16" x14ac:dyDescent="0.2">
      <c r="E1090" s="28" t="s">
        <v>1096</v>
      </c>
    </row>
    <row r="1091" spans="1:16" x14ac:dyDescent="0.2">
      <c r="A1091" t="s">
        <v>36</v>
      </c>
      <c r="B1091" s="5" t="s">
        <v>1097</v>
      </c>
      <c r="C1091" s="5" t="s">
        <v>1098</v>
      </c>
      <c r="D1091" t="s">
        <v>4</v>
      </c>
      <c r="E1091" s="22" t="s">
        <v>1099</v>
      </c>
      <c r="F1091" s="23" t="s">
        <v>80</v>
      </c>
      <c r="G1091" s="24">
        <v>3.05</v>
      </c>
      <c r="H1091" s="23">
        <v>0</v>
      </c>
      <c r="I1091" s="23">
        <f>ROUND(G1091*H1091,6)</f>
        <v>0</v>
      </c>
      <c r="L1091" s="25">
        <v>0</v>
      </c>
      <c r="M1091" s="26">
        <f>ROUND(ROUND(L1091,2)*ROUND(G1091,3),2)</f>
        <v>0</v>
      </c>
      <c r="N1091" s="23" t="s">
        <v>53</v>
      </c>
      <c r="O1091">
        <f>(M1091*21)/100</f>
        <v>0</v>
      </c>
      <c r="P1091" t="s">
        <v>42</v>
      </c>
    </row>
    <row r="1092" spans="1:16" ht="38.25" x14ac:dyDescent="0.2">
      <c r="A1092" s="27" t="s">
        <v>43</v>
      </c>
      <c r="E1092" s="28" t="s">
        <v>1100</v>
      </c>
    </row>
    <row r="1093" spans="1:16" x14ac:dyDescent="0.2">
      <c r="A1093" s="27" t="s">
        <v>44</v>
      </c>
      <c r="E1093" s="29" t="s">
        <v>1101</v>
      </c>
    </row>
    <row r="1094" spans="1:16" x14ac:dyDescent="0.2">
      <c r="E1094" s="28" t="s">
        <v>4</v>
      </c>
    </row>
    <row r="1095" spans="1:16" x14ac:dyDescent="0.2">
      <c r="A1095" t="s">
        <v>36</v>
      </c>
      <c r="B1095" s="5" t="s">
        <v>1102</v>
      </c>
      <c r="C1095" s="5" t="s">
        <v>1103</v>
      </c>
      <c r="D1095" t="s">
        <v>4</v>
      </c>
      <c r="E1095" s="22" t="s">
        <v>1104</v>
      </c>
      <c r="F1095" s="23" t="s">
        <v>80</v>
      </c>
      <c r="G1095" s="24">
        <v>9.15</v>
      </c>
      <c r="H1095" s="23">
        <v>0</v>
      </c>
      <c r="I1095" s="23">
        <f>ROUND(G1095*H1095,6)</f>
        <v>0</v>
      </c>
      <c r="L1095" s="25">
        <v>0</v>
      </c>
      <c r="M1095" s="26">
        <f>ROUND(ROUND(L1095,2)*ROUND(G1095,3),2)</f>
        <v>0</v>
      </c>
      <c r="N1095" s="23" t="s">
        <v>53</v>
      </c>
      <c r="O1095">
        <f>(M1095*21)/100</f>
        <v>0</v>
      </c>
      <c r="P1095" t="s">
        <v>42</v>
      </c>
    </row>
    <row r="1096" spans="1:16" ht="38.25" x14ac:dyDescent="0.2">
      <c r="A1096" s="27" t="s">
        <v>43</v>
      </c>
      <c r="E1096" s="28" t="s">
        <v>1105</v>
      </c>
    </row>
    <row r="1097" spans="1:16" x14ac:dyDescent="0.2">
      <c r="A1097" s="27" t="s">
        <v>44</v>
      </c>
      <c r="E1097" s="29" t="s">
        <v>1059</v>
      </c>
    </row>
    <row r="1098" spans="1:16" x14ac:dyDescent="0.2">
      <c r="E1098" s="28" t="s">
        <v>4</v>
      </c>
    </row>
    <row r="1099" spans="1:16" x14ac:dyDescent="0.2">
      <c r="A1099" t="s">
        <v>36</v>
      </c>
      <c r="B1099" s="5" t="s">
        <v>1106</v>
      </c>
      <c r="C1099" s="5" t="s">
        <v>1107</v>
      </c>
      <c r="D1099" t="s">
        <v>4</v>
      </c>
      <c r="E1099" s="22" t="s">
        <v>1099</v>
      </c>
      <c r="F1099" s="23" t="s">
        <v>80</v>
      </c>
      <c r="G1099" s="24">
        <v>3.5</v>
      </c>
      <c r="H1099" s="23">
        <v>0</v>
      </c>
      <c r="I1099" s="23">
        <f>ROUND(G1099*H1099,6)</f>
        <v>0</v>
      </c>
      <c r="L1099" s="25">
        <v>0</v>
      </c>
      <c r="M1099" s="26">
        <f>ROUND(ROUND(L1099,2)*ROUND(G1099,3),2)</f>
        <v>0</v>
      </c>
      <c r="N1099" s="23" t="s">
        <v>53</v>
      </c>
      <c r="O1099">
        <f>(M1099*21)/100</f>
        <v>0</v>
      </c>
      <c r="P1099" t="s">
        <v>42</v>
      </c>
    </row>
    <row r="1100" spans="1:16" ht="38.25" x14ac:dyDescent="0.2">
      <c r="A1100" s="27" t="s">
        <v>43</v>
      </c>
      <c r="E1100" s="28" t="s">
        <v>1100</v>
      </c>
    </row>
    <row r="1101" spans="1:16" x14ac:dyDescent="0.2">
      <c r="A1101" s="27" t="s">
        <v>44</v>
      </c>
      <c r="E1101" s="29" t="s">
        <v>1108</v>
      </c>
    </row>
    <row r="1102" spans="1:16" x14ac:dyDescent="0.2">
      <c r="E1102" s="28" t="s">
        <v>4</v>
      </c>
    </row>
    <row r="1103" spans="1:16" x14ac:dyDescent="0.2">
      <c r="A1103" t="s">
        <v>36</v>
      </c>
      <c r="B1103" s="5" t="s">
        <v>1109</v>
      </c>
      <c r="C1103" s="5" t="s">
        <v>1110</v>
      </c>
      <c r="D1103" t="s">
        <v>4</v>
      </c>
      <c r="E1103" s="22" t="s">
        <v>1099</v>
      </c>
      <c r="F1103" s="23" t="s">
        <v>80</v>
      </c>
      <c r="G1103" s="24">
        <v>0.5</v>
      </c>
      <c r="H1103" s="23">
        <v>0</v>
      </c>
      <c r="I1103" s="23">
        <f>ROUND(G1103*H1103,6)</f>
        <v>0</v>
      </c>
      <c r="L1103" s="25">
        <v>0</v>
      </c>
      <c r="M1103" s="26">
        <f>ROUND(ROUND(L1103,2)*ROUND(G1103,3),2)</f>
        <v>0</v>
      </c>
      <c r="N1103" s="23" t="s">
        <v>53</v>
      </c>
      <c r="O1103">
        <f>(M1103*21)/100</f>
        <v>0</v>
      </c>
      <c r="P1103" t="s">
        <v>42</v>
      </c>
    </row>
    <row r="1104" spans="1:16" ht="38.25" x14ac:dyDescent="0.2">
      <c r="A1104" s="27" t="s">
        <v>43</v>
      </c>
      <c r="E1104" s="28" t="s">
        <v>1100</v>
      </c>
    </row>
    <row r="1105" spans="1:16" x14ac:dyDescent="0.2">
      <c r="A1105" s="27" t="s">
        <v>44</v>
      </c>
      <c r="E1105" s="29" t="s">
        <v>1111</v>
      </c>
    </row>
    <row r="1106" spans="1:16" x14ac:dyDescent="0.2">
      <c r="E1106" s="28" t="s">
        <v>4</v>
      </c>
    </row>
    <row r="1107" spans="1:16" x14ac:dyDescent="0.2">
      <c r="A1107" t="s">
        <v>36</v>
      </c>
      <c r="B1107" s="5" t="s">
        <v>1112</v>
      </c>
      <c r="C1107" s="5" t="s">
        <v>1113</v>
      </c>
      <c r="D1107" t="s">
        <v>4</v>
      </c>
      <c r="E1107" s="22" t="s">
        <v>1114</v>
      </c>
      <c r="F1107" s="23" t="s">
        <v>64</v>
      </c>
      <c r="G1107" s="24">
        <v>1</v>
      </c>
      <c r="H1107" s="23">
        <v>0.28599999999999998</v>
      </c>
      <c r="I1107" s="23">
        <f>ROUND(G1107*H1107,6)</f>
        <v>0.28599999999999998</v>
      </c>
      <c r="L1107" s="25">
        <v>0</v>
      </c>
      <c r="M1107" s="26">
        <f>ROUND(ROUND(L1107,2)*ROUND(G1107,3),2)</f>
        <v>0</v>
      </c>
      <c r="N1107" s="23" t="s">
        <v>53</v>
      </c>
      <c r="O1107">
        <f>(M1107*21)/100</f>
        <v>0</v>
      </c>
      <c r="P1107" t="s">
        <v>42</v>
      </c>
    </row>
    <row r="1108" spans="1:16" ht="25.5" x14ac:dyDescent="0.2">
      <c r="A1108" s="27" t="s">
        <v>43</v>
      </c>
      <c r="E1108" s="28" t="s">
        <v>1115</v>
      </c>
    </row>
    <row r="1109" spans="1:16" x14ac:dyDescent="0.2">
      <c r="A1109" s="27" t="s">
        <v>44</v>
      </c>
      <c r="E1109" s="29" t="s">
        <v>4</v>
      </c>
    </row>
    <row r="1110" spans="1:16" x14ac:dyDescent="0.2">
      <c r="E1110" s="28" t="s">
        <v>4</v>
      </c>
    </row>
    <row r="1111" spans="1:16" x14ac:dyDescent="0.2">
      <c r="A1111" t="s">
        <v>36</v>
      </c>
      <c r="B1111" s="5" t="s">
        <v>1116</v>
      </c>
      <c r="C1111" s="5" t="s">
        <v>1117</v>
      </c>
      <c r="D1111" t="s">
        <v>4</v>
      </c>
      <c r="E1111" s="22" t="s">
        <v>1118</v>
      </c>
      <c r="F1111" s="23" t="s">
        <v>165</v>
      </c>
      <c r="G1111" s="24">
        <v>4.4139999999999997</v>
      </c>
      <c r="H1111" s="23">
        <v>0</v>
      </c>
      <c r="I1111" s="23">
        <f>ROUND(G1111*H1111,6)</f>
        <v>0</v>
      </c>
      <c r="L1111" s="25">
        <v>0</v>
      </c>
      <c r="M1111" s="26">
        <f>ROUND(ROUND(L1111,2)*ROUND(G1111,3),2)</f>
        <v>0</v>
      </c>
      <c r="N1111" s="23" t="s">
        <v>129</v>
      </c>
      <c r="O1111">
        <f>(M1111*21)/100</f>
        <v>0</v>
      </c>
      <c r="P1111" t="s">
        <v>42</v>
      </c>
    </row>
    <row r="1112" spans="1:16" x14ac:dyDescent="0.2">
      <c r="A1112" s="27" t="s">
        <v>43</v>
      </c>
      <c r="E1112" s="28" t="s">
        <v>4</v>
      </c>
    </row>
    <row r="1113" spans="1:16" x14ac:dyDescent="0.2">
      <c r="A1113" s="27" t="s">
        <v>44</v>
      </c>
      <c r="E1113" s="29" t="s">
        <v>4</v>
      </c>
    </row>
    <row r="1114" spans="1:16" ht="114.75" x14ac:dyDescent="0.2">
      <c r="E1114" s="28" t="s">
        <v>1119</v>
      </c>
    </row>
    <row r="1115" spans="1:16" x14ac:dyDescent="0.2">
      <c r="A1115" t="s">
        <v>36</v>
      </c>
      <c r="B1115" s="5" t="s">
        <v>1120</v>
      </c>
      <c r="C1115" s="5" t="s">
        <v>1121</v>
      </c>
      <c r="D1115" t="s">
        <v>4</v>
      </c>
      <c r="E1115" s="22" t="s">
        <v>1122</v>
      </c>
      <c r="F1115" s="23" t="s">
        <v>165</v>
      </c>
      <c r="G1115" s="24">
        <v>4.4139999999999997</v>
      </c>
      <c r="H1115" s="23">
        <v>0</v>
      </c>
      <c r="I1115" s="23">
        <f>ROUND(G1115*H1115,6)</f>
        <v>0</v>
      </c>
      <c r="L1115" s="25">
        <v>0</v>
      </c>
      <c r="M1115" s="26">
        <f>ROUND(ROUND(L1115,2)*ROUND(G1115,3),2)</f>
        <v>0</v>
      </c>
      <c r="N1115" s="23" t="s">
        <v>129</v>
      </c>
      <c r="O1115">
        <f>(M1115*21)/100</f>
        <v>0</v>
      </c>
      <c r="P1115" t="s">
        <v>42</v>
      </c>
    </row>
    <row r="1116" spans="1:16" x14ac:dyDescent="0.2">
      <c r="A1116" s="27" t="s">
        <v>43</v>
      </c>
      <c r="E1116" s="28" t="s">
        <v>4</v>
      </c>
    </row>
    <row r="1117" spans="1:16" x14ac:dyDescent="0.2">
      <c r="A1117" s="27" t="s">
        <v>44</v>
      </c>
      <c r="E1117" s="29" t="s">
        <v>4</v>
      </c>
    </row>
    <row r="1118" spans="1:16" ht="114.75" x14ac:dyDescent="0.2">
      <c r="E1118" s="28" t="s">
        <v>1119</v>
      </c>
    </row>
    <row r="1119" spans="1:16" x14ac:dyDescent="0.2">
      <c r="A1119" t="s">
        <v>36</v>
      </c>
      <c r="B1119" s="5" t="s">
        <v>1123</v>
      </c>
      <c r="C1119" s="5" t="s">
        <v>1124</v>
      </c>
      <c r="D1119" t="s">
        <v>4</v>
      </c>
      <c r="E1119" s="22" t="s">
        <v>1125</v>
      </c>
      <c r="F1119" s="23" t="s">
        <v>165</v>
      </c>
      <c r="G1119" s="24">
        <v>4.4139999999999997</v>
      </c>
      <c r="H1119" s="23">
        <v>0</v>
      </c>
      <c r="I1119" s="23">
        <f>ROUND(G1119*H1119,6)</f>
        <v>0</v>
      </c>
      <c r="L1119" s="25">
        <v>0</v>
      </c>
      <c r="M1119" s="26">
        <f>ROUND(ROUND(L1119,2)*ROUND(G1119,3),2)</f>
        <v>0</v>
      </c>
      <c r="N1119" s="23" t="s">
        <v>129</v>
      </c>
      <c r="O1119">
        <f>(M1119*21)/100</f>
        <v>0</v>
      </c>
      <c r="P1119" t="s">
        <v>42</v>
      </c>
    </row>
    <row r="1120" spans="1:16" x14ac:dyDescent="0.2">
      <c r="A1120" s="27" t="s">
        <v>43</v>
      </c>
      <c r="E1120" s="28" t="s">
        <v>4</v>
      </c>
    </row>
    <row r="1121" spans="1:16" x14ac:dyDescent="0.2">
      <c r="A1121" s="27" t="s">
        <v>44</v>
      </c>
      <c r="E1121" s="29" t="s">
        <v>4</v>
      </c>
    </row>
    <row r="1122" spans="1:16" ht="114.75" x14ac:dyDescent="0.2">
      <c r="E1122" s="28" t="s">
        <v>1119</v>
      </c>
    </row>
    <row r="1123" spans="1:16" x14ac:dyDescent="0.2">
      <c r="A1123" t="s">
        <v>36</v>
      </c>
      <c r="B1123" s="5" t="s">
        <v>1126</v>
      </c>
      <c r="C1123" s="5" t="s">
        <v>1127</v>
      </c>
      <c r="D1123" t="s">
        <v>4</v>
      </c>
      <c r="E1123" s="22" t="s">
        <v>1128</v>
      </c>
      <c r="F1123" s="23" t="s">
        <v>366</v>
      </c>
      <c r="G1123" s="24">
        <v>11</v>
      </c>
      <c r="H1123" s="23">
        <v>0</v>
      </c>
      <c r="I1123" s="23">
        <f>ROUND(G1123*H1123,6)</f>
        <v>0</v>
      </c>
      <c r="L1123" s="25">
        <v>0</v>
      </c>
      <c r="M1123" s="26">
        <f>ROUND(ROUND(L1123,2)*ROUND(G1123,3),2)</f>
        <v>0</v>
      </c>
      <c r="N1123" s="23" t="s">
        <v>129</v>
      </c>
      <c r="O1123">
        <f>(M1123*21)/100</f>
        <v>0</v>
      </c>
      <c r="P1123" t="s">
        <v>42</v>
      </c>
    </row>
    <row r="1124" spans="1:16" x14ac:dyDescent="0.2">
      <c r="A1124" s="27" t="s">
        <v>43</v>
      </c>
      <c r="E1124" s="28" t="s">
        <v>4</v>
      </c>
    </row>
    <row r="1125" spans="1:16" ht="38.25" x14ac:dyDescent="0.2">
      <c r="A1125" s="27" t="s">
        <v>44</v>
      </c>
      <c r="E1125" s="29" t="s">
        <v>1129</v>
      </c>
    </row>
    <row r="1126" spans="1:16" x14ac:dyDescent="0.2">
      <c r="E1126" s="28" t="s">
        <v>4</v>
      </c>
    </row>
    <row r="1127" spans="1:16" x14ac:dyDescent="0.2">
      <c r="A1127" t="s">
        <v>33</v>
      </c>
      <c r="C1127" s="6" t="s">
        <v>1130</v>
      </c>
      <c r="E1127" s="30" t="s">
        <v>1131</v>
      </c>
      <c r="J1127" s="26">
        <f>0</f>
        <v>0</v>
      </c>
      <c r="K1127" s="26">
        <f>0</f>
        <v>0</v>
      </c>
      <c r="L1127" s="26">
        <f>0+L1128+L1132+L1136+L1140+L1144+L1148+L1152+L1156+L1160+L1164+L1168+L1172+L1176+L1180+L1184+L1188+L1192+L1196</f>
        <v>0</v>
      </c>
      <c r="M1127" s="26">
        <f>0+M1128+M1132+M1136+M1140+M1144+M1148+M1152+M1156+M1160+M1164+M1168+M1172+M1176+M1180+M1184+M1188+M1192+M1196</f>
        <v>0</v>
      </c>
    </row>
    <row r="1128" spans="1:16" x14ac:dyDescent="0.2">
      <c r="A1128" t="s">
        <v>36</v>
      </c>
      <c r="B1128" s="5" t="s">
        <v>1132</v>
      </c>
      <c r="C1128" s="5" t="s">
        <v>1133</v>
      </c>
      <c r="D1128" t="s">
        <v>4</v>
      </c>
      <c r="E1128" s="22" t="s">
        <v>1134</v>
      </c>
      <c r="F1128" s="23" t="s">
        <v>60</v>
      </c>
      <c r="G1128" s="24">
        <v>25.96</v>
      </c>
      <c r="H1128" s="23">
        <v>5.8999999999999997E-2</v>
      </c>
      <c r="I1128" s="23">
        <f>ROUND(G1128*H1128,6)</f>
        <v>1.5316399999999999</v>
      </c>
      <c r="L1128" s="25">
        <v>0</v>
      </c>
      <c r="M1128" s="26">
        <f>ROUND(ROUND(L1128,2)*ROUND(G1128,3),2)</f>
        <v>0</v>
      </c>
      <c r="N1128" s="23" t="s">
        <v>129</v>
      </c>
      <c r="O1128">
        <f>(M1128*21)/100</f>
        <v>0</v>
      </c>
      <c r="P1128" t="s">
        <v>42</v>
      </c>
    </row>
    <row r="1129" spans="1:16" ht="25.5" x14ac:dyDescent="0.2">
      <c r="A1129" s="27" t="s">
        <v>43</v>
      </c>
      <c r="E1129" s="28" t="s">
        <v>1135</v>
      </c>
    </row>
    <row r="1130" spans="1:16" x14ac:dyDescent="0.2">
      <c r="A1130" s="27" t="s">
        <v>44</v>
      </c>
      <c r="E1130" s="29" t="s">
        <v>4</v>
      </c>
    </row>
    <row r="1131" spans="1:16" x14ac:dyDescent="0.2">
      <c r="E1131" s="28" t="s">
        <v>4</v>
      </c>
    </row>
    <row r="1132" spans="1:16" ht="25.5" x14ac:dyDescent="0.2">
      <c r="A1132" t="s">
        <v>36</v>
      </c>
      <c r="B1132" s="5" t="s">
        <v>1136</v>
      </c>
      <c r="C1132" s="5" t="s">
        <v>1137</v>
      </c>
      <c r="D1132" t="s">
        <v>4</v>
      </c>
      <c r="E1132" s="22" t="s">
        <v>1138</v>
      </c>
      <c r="F1132" s="23" t="s">
        <v>60</v>
      </c>
      <c r="G1132" s="24">
        <v>8.2799999999999994</v>
      </c>
      <c r="H1132" s="23">
        <v>1.9199999999999998E-2</v>
      </c>
      <c r="I1132" s="23">
        <f>ROUND(G1132*H1132,6)</f>
        <v>0.15897600000000001</v>
      </c>
      <c r="L1132" s="25">
        <v>0</v>
      </c>
      <c r="M1132" s="26">
        <f>ROUND(ROUND(L1132,2)*ROUND(G1132,3),2)</f>
        <v>0</v>
      </c>
      <c r="N1132" s="23" t="s">
        <v>129</v>
      </c>
      <c r="O1132">
        <f>(M1132*21)/100</f>
        <v>0</v>
      </c>
      <c r="P1132" t="s">
        <v>42</v>
      </c>
    </row>
    <row r="1133" spans="1:16" x14ac:dyDescent="0.2">
      <c r="A1133" s="27" t="s">
        <v>43</v>
      </c>
      <c r="E1133" s="28" t="s">
        <v>4</v>
      </c>
    </row>
    <row r="1134" spans="1:16" x14ac:dyDescent="0.2">
      <c r="A1134" s="27" t="s">
        <v>44</v>
      </c>
      <c r="E1134" s="29" t="s">
        <v>4</v>
      </c>
    </row>
    <row r="1135" spans="1:16" x14ac:dyDescent="0.2">
      <c r="E1135" s="28" t="s">
        <v>4</v>
      </c>
    </row>
    <row r="1136" spans="1:16" ht="25.5" x14ac:dyDescent="0.2">
      <c r="A1136" t="s">
        <v>36</v>
      </c>
      <c r="B1136" s="5" t="s">
        <v>1139</v>
      </c>
      <c r="C1136" s="5" t="s">
        <v>1137</v>
      </c>
      <c r="D1136" t="s">
        <v>37</v>
      </c>
      <c r="E1136" s="22" t="s">
        <v>1138</v>
      </c>
      <c r="F1136" s="23" t="s">
        <v>60</v>
      </c>
      <c r="G1136" s="24">
        <v>5.52</v>
      </c>
      <c r="H1136" s="23">
        <v>1.9199999999999998E-2</v>
      </c>
      <c r="I1136" s="23">
        <f>ROUND(G1136*H1136,6)</f>
        <v>0.10598399999999999</v>
      </c>
      <c r="L1136" s="25">
        <v>0</v>
      </c>
      <c r="M1136" s="26">
        <f>ROUND(ROUND(L1136,2)*ROUND(G1136,3),2)</f>
        <v>0</v>
      </c>
      <c r="N1136" s="23" t="s">
        <v>129</v>
      </c>
      <c r="O1136">
        <f>(M1136*21)/100</f>
        <v>0</v>
      </c>
      <c r="P1136" t="s">
        <v>42</v>
      </c>
    </row>
    <row r="1137" spans="1:16" x14ac:dyDescent="0.2">
      <c r="A1137" s="27" t="s">
        <v>43</v>
      </c>
      <c r="E1137" s="28" t="s">
        <v>4</v>
      </c>
    </row>
    <row r="1138" spans="1:16" x14ac:dyDescent="0.2">
      <c r="A1138" s="27" t="s">
        <v>44</v>
      </c>
      <c r="E1138" s="29" t="s">
        <v>4</v>
      </c>
    </row>
    <row r="1139" spans="1:16" x14ac:dyDescent="0.2">
      <c r="E1139" s="28" t="s">
        <v>4</v>
      </c>
    </row>
    <row r="1140" spans="1:16" ht="25.5" x14ac:dyDescent="0.2">
      <c r="A1140" t="s">
        <v>36</v>
      </c>
      <c r="B1140" s="5" t="s">
        <v>1140</v>
      </c>
      <c r="C1140" s="5" t="s">
        <v>1137</v>
      </c>
      <c r="D1140" t="s">
        <v>42</v>
      </c>
      <c r="E1140" s="22" t="s">
        <v>1138</v>
      </c>
      <c r="F1140" s="23" t="s">
        <v>60</v>
      </c>
      <c r="G1140" s="24">
        <v>1.5349999999999999</v>
      </c>
      <c r="H1140" s="23">
        <v>1.9199999999999998E-2</v>
      </c>
      <c r="I1140" s="23">
        <f>ROUND(G1140*H1140,6)</f>
        <v>2.9472000000000002E-2</v>
      </c>
      <c r="L1140" s="25">
        <v>0</v>
      </c>
      <c r="M1140" s="26">
        <f>ROUND(ROUND(L1140,2)*ROUND(G1140,3),2)</f>
        <v>0</v>
      </c>
      <c r="N1140" s="23" t="s">
        <v>129</v>
      </c>
      <c r="O1140">
        <f>(M1140*21)/100</f>
        <v>0</v>
      </c>
      <c r="P1140" t="s">
        <v>42</v>
      </c>
    </row>
    <row r="1141" spans="1:16" x14ac:dyDescent="0.2">
      <c r="A1141" s="27" t="s">
        <v>43</v>
      </c>
      <c r="E1141" s="28" t="s">
        <v>4</v>
      </c>
    </row>
    <row r="1142" spans="1:16" x14ac:dyDescent="0.2">
      <c r="A1142" s="27" t="s">
        <v>44</v>
      </c>
      <c r="E1142" s="29" t="s">
        <v>4</v>
      </c>
    </row>
    <row r="1143" spans="1:16" x14ac:dyDescent="0.2">
      <c r="E1143" s="28" t="s">
        <v>4</v>
      </c>
    </row>
    <row r="1144" spans="1:16" ht="25.5" x14ac:dyDescent="0.2">
      <c r="A1144" t="s">
        <v>36</v>
      </c>
      <c r="B1144" s="5" t="s">
        <v>1141</v>
      </c>
      <c r="C1144" s="5" t="s">
        <v>1137</v>
      </c>
      <c r="D1144" t="s">
        <v>49</v>
      </c>
      <c r="E1144" s="22" t="s">
        <v>1138</v>
      </c>
      <c r="F1144" s="23" t="s">
        <v>60</v>
      </c>
      <c r="G1144" s="24">
        <v>7.58</v>
      </c>
      <c r="H1144" s="23">
        <v>1.9199999999999998E-2</v>
      </c>
      <c r="I1144" s="23">
        <f>ROUND(G1144*H1144,6)</f>
        <v>0.145536</v>
      </c>
      <c r="L1144" s="25">
        <v>0</v>
      </c>
      <c r="M1144" s="26">
        <f>ROUND(ROUND(L1144,2)*ROUND(G1144,3),2)</f>
        <v>0</v>
      </c>
      <c r="N1144" s="23" t="s">
        <v>129</v>
      </c>
      <c r="O1144">
        <f>(M1144*21)/100</f>
        <v>0</v>
      </c>
      <c r="P1144" t="s">
        <v>42</v>
      </c>
    </row>
    <row r="1145" spans="1:16" x14ac:dyDescent="0.2">
      <c r="A1145" s="27" t="s">
        <v>43</v>
      </c>
      <c r="E1145" s="28" t="s">
        <v>4</v>
      </c>
    </row>
    <row r="1146" spans="1:16" x14ac:dyDescent="0.2">
      <c r="A1146" s="27" t="s">
        <v>44</v>
      </c>
      <c r="E1146" s="29" t="s">
        <v>4</v>
      </c>
    </row>
    <row r="1147" spans="1:16" x14ac:dyDescent="0.2">
      <c r="E1147" s="28" t="s">
        <v>4</v>
      </c>
    </row>
    <row r="1148" spans="1:16" x14ac:dyDescent="0.2">
      <c r="A1148" t="s">
        <v>36</v>
      </c>
      <c r="B1148" s="5" t="s">
        <v>1142</v>
      </c>
      <c r="C1148" s="5" t="s">
        <v>1143</v>
      </c>
      <c r="D1148" t="s">
        <v>4</v>
      </c>
      <c r="E1148" s="22" t="s">
        <v>1144</v>
      </c>
      <c r="F1148" s="23" t="s">
        <v>64</v>
      </c>
      <c r="G1148" s="24">
        <v>1.7450000000000001</v>
      </c>
      <c r="H1148" s="23">
        <v>4.4999999999999999E-4</v>
      </c>
      <c r="I1148" s="23">
        <f>ROUND(G1148*H1148,6)</f>
        <v>7.85E-4</v>
      </c>
      <c r="L1148" s="25">
        <v>0</v>
      </c>
      <c r="M1148" s="26">
        <f>ROUND(ROUND(L1148,2)*ROUND(G1148,3),2)</f>
        <v>0</v>
      </c>
      <c r="N1148" s="23" t="s">
        <v>129</v>
      </c>
      <c r="O1148">
        <f>(M1148*21)/100</f>
        <v>0</v>
      </c>
      <c r="P1148" t="s">
        <v>42</v>
      </c>
    </row>
    <row r="1149" spans="1:16" x14ac:dyDescent="0.2">
      <c r="A1149" s="27" t="s">
        <v>43</v>
      </c>
      <c r="E1149" s="28" t="s">
        <v>4</v>
      </c>
    </row>
    <row r="1150" spans="1:16" x14ac:dyDescent="0.2">
      <c r="A1150" s="27" t="s">
        <v>44</v>
      </c>
      <c r="E1150" s="29" t="s">
        <v>4</v>
      </c>
    </row>
    <row r="1151" spans="1:16" x14ac:dyDescent="0.2">
      <c r="E1151" s="28" t="s">
        <v>4</v>
      </c>
    </row>
    <row r="1152" spans="1:16" ht="25.5" x14ac:dyDescent="0.2">
      <c r="A1152" t="s">
        <v>36</v>
      </c>
      <c r="B1152" s="5" t="s">
        <v>1145</v>
      </c>
      <c r="C1152" s="5" t="s">
        <v>1146</v>
      </c>
      <c r="D1152" t="s">
        <v>4</v>
      </c>
      <c r="E1152" s="22" t="s">
        <v>1147</v>
      </c>
      <c r="F1152" s="23" t="s">
        <v>80</v>
      </c>
      <c r="G1152" s="24">
        <v>27.6</v>
      </c>
      <c r="H1152" s="23">
        <v>1.47E-3</v>
      </c>
      <c r="I1152" s="23">
        <f>ROUND(G1152*H1152,6)</f>
        <v>4.0571999999999997E-2</v>
      </c>
      <c r="L1152" s="25">
        <v>0</v>
      </c>
      <c r="M1152" s="26">
        <f>ROUND(ROUND(L1152,2)*ROUND(G1152,3),2)</f>
        <v>0</v>
      </c>
      <c r="N1152" s="23" t="s">
        <v>129</v>
      </c>
      <c r="O1152">
        <f>(M1152*21)/100</f>
        <v>0</v>
      </c>
      <c r="P1152" t="s">
        <v>42</v>
      </c>
    </row>
    <row r="1153" spans="1:16" x14ac:dyDescent="0.2">
      <c r="A1153" s="27" t="s">
        <v>43</v>
      </c>
      <c r="E1153" s="28" t="s">
        <v>4</v>
      </c>
    </row>
    <row r="1154" spans="1:16" x14ac:dyDescent="0.2">
      <c r="A1154" s="27" t="s">
        <v>44</v>
      </c>
      <c r="E1154" s="29" t="s">
        <v>1148</v>
      </c>
    </row>
    <row r="1155" spans="1:16" ht="51" x14ac:dyDescent="0.2">
      <c r="E1155" s="28" t="s">
        <v>1149</v>
      </c>
    </row>
    <row r="1156" spans="1:16" ht="25.5" x14ac:dyDescent="0.2">
      <c r="A1156" t="s">
        <v>36</v>
      </c>
      <c r="B1156" s="5" t="s">
        <v>1150</v>
      </c>
      <c r="C1156" s="5" t="s">
        <v>1151</v>
      </c>
      <c r="D1156" t="s">
        <v>4</v>
      </c>
      <c r="E1156" s="22" t="s">
        <v>1152</v>
      </c>
      <c r="F1156" s="23" t="s">
        <v>80</v>
      </c>
      <c r="G1156" s="24">
        <v>27.6</v>
      </c>
      <c r="H1156" s="23">
        <v>9.7999999999999997E-4</v>
      </c>
      <c r="I1156" s="23">
        <f>ROUND(G1156*H1156,6)</f>
        <v>2.7047999999999999E-2</v>
      </c>
      <c r="L1156" s="25">
        <v>0</v>
      </c>
      <c r="M1156" s="26">
        <f>ROUND(ROUND(L1156,2)*ROUND(G1156,3),2)</f>
        <v>0</v>
      </c>
      <c r="N1156" s="23" t="s">
        <v>129</v>
      </c>
      <c r="O1156">
        <f>(M1156*21)/100</f>
        <v>0</v>
      </c>
      <c r="P1156" t="s">
        <v>42</v>
      </c>
    </row>
    <row r="1157" spans="1:16" x14ac:dyDescent="0.2">
      <c r="A1157" s="27" t="s">
        <v>43</v>
      </c>
      <c r="E1157" s="28" t="s">
        <v>4</v>
      </c>
    </row>
    <row r="1158" spans="1:16" x14ac:dyDescent="0.2">
      <c r="A1158" s="27" t="s">
        <v>44</v>
      </c>
      <c r="E1158" s="29" t="s">
        <v>1148</v>
      </c>
    </row>
    <row r="1159" spans="1:16" ht="51" x14ac:dyDescent="0.2">
      <c r="E1159" s="28" t="s">
        <v>1149</v>
      </c>
    </row>
    <row r="1160" spans="1:16" ht="25.5" x14ac:dyDescent="0.2">
      <c r="A1160" t="s">
        <v>36</v>
      </c>
      <c r="B1160" s="5" t="s">
        <v>1153</v>
      </c>
      <c r="C1160" s="5" t="s">
        <v>1154</v>
      </c>
      <c r="D1160" t="s">
        <v>4</v>
      </c>
      <c r="E1160" s="22" t="s">
        <v>1155</v>
      </c>
      <c r="F1160" s="23" t="s">
        <v>80</v>
      </c>
      <c r="G1160" s="24">
        <v>10.234999999999999</v>
      </c>
      <c r="H1160" s="23">
        <v>5.5999999999999995E-4</v>
      </c>
      <c r="I1160" s="23">
        <f>ROUND(G1160*H1160,6)</f>
        <v>5.7320000000000001E-3</v>
      </c>
      <c r="L1160" s="25">
        <v>0</v>
      </c>
      <c r="M1160" s="26">
        <f>ROUND(ROUND(L1160,2)*ROUND(G1160,3),2)</f>
        <v>0</v>
      </c>
      <c r="N1160" s="23" t="s">
        <v>129</v>
      </c>
      <c r="O1160">
        <f>(M1160*21)/100</f>
        <v>0</v>
      </c>
      <c r="P1160" t="s">
        <v>42</v>
      </c>
    </row>
    <row r="1161" spans="1:16" x14ac:dyDescent="0.2">
      <c r="A1161" s="27" t="s">
        <v>43</v>
      </c>
      <c r="E1161" s="28" t="s">
        <v>4</v>
      </c>
    </row>
    <row r="1162" spans="1:16" x14ac:dyDescent="0.2">
      <c r="A1162" s="27" t="s">
        <v>44</v>
      </c>
      <c r="E1162" s="29" t="s">
        <v>1156</v>
      </c>
    </row>
    <row r="1163" spans="1:16" x14ac:dyDescent="0.2">
      <c r="E1163" s="28" t="s">
        <v>4</v>
      </c>
    </row>
    <row r="1164" spans="1:16" ht="25.5" x14ac:dyDescent="0.2">
      <c r="A1164" t="s">
        <v>36</v>
      </c>
      <c r="B1164" s="5" t="s">
        <v>1157</v>
      </c>
      <c r="C1164" s="5" t="s">
        <v>1158</v>
      </c>
      <c r="D1164" t="s">
        <v>4</v>
      </c>
      <c r="E1164" s="22" t="s">
        <v>1159</v>
      </c>
      <c r="F1164" s="23" t="s">
        <v>80</v>
      </c>
      <c r="G1164" s="24">
        <v>11.63</v>
      </c>
      <c r="H1164" s="23">
        <v>6.2E-4</v>
      </c>
      <c r="I1164" s="23">
        <f>ROUND(G1164*H1164,6)</f>
        <v>7.2110000000000004E-3</v>
      </c>
      <c r="L1164" s="25">
        <v>0</v>
      </c>
      <c r="M1164" s="26">
        <f>ROUND(ROUND(L1164,2)*ROUND(G1164,3),2)</f>
        <v>0</v>
      </c>
      <c r="N1164" s="23" t="s">
        <v>129</v>
      </c>
      <c r="O1164">
        <f>(M1164*21)/100</f>
        <v>0</v>
      </c>
      <c r="P1164" t="s">
        <v>42</v>
      </c>
    </row>
    <row r="1165" spans="1:16" x14ac:dyDescent="0.2">
      <c r="A1165" s="27" t="s">
        <v>43</v>
      </c>
      <c r="E1165" s="28" t="s">
        <v>4</v>
      </c>
    </row>
    <row r="1166" spans="1:16" x14ac:dyDescent="0.2">
      <c r="A1166" s="27" t="s">
        <v>44</v>
      </c>
      <c r="E1166" s="29" t="s">
        <v>1160</v>
      </c>
    </row>
    <row r="1167" spans="1:16" x14ac:dyDescent="0.2">
      <c r="E1167" s="28" t="s">
        <v>4</v>
      </c>
    </row>
    <row r="1168" spans="1:16" x14ac:dyDescent="0.2">
      <c r="A1168" t="s">
        <v>36</v>
      </c>
      <c r="B1168" s="5" t="s">
        <v>1161</v>
      </c>
      <c r="C1168" s="5" t="s">
        <v>1162</v>
      </c>
      <c r="D1168" t="s">
        <v>4</v>
      </c>
      <c r="E1168" s="22" t="s">
        <v>1163</v>
      </c>
      <c r="F1168" s="23" t="s">
        <v>60</v>
      </c>
      <c r="G1168" s="24">
        <v>23.6</v>
      </c>
      <c r="H1168" s="23">
        <v>3.8999999999999998E-3</v>
      </c>
      <c r="I1168" s="23">
        <f>ROUND(G1168*H1168,6)</f>
        <v>9.2039999999999997E-2</v>
      </c>
      <c r="L1168" s="25">
        <v>0</v>
      </c>
      <c r="M1168" s="26">
        <f>ROUND(ROUND(L1168,2)*ROUND(G1168,3),2)</f>
        <v>0</v>
      </c>
      <c r="N1168" s="23" t="s">
        <v>129</v>
      </c>
      <c r="O1168">
        <f>(M1168*21)/100</f>
        <v>0</v>
      </c>
      <c r="P1168" t="s">
        <v>42</v>
      </c>
    </row>
    <row r="1169" spans="1:16" x14ac:dyDescent="0.2">
      <c r="A1169" s="27" t="s">
        <v>43</v>
      </c>
      <c r="E1169" s="28" t="s">
        <v>4</v>
      </c>
    </row>
    <row r="1170" spans="1:16" ht="76.5" x14ac:dyDescent="0.2">
      <c r="A1170" s="27" t="s">
        <v>44</v>
      </c>
      <c r="E1170" s="29" t="s">
        <v>1164</v>
      </c>
    </row>
    <row r="1171" spans="1:16" x14ac:dyDescent="0.2">
      <c r="E1171" s="28" t="s">
        <v>4</v>
      </c>
    </row>
    <row r="1172" spans="1:16" ht="25.5" x14ac:dyDescent="0.2">
      <c r="A1172" t="s">
        <v>36</v>
      </c>
      <c r="B1172" s="5" t="s">
        <v>1165</v>
      </c>
      <c r="C1172" s="5" t="s">
        <v>1166</v>
      </c>
      <c r="D1172" t="s">
        <v>4</v>
      </c>
      <c r="E1172" s="22" t="s">
        <v>1167</v>
      </c>
      <c r="F1172" s="23" t="s">
        <v>60</v>
      </c>
      <c r="G1172" s="24">
        <v>6.891</v>
      </c>
      <c r="H1172" s="23">
        <v>3.6700000000000001E-3</v>
      </c>
      <c r="I1172" s="23">
        <f>ROUND(G1172*H1172,6)</f>
        <v>2.529E-2</v>
      </c>
      <c r="L1172" s="25">
        <v>0</v>
      </c>
      <c r="M1172" s="26">
        <f>ROUND(ROUND(L1172,2)*ROUND(G1172,3),2)</f>
        <v>0</v>
      </c>
      <c r="N1172" s="23" t="s">
        <v>129</v>
      </c>
      <c r="O1172">
        <f>(M1172*21)/100</f>
        <v>0</v>
      </c>
      <c r="P1172" t="s">
        <v>42</v>
      </c>
    </row>
    <row r="1173" spans="1:16" x14ac:dyDescent="0.2">
      <c r="A1173" s="27" t="s">
        <v>43</v>
      </c>
      <c r="E1173" s="28" t="s">
        <v>4</v>
      </c>
    </row>
    <row r="1174" spans="1:16" ht="38.25" x14ac:dyDescent="0.2">
      <c r="A1174" s="27" t="s">
        <v>44</v>
      </c>
      <c r="E1174" s="29" t="s">
        <v>1168</v>
      </c>
    </row>
    <row r="1175" spans="1:16" x14ac:dyDescent="0.2">
      <c r="E1175" s="28" t="s">
        <v>4</v>
      </c>
    </row>
    <row r="1176" spans="1:16" x14ac:dyDescent="0.2">
      <c r="A1176" t="s">
        <v>36</v>
      </c>
      <c r="B1176" s="5" t="s">
        <v>1169</v>
      </c>
      <c r="C1176" s="5" t="s">
        <v>1170</v>
      </c>
      <c r="D1176" t="s">
        <v>4</v>
      </c>
      <c r="E1176" s="22" t="s">
        <v>1171</v>
      </c>
      <c r="F1176" s="23" t="s">
        <v>60</v>
      </c>
      <c r="G1176" s="24">
        <v>3.2909999999999999</v>
      </c>
      <c r="H1176" s="23">
        <v>0</v>
      </c>
      <c r="I1176" s="23">
        <f>ROUND(G1176*H1176,6)</f>
        <v>0</v>
      </c>
      <c r="L1176" s="25">
        <v>0</v>
      </c>
      <c r="M1176" s="26">
        <f>ROUND(ROUND(L1176,2)*ROUND(G1176,3),2)</f>
        <v>0</v>
      </c>
      <c r="N1176" s="23" t="s">
        <v>129</v>
      </c>
      <c r="O1176">
        <f>(M1176*21)/100</f>
        <v>0</v>
      </c>
      <c r="P1176" t="s">
        <v>42</v>
      </c>
    </row>
    <row r="1177" spans="1:16" x14ac:dyDescent="0.2">
      <c r="A1177" s="27" t="s">
        <v>43</v>
      </c>
      <c r="E1177" s="28" t="s">
        <v>4</v>
      </c>
    </row>
    <row r="1178" spans="1:16" x14ac:dyDescent="0.2">
      <c r="A1178" s="27" t="s">
        <v>44</v>
      </c>
      <c r="E1178" s="29" t="s">
        <v>4</v>
      </c>
    </row>
    <row r="1179" spans="1:16" x14ac:dyDescent="0.2">
      <c r="E1179" s="28" t="s">
        <v>4</v>
      </c>
    </row>
    <row r="1180" spans="1:16" x14ac:dyDescent="0.2">
      <c r="A1180" t="s">
        <v>36</v>
      </c>
      <c r="B1180" s="5" t="s">
        <v>1172</v>
      </c>
      <c r="C1180" s="5" t="s">
        <v>1173</v>
      </c>
      <c r="D1180" t="s">
        <v>4</v>
      </c>
      <c r="E1180" s="22" t="s">
        <v>1174</v>
      </c>
      <c r="F1180" s="23" t="s">
        <v>60</v>
      </c>
      <c r="G1180" s="24">
        <v>23.6</v>
      </c>
      <c r="H1180" s="23">
        <v>2.9999999999999997E-4</v>
      </c>
      <c r="I1180" s="23">
        <f>ROUND(G1180*H1180,6)</f>
        <v>7.0800000000000004E-3</v>
      </c>
      <c r="L1180" s="25">
        <v>0</v>
      </c>
      <c r="M1180" s="26">
        <f>ROUND(ROUND(L1180,2)*ROUND(G1180,3),2)</f>
        <v>0</v>
      </c>
      <c r="N1180" s="23" t="s">
        <v>129</v>
      </c>
      <c r="O1180">
        <f>(M1180*21)/100</f>
        <v>0</v>
      </c>
      <c r="P1180" t="s">
        <v>42</v>
      </c>
    </row>
    <row r="1181" spans="1:16" x14ac:dyDescent="0.2">
      <c r="A1181" s="27" t="s">
        <v>43</v>
      </c>
      <c r="E1181" s="28" t="s">
        <v>4</v>
      </c>
    </row>
    <row r="1182" spans="1:16" ht="76.5" x14ac:dyDescent="0.2">
      <c r="A1182" s="27" t="s">
        <v>44</v>
      </c>
      <c r="E1182" s="29" t="s">
        <v>1164</v>
      </c>
    </row>
    <row r="1183" spans="1:16" ht="38.25" x14ac:dyDescent="0.2">
      <c r="E1183" s="28" t="s">
        <v>1175</v>
      </c>
    </row>
    <row r="1184" spans="1:16" x14ac:dyDescent="0.2">
      <c r="A1184" t="s">
        <v>36</v>
      </c>
      <c r="B1184" s="5" t="s">
        <v>1176</v>
      </c>
      <c r="C1184" s="5" t="s">
        <v>1177</v>
      </c>
      <c r="D1184" t="s">
        <v>4</v>
      </c>
      <c r="E1184" s="22" t="s">
        <v>1178</v>
      </c>
      <c r="F1184" s="23" t="s">
        <v>60</v>
      </c>
      <c r="G1184" s="24">
        <v>23.6</v>
      </c>
      <c r="H1184" s="23">
        <v>7.1500000000000001E-3</v>
      </c>
      <c r="I1184" s="23">
        <f>ROUND(G1184*H1184,6)</f>
        <v>0.16874</v>
      </c>
      <c r="L1184" s="25">
        <v>0</v>
      </c>
      <c r="M1184" s="26">
        <f>ROUND(ROUND(L1184,2)*ROUND(G1184,3),2)</f>
        <v>0</v>
      </c>
      <c r="N1184" s="23" t="s">
        <v>129</v>
      </c>
      <c r="O1184">
        <f>(M1184*21)/100</f>
        <v>0</v>
      </c>
      <c r="P1184" t="s">
        <v>42</v>
      </c>
    </row>
    <row r="1185" spans="1:16" x14ac:dyDescent="0.2">
      <c r="A1185" s="27" t="s">
        <v>43</v>
      </c>
      <c r="E1185" s="28" t="s">
        <v>4</v>
      </c>
    </row>
    <row r="1186" spans="1:16" x14ac:dyDescent="0.2">
      <c r="A1186" s="27" t="s">
        <v>44</v>
      </c>
      <c r="E1186" s="29" t="s">
        <v>1179</v>
      </c>
    </row>
    <row r="1187" spans="1:16" ht="25.5" x14ac:dyDescent="0.2">
      <c r="E1187" s="28" t="s">
        <v>1180</v>
      </c>
    </row>
    <row r="1188" spans="1:16" x14ac:dyDescent="0.2">
      <c r="A1188" t="s">
        <v>36</v>
      </c>
      <c r="B1188" s="5" t="s">
        <v>1181</v>
      </c>
      <c r="C1188" s="5" t="s">
        <v>1182</v>
      </c>
      <c r="D1188" t="s">
        <v>4</v>
      </c>
      <c r="E1188" s="22" t="s">
        <v>1183</v>
      </c>
      <c r="F1188" s="23" t="s">
        <v>165</v>
      </c>
      <c r="G1188" s="24">
        <v>2.3460000000000001</v>
      </c>
      <c r="H1188" s="23">
        <v>0</v>
      </c>
      <c r="I1188" s="23">
        <f>ROUND(G1188*H1188,6)</f>
        <v>0</v>
      </c>
      <c r="L1188" s="25">
        <v>0</v>
      </c>
      <c r="M1188" s="26">
        <f>ROUND(ROUND(L1188,2)*ROUND(G1188,3),2)</f>
        <v>0</v>
      </c>
      <c r="N1188" s="23" t="s">
        <v>129</v>
      </c>
      <c r="O1188">
        <f>(M1188*21)/100</f>
        <v>0</v>
      </c>
      <c r="P1188" t="s">
        <v>42</v>
      </c>
    </row>
    <row r="1189" spans="1:16" x14ac:dyDescent="0.2">
      <c r="A1189" s="27" t="s">
        <v>43</v>
      </c>
      <c r="E1189" s="28" t="s">
        <v>4</v>
      </c>
    </row>
    <row r="1190" spans="1:16" x14ac:dyDescent="0.2">
      <c r="A1190" s="27" t="s">
        <v>44</v>
      </c>
      <c r="E1190" s="29" t="s">
        <v>4</v>
      </c>
    </row>
    <row r="1191" spans="1:16" ht="114.75" x14ac:dyDescent="0.2">
      <c r="E1191" s="28" t="s">
        <v>287</v>
      </c>
    </row>
    <row r="1192" spans="1:16" x14ac:dyDescent="0.2">
      <c r="A1192" t="s">
        <v>36</v>
      </c>
      <c r="B1192" s="5" t="s">
        <v>1184</v>
      </c>
      <c r="C1192" s="5" t="s">
        <v>1185</v>
      </c>
      <c r="D1192" t="s">
        <v>4</v>
      </c>
      <c r="E1192" s="22" t="s">
        <v>1186</v>
      </c>
      <c r="F1192" s="23" t="s">
        <v>165</v>
      </c>
      <c r="G1192" s="24">
        <v>2.3460000000000001</v>
      </c>
      <c r="H1192" s="23">
        <v>0</v>
      </c>
      <c r="I1192" s="23">
        <f>ROUND(G1192*H1192,6)</f>
        <v>0</v>
      </c>
      <c r="L1192" s="25">
        <v>0</v>
      </c>
      <c r="M1192" s="26">
        <f>ROUND(ROUND(L1192,2)*ROUND(G1192,3),2)</f>
        <v>0</v>
      </c>
      <c r="N1192" s="23" t="s">
        <v>129</v>
      </c>
      <c r="O1192">
        <f>(M1192*21)/100</f>
        <v>0</v>
      </c>
      <c r="P1192" t="s">
        <v>42</v>
      </c>
    </row>
    <row r="1193" spans="1:16" x14ac:dyDescent="0.2">
      <c r="A1193" s="27" t="s">
        <v>43</v>
      </c>
      <c r="E1193" s="28" t="s">
        <v>4</v>
      </c>
    </row>
    <row r="1194" spans="1:16" x14ac:dyDescent="0.2">
      <c r="A1194" s="27" t="s">
        <v>44</v>
      </c>
      <c r="E1194" s="29" t="s">
        <v>4</v>
      </c>
    </row>
    <row r="1195" spans="1:16" ht="114.75" x14ac:dyDescent="0.2">
      <c r="E1195" s="28" t="s">
        <v>287</v>
      </c>
    </row>
    <row r="1196" spans="1:16" x14ac:dyDescent="0.2">
      <c r="A1196" t="s">
        <v>36</v>
      </c>
      <c r="B1196" s="5" t="s">
        <v>1187</v>
      </c>
      <c r="C1196" s="5" t="s">
        <v>1188</v>
      </c>
      <c r="D1196" t="s">
        <v>4</v>
      </c>
      <c r="E1196" s="22" t="s">
        <v>1189</v>
      </c>
      <c r="F1196" s="23" t="s">
        <v>165</v>
      </c>
      <c r="G1196" s="24">
        <v>2.3460000000000001</v>
      </c>
      <c r="H1196" s="23">
        <v>0</v>
      </c>
      <c r="I1196" s="23">
        <f>ROUND(G1196*H1196,6)</f>
        <v>0</v>
      </c>
      <c r="L1196" s="25">
        <v>0</v>
      </c>
      <c r="M1196" s="26">
        <f>ROUND(ROUND(L1196,2)*ROUND(G1196,3),2)</f>
        <v>0</v>
      </c>
      <c r="N1196" s="23" t="s">
        <v>129</v>
      </c>
      <c r="O1196">
        <f>(M1196*21)/100</f>
        <v>0</v>
      </c>
      <c r="P1196" t="s">
        <v>42</v>
      </c>
    </row>
    <row r="1197" spans="1:16" x14ac:dyDescent="0.2">
      <c r="A1197" s="27" t="s">
        <v>43</v>
      </c>
      <c r="E1197" s="28" t="s">
        <v>4</v>
      </c>
    </row>
    <row r="1198" spans="1:16" x14ac:dyDescent="0.2">
      <c r="A1198" s="27" t="s">
        <v>44</v>
      </c>
      <c r="E1198" s="29" t="s">
        <v>4</v>
      </c>
    </row>
    <row r="1199" spans="1:16" ht="114.75" x14ac:dyDescent="0.2">
      <c r="E1199" s="28" t="s">
        <v>287</v>
      </c>
    </row>
    <row r="1200" spans="1:16" x14ac:dyDescent="0.2">
      <c r="A1200" t="s">
        <v>33</v>
      </c>
      <c r="C1200" s="6" t="s">
        <v>1190</v>
      </c>
      <c r="E1200" s="30" t="s">
        <v>1191</v>
      </c>
      <c r="J1200" s="26">
        <f>0</f>
        <v>0</v>
      </c>
      <c r="K1200" s="26">
        <f>0</f>
        <v>0</v>
      </c>
      <c r="L1200" s="26">
        <f>0+L1201+L1205+L1209+L1213</f>
        <v>0</v>
      </c>
      <c r="M1200" s="26">
        <f>0+M1201+M1205+M1209+M1213</f>
        <v>0</v>
      </c>
    </row>
    <row r="1201" spans="1:16" x14ac:dyDescent="0.2">
      <c r="A1201" t="s">
        <v>36</v>
      </c>
      <c r="B1201" s="5" t="s">
        <v>1192</v>
      </c>
      <c r="C1201" s="5" t="s">
        <v>1193</v>
      </c>
      <c r="D1201" t="s">
        <v>4</v>
      </c>
      <c r="E1201" s="22" t="s">
        <v>1194</v>
      </c>
      <c r="F1201" s="23" t="s">
        <v>60</v>
      </c>
      <c r="G1201" s="24">
        <v>602.63</v>
      </c>
      <c r="H1201" s="23">
        <v>1.4999999999999999E-2</v>
      </c>
      <c r="I1201" s="23">
        <f>ROUND(G1201*H1201,6)</f>
        <v>9.0394500000000004</v>
      </c>
      <c r="L1201" s="25">
        <v>0</v>
      </c>
      <c r="M1201" s="26">
        <f>ROUND(ROUND(L1201,2)*ROUND(G1201,3),2)</f>
        <v>0</v>
      </c>
      <c r="N1201" s="23" t="s">
        <v>129</v>
      </c>
      <c r="O1201">
        <f>(M1201*21)/100</f>
        <v>0</v>
      </c>
      <c r="P1201" t="s">
        <v>42</v>
      </c>
    </row>
    <row r="1202" spans="1:16" x14ac:dyDescent="0.2">
      <c r="A1202" s="27" t="s">
        <v>43</v>
      </c>
      <c r="E1202" s="28" t="s">
        <v>4</v>
      </c>
    </row>
    <row r="1203" spans="1:16" ht="76.5" x14ac:dyDescent="0.2">
      <c r="A1203" s="27" t="s">
        <v>44</v>
      </c>
      <c r="E1203" s="29" t="s">
        <v>520</v>
      </c>
    </row>
    <row r="1204" spans="1:16" ht="51" x14ac:dyDescent="0.2">
      <c r="E1204" s="28" t="s">
        <v>1195</v>
      </c>
    </row>
    <row r="1205" spans="1:16" x14ac:dyDescent="0.2">
      <c r="A1205" t="s">
        <v>36</v>
      </c>
      <c r="B1205" s="5" t="s">
        <v>1196</v>
      </c>
      <c r="C1205" s="5" t="s">
        <v>1197</v>
      </c>
      <c r="D1205" t="s">
        <v>4</v>
      </c>
      <c r="E1205" s="22" t="s">
        <v>1198</v>
      </c>
      <c r="F1205" s="23" t="s">
        <v>165</v>
      </c>
      <c r="G1205" s="24">
        <v>9.0389999999999997</v>
      </c>
      <c r="H1205" s="23">
        <v>0</v>
      </c>
      <c r="I1205" s="23">
        <f>ROUND(G1205*H1205,6)</f>
        <v>0</v>
      </c>
      <c r="L1205" s="25">
        <v>0</v>
      </c>
      <c r="M1205" s="26">
        <f>ROUND(ROUND(L1205,2)*ROUND(G1205,3),2)</f>
        <v>0</v>
      </c>
      <c r="N1205" s="23" t="s">
        <v>129</v>
      </c>
      <c r="O1205">
        <f>(M1205*21)/100</f>
        <v>0</v>
      </c>
      <c r="P1205" t="s">
        <v>42</v>
      </c>
    </row>
    <row r="1206" spans="1:16" x14ac:dyDescent="0.2">
      <c r="A1206" s="27" t="s">
        <v>43</v>
      </c>
      <c r="E1206" s="28" t="s">
        <v>4</v>
      </c>
    </row>
    <row r="1207" spans="1:16" x14ac:dyDescent="0.2">
      <c r="A1207" s="27" t="s">
        <v>44</v>
      </c>
      <c r="E1207" s="29" t="s">
        <v>4</v>
      </c>
    </row>
    <row r="1208" spans="1:16" ht="114.75" x14ac:dyDescent="0.2">
      <c r="E1208" s="28" t="s">
        <v>962</v>
      </c>
    </row>
    <row r="1209" spans="1:16" x14ac:dyDescent="0.2">
      <c r="A1209" t="s">
        <v>36</v>
      </c>
      <c r="B1209" s="5" t="s">
        <v>1199</v>
      </c>
      <c r="C1209" s="5" t="s">
        <v>1200</v>
      </c>
      <c r="D1209" t="s">
        <v>4</v>
      </c>
      <c r="E1209" s="22" t="s">
        <v>1201</v>
      </c>
      <c r="F1209" s="23" t="s">
        <v>165</v>
      </c>
      <c r="G1209" s="24">
        <v>9.0389999999999997</v>
      </c>
      <c r="H1209" s="23">
        <v>0</v>
      </c>
      <c r="I1209" s="23">
        <f>ROUND(G1209*H1209,6)</f>
        <v>0</v>
      </c>
      <c r="L1209" s="25">
        <v>0</v>
      </c>
      <c r="M1209" s="26">
        <f>ROUND(ROUND(L1209,2)*ROUND(G1209,3),2)</f>
        <v>0</v>
      </c>
      <c r="N1209" s="23" t="s">
        <v>129</v>
      </c>
      <c r="O1209">
        <f>(M1209*21)/100</f>
        <v>0</v>
      </c>
      <c r="P1209" t="s">
        <v>42</v>
      </c>
    </row>
    <row r="1210" spans="1:16" x14ac:dyDescent="0.2">
      <c r="A1210" s="27" t="s">
        <v>43</v>
      </c>
      <c r="E1210" s="28" t="s">
        <v>4</v>
      </c>
    </row>
    <row r="1211" spans="1:16" x14ac:dyDescent="0.2">
      <c r="A1211" s="27" t="s">
        <v>44</v>
      </c>
      <c r="E1211" s="29" t="s">
        <v>4</v>
      </c>
    </row>
    <row r="1212" spans="1:16" ht="114.75" x14ac:dyDescent="0.2">
      <c r="E1212" s="28" t="s">
        <v>962</v>
      </c>
    </row>
    <row r="1213" spans="1:16" x14ac:dyDescent="0.2">
      <c r="A1213" t="s">
        <v>36</v>
      </c>
      <c r="B1213" s="5" t="s">
        <v>1202</v>
      </c>
      <c r="C1213" s="5" t="s">
        <v>1203</v>
      </c>
      <c r="D1213" t="s">
        <v>4</v>
      </c>
      <c r="E1213" s="22" t="s">
        <v>1204</v>
      </c>
      <c r="F1213" s="23" t="s">
        <v>165</v>
      </c>
      <c r="G1213" s="24">
        <v>9.0389999999999997</v>
      </c>
      <c r="H1213" s="23">
        <v>0</v>
      </c>
      <c r="I1213" s="23">
        <f>ROUND(G1213*H1213,6)</f>
        <v>0</v>
      </c>
      <c r="L1213" s="25">
        <v>0</v>
      </c>
      <c r="M1213" s="26">
        <f>ROUND(ROUND(L1213,2)*ROUND(G1213,3),2)</f>
        <v>0</v>
      </c>
      <c r="N1213" s="23" t="s">
        <v>129</v>
      </c>
      <c r="O1213">
        <f>(M1213*21)/100</f>
        <v>0</v>
      </c>
      <c r="P1213" t="s">
        <v>42</v>
      </c>
    </row>
    <row r="1214" spans="1:16" x14ac:dyDescent="0.2">
      <c r="A1214" s="27" t="s">
        <v>43</v>
      </c>
      <c r="E1214" s="28" t="s">
        <v>4</v>
      </c>
    </row>
    <row r="1215" spans="1:16" x14ac:dyDescent="0.2">
      <c r="A1215" s="27" t="s">
        <v>44</v>
      </c>
      <c r="E1215" s="29" t="s">
        <v>4</v>
      </c>
    </row>
    <row r="1216" spans="1:16" ht="114.75" x14ac:dyDescent="0.2">
      <c r="E1216" s="28" t="s">
        <v>962</v>
      </c>
    </row>
    <row r="1217" spans="1:16" x14ac:dyDescent="0.2">
      <c r="A1217" t="s">
        <v>33</v>
      </c>
      <c r="C1217" s="6" t="s">
        <v>1205</v>
      </c>
      <c r="E1217" s="30" t="s">
        <v>1206</v>
      </c>
      <c r="J1217" s="26">
        <f>0</f>
        <v>0</v>
      </c>
      <c r="K1217" s="26">
        <f>0</f>
        <v>0</v>
      </c>
      <c r="L1217" s="26">
        <f>0+L1218+L1222+L1226+L1230+L1234+L1238</f>
        <v>0</v>
      </c>
      <c r="M1217" s="26">
        <f>0+M1218+M1222+M1226+M1230+M1234+M1238</f>
        <v>0</v>
      </c>
    </row>
    <row r="1218" spans="1:16" x14ac:dyDescent="0.2">
      <c r="A1218" t="s">
        <v>36</v>
      </c>
      <c r="B1218" s="5" t="s">
        <v>1207</v>
      </c>
      <c r="C1218" s="5" t="s">
        <v>1208</v>
      </c>
      <c r="D1218" t="s">
        <v>4</v>
      </c>
      <c r="E1218" s="22" t="s">
        <v>1209</v>
      </c>
      <c r="F1218" s="23" t="s">
        <v>60</v>
      </c>
      <c r="G1218" s="24">
        <v>600.91</v>
      </c>
      <c r="H1218" s="23">
        <v>2.4E-2</v>
      </c>
      <c r="I1218" s="23">
        <f>ROUND(G1218*H1218,6)</f>
        <v>14.42184</v>
      </c>
      <c r="L1218" s="25">
        <v>0</v>
      </c>
      <c r="M1218" s="26">
        <f>ROUND(ROUND(L1218,2)*ROUND(G1218,3),2)</f>
        <v>0</v>
      </c>
      <c r="N1218" s="23" t="s">
        <v>129</v>
      </c>
      <c r="O1218">
        <f>(M1218*21)/100</f>
        <v>0</v>
      </c>
      <c r="P1218" t="s">
        <v>42</v>
      </c>
    </row>
    <row r="1219" spans="1:16" x14ac:dyDescent="0.2">
      <c r="A1219" s="27" t="s">
        <v>43</v>
      </c>
      <c r="E1219" s="28" t="s">
        <v>4</v>
      </c>
    </row>
    <row r="1220" spans="1:16" ht="127.5" x14ac:dyDescent="0.2">
      <c r="A1220" s="27" t="s">
        <v>44</v>
      </c>
      <c r="E1220" s="29" t="s">
        <v>1210</v>
      </c>
    </row>
    <row r="1221" spans="1:16" x14ac:dyDescent="0.2">
      <c r="E1221" s="28" t="s">
        <v>4</v>
      </c>
    </row>
    <row r="1222" spans="1:16" x14ac:dyDescent="0.2">
      <c r="A1222" t="s">
        <v>36</v>
      </c>
      <c r="B1222" s="5" t="s">
        <v>1211</v>
      </c>
      <c r="C1222" s="5" t="s">
        <v>1212</v>
      </c>
      <c r="D1222" t="s">
        <v>4</v>
      </c>
      <c r="E1222" s="22" t="s">
        <v>1213</v>
      </c>
      <c r="F1222" s="23" t="s">
        <v>60</v>
      </c>
      <c r="G1222" s="24">
        <v>1195.49</v>
      </c>
      <c r="H1222" s="23">
        <v>3.6000000000000002E-4</v>
      </c>
      <c r="I1222" s="23">
        <f>ROUND(G1222*H1222,6)</f>
        <v>0.43037599999999998</v>
      </c>
      <c r="L1222" s="25">
        <v>0</v>
      </c>
      <c r="M1222" s="26">
        <f>ROUND(ROUND(L1222,2)*ROUND(G1222,3),2)</f>
        <v>0</v>
      </c>
      <c r="N1222" s="23" t="s">
        <v>129</v>
      </c>
      <c r="O1222">
        <f>(M1222*21)/100</f>
        <v>0</v>
      </c>
      <c r="P1222" t="s">
        <v>42</v>
      </c>
    </row>
    <row r="1223" spans="1:16" x14ac:dyDescent="0.2">
      <c r="A1223" s="27" t="s">
        <v>43</v>
      </c>
      <c r="E1223" s="28" t="s">
        <v>4</v>
      </c>
    </row>
    <row r="1224" spans="1:16" ht="409.5" x14ac:dyDescent="0.2">
      <c r="A1224" s="27" t="s">
        <v>44</v>
      </c>
      <c r="E1224" s="29" t="s">
        <v>1214</v>
      </c>
    </row>
    <row r="1225" spans="1:16" x14ac:dyDescent="0.2">
      <c r="E1225" s="28" t="s">
        <v>4</v>
      </c>
    </row>
    <row r="1226" spans="1:16" x14ac:dyDescent="0.2">
      <c r="A1226" t="s">
        <v>36</v>
      </c>
      <c r="B1226" s="5" t="s">
        <v>1215</v>
      </c>
      <c r="C1226" s="5" t="s">
        <v>1216</v>
      </c>
      <c r="D1226" t="s">
        <v>4</v>
      </c>
      <c r="E1226" s="22" t="s">
        <v>1217</v>
      </c>
      <c r="F1226" s="23" t="s">
        <v>60</v>
      </c>
      <c r="G1226" s="24">
        <v>1195.49</v>
      </c>
      <c r="H1226" s="23">
        <v>5.4000000000000003E-3</v>
      </c>
      <c r="I1226" s="23">
        <f>ROUND(G1226*H1226,6)</f>
        <v>6.4556459999999998</v>
      </c>
      <c r="L1226" s="25">
        <v>0</v>
      </c>
      <c r="M1226" s="26">
        <f>ROUND(ROUND(L1226,2)*ROUND(G1226,3),2)</f>
        <v>0</v>
      </c>
      <c r="N1226" s="23" t="s">
        <v>129</v>
      </c>
      <c r="O1226">
        <f>(M1226*21)/100</f>
        <v>0</v>
      </c>
      <c r="P1226" t="s">
        <v>42</v>
      </c>
    </row>
    <row r="1227" spans="1:16" x14ac:dyDescent="0.2">
      <c r="A1227" s="27" t="s">
        <v>43</v>
      </c>
      <c r="E1227" s="28" t="s">
        <v>4</v>
      </c>
    </row>
    <row r="1228" spans="1:16" x14ac:dyDescent="0.2">
      <c r="A1228" s="27" t="s">
        <v>44</v>
      </c>
      <c r="E1228" s="29" t="s">
        <v>1218</v>
      </c>
    </row>
    <row r="1229" spans="1:16" x14ac:dyDescent="0.2">
      <c r="E1229" s="28" t="s">
        <v>4</v>
      </c>
    </row>
    <row r="1230" spans="1:16" x14ac:dyDescent="0.2">
      <c r="A1230" t="s">
        <v>36</v>
      </c>
      <c r="B1230" s="5" t="s">
        <v>1219</v>
      </c>
      <c r="C1230" s="5" t="s">
        <v>1220</v>
      </c>
      <c r="D1230" t="s">
        <v>4</v>
      </c>
      <c r="E1230" s="22" t="s">
        <v>1221</v>
      </c>
      <c r="F1230" s="23" t="s">
        <v>165</v>
      </c>
      <c r="G1230" s="24">
        <v>21.308</v>
      </c>
      <c r="H1230" s="23">
        <v>0</v>
      </c>
      <c r="I1230" s="23">
        <f>ROUND(G1230*H1230,6)</f>
        <v>0</v>
      </c>
      <c r="L1230" s="25">
        <v>0</v>
      </c>
      <c r="M1230" s="26">
        <f>ROUND(ROUND(L1230,2)*ROUND(G1230,3),2)</f>
        <v>0</v>
      </c>
      <c r="N1230" s="23" t="s">
        <v>129</v>
      </c>
      <c r="O1230">
        <f>(M1230*21)/100</f>
        <v>0</v>
      </c>
      <c r="P1230" t="s">
        <v>42</v>
      </c>
    </row>
    <row r="1231" spans="1:16" x14ac:dyDescent="0.2">
      <c r="A1231" s="27" t="s">
        <v>43</v>
      </c>
      <c r="E1231" s="28" t="s">
        <v>4</v>
      </c>
    </row>
    <row r="1232" spans="1:16" x14ac:dyDescent="0.2">
      <c r="A1232" s="27" t="s">
        <v>44</v>
      </c>
      <c r="E1232" s="29" t="s">
        <v>4</v>
      </c>
    </row>
    <row r="1233" spans="1:16" ht="114.75" x14ac:dyDescent="0.2">
      <c r="E1233" s="28" t="s">
        <v>1119</v>
      </c>
    </row>
    <row r="1234" spans="1:16" x14ac:dyDescent="0.2">
      <c r="A1234" t="s">
        <v>36</v>
      </c>
      <c r="B1234" s="5" t="s">
        <v>1222</v>
      </c>
      <c r="C1234" s="5" t="s">
        <v>1223</v>
      </c>
      <c r="D1234" t="s">
        <v>4</v>
      </c>
      <c r="E1234" s="22" t="s">
        <v>1224</v>
      </c>
      <c r="F1234" s="23" t="s">
        <v>165</v>
      </c>
      <c r="G1234" s="24">
        <v>21.308</v>
      </c>
      <c r="H1234" s="23">
        <v>0</v>
      </c>
      <c r="I1234" s="23">
        <f>ROUND(G1234*H1234,6)</f>
        <v>0</v>
      </c>
      <c r="L1234" s="25">
        <v>0</v>
      </c>
      <c r="M1234" s="26">
        <f>ROUND(ROUND(L1234,2)*ROUND(G1234,3),2)</f>
        <v>0</v>
      </c>
      <c r="N1234" s="23" t="s">
        <v>129</v>
      </c>
      <c r="O1234">
        <f>(M1234*21)/100</f>
        <v>0</v>
      </c>
      <c r="P1234" t="s">
        <v>42</v>
      </c>
    </row>
    <row r="1235" spans="1:16" x14ac:dyDescent="0.2">
      <c r="A1235" s="27" t="s">
        <v>43</v>
      </c>
      <c r="E1235" s="28" t="s">
        <v>4</v>
      </c>
    </row>
    <row r="1236" spans="1:16" x14ac:dyDescent="0.2">
      <c r="A1236" s="27" t="s">
        <v>44</v>
      </c>
      <c r="E1236" s="29" t="s">
        <v>4</v>
      </c>
    </row>
    <row r="1237" spans="1:16" ht="114.75" x14ac:dyDescent="0.2">
      <c r="E1237" s="28" t="s">
        <v>1119</v>
      </c>
    </row>
    <row r="1238" spans="1:16" x14ac:dyDescent="0.2">
      <c r="A1238" t="s">
        <v>36</v>
      </c>
      <c r="B1238" s="5" t="s">
        <v>1225</v>
      </c>
      <c r="C1238" s="5" t="s">
        <v>1226</v>
      </c>
      <c r="D1238" t="s">
        <v>4</v>
      </c>
      <c r="E1238" s="22" t="s">
        <v>1227</v>
      </c>
      <c r="F1238" s="23" t="s">
        <v>165</v>
      </c>
      <c r="G1238" s="24">
        <v>21.308</v>
      </c>
      <c r="H1238" s="23">
        <v>0</v>
      </c>
      <c r="I1238" s="23">
        <f>ROUND(G1238*H1238,6)</f>
        <v>0</v>
      </c>
      <c r="L1238" s="25">
        <v>0</v>
      </c>
      <c r="M1238" s="26">
        <f>ROUND(ROUND(L1238,2)*ROUND(G1238,3),2)</f>
        <v>0</v>
      </c>
      <c r="N1238" s="23" t="s">
        <v>129</v>
      </c>
      <c r="O1238">
        <f>(M1238*21)/100</f>
        <v>0</v>
      </c>
      <c r="P1238" t="s">
        <v>42</v>
      </c>
    </row>
    <row r="1239" spans="1:16" x14ac:dyDescent="0.2">
      <c r="A1239" s="27" t="s">
        <v>43</v>
      </c>
      <c r="E1239" s="28" t="s">
        <v>4</v>
      </c>
    </row>
    <row r="1240" spans="1:16" x14ac:dyDescent="0.2">
      <c r="A1240" s="27" t="s">
        <v>44</v>
      </c>
      <c r="E1240" s="29" t="s">
        <v>4</v>
      </c>
    </row>
    <row r="1241" spans="1:16" ht="114.75" x14ac:dyDescent="0.2">
      <c r="E1241" s="28" t="s">
        <v>1119</v>
      </c>
    </row>
    <row r="1242" spans="1:16" x14ac:dyDescent="0.2">
      <c r="A1242" t="s">
        <v>33</v>
      </c>
      <c r="C1242" s="6" t="s">
        <v>1228</v>
      </c>
      <c r="E1242" s="30" t="s">
        <v>1229</v>
      </c>
      <c r="J1242" s="26">
        <f>0</f>
        <v>0</v>
      </c>
      <c r="K1242" s="26">
        <f>0</f>
        <v>0</v>
      </c>
      <c r="L1242" s="26">
        <f>0+L1243+L1247+L1251+L1255+L1259+L1263+L1267+L1271</f>
        <v>0</v>
      </c>
      <c r="M1242" s="26">
        <f>0+M1243+M1247+M1251+M1255+M1259+M1263+M1267+M1271</f>
        <v>0</v>
      </c>
    </row>
    <row r="1243" spans="1:16" x14ac:dyDescent="0.2">
      <c r="A1243" t="s">
        <v>36</v>
      </c>
      <c r="B1243" s="5" t="s">
        <v>1230</v>
      </c>
      <c r="C1243" s="5" t="s">
        <v>1231</v>
      </c>
      <c r="D1243" t="s">
        <v>4</v>
      </c>
      <c r="E1243" s="22" t="s">
        <v>1232</v>
      </c>
      <c r="F1243" s="23" t="s">
        <v>60</v>
      </c>
      <c r="G1243" s="24">
        <v>325.101</v>
      </c>
      <c r="H1243" s="23">
        <v>1.18E-2</v>
      </c>
      <c r="I1243" s="23">
        <f>ROUND(G1243*H1243,6)</f>
        <v>3.836192</v>
      </c>
      <c r="L1243" s="25">
        <v>0</v>
      </c>
      <c r="M1243" s="26">
        <f>ROUND(ROUND(L1243,2)*ROUND(G1243,3),2)</f>
        <v>0</v>
      </c>
      <c r="N1243" s="23" t="s">
        <v>53</v>
      </c>
      <c r="O1243">
        <f>(M1243*21)/100</f>
        <v>0</v>
      </c>
      <c r="P1243" t="s">
        <v>42</v>
      </c>
    </row>
    <row r="1244" spans="1:16" ht="38.25" x14ac:dyDescent="0.2">
      <c r="A1244" s="27" t="s">
        <v>43</v>
      </c>
      <c r="E1244" s="28" t="s">
        <v>1233</v>
      </c>
    </row>
    <row r="1245" spans="1:16" x14ac:dyDescent="0.2">
      <c r="A1245" s="27" t="s">
        <v>44</v>
      </c>
      <c r="E1245" s="29" t="s">
        <v>1234</v>
      </c>
    </row>
    <row r="1246" spans="1:16" x14ac:dyDescent="0.2">
      <c r="E1246" s="28" t="s">
        <v>4</v>
      </c>
    </row>
    <row r="1247" spans="1:16" ht="25.5" x14ac:dyDescent="0.2">
      <c r="A1247" t="s">
        <v>36</v>
      </c>
      <c r="B1247" s="5" t="s">
        <v>1235</v>
      </c>
      <c r="C1247" s="5" t="s">
        <v>1236</v>
      </c>
      <c r="D1247" t="s">
        <v>4</v>
      </c>
      <c r="E1247" s="22" t="s">
        <v>1237</v>
      </c>
      <c r="F1247" s="23" t="s">
        <v>60</v>
      </c>
      <c r="G1247" s="24">
        <v>295.54599999999999</v>
      </c>
      <c r="H1247" s="23">
        <v>3.0000000000000001E-3</v>
      </c>
      <c r="I1247" s="23">
        <f>ROUND(G1247*H1247,6)</f>
        <v>0.88663800000000004</v>
      </c>
      <c r="L1247" s="25">
        <v>0</v>
      </c>
      <c r="M1247" s="26">
        <f>ROUND(ROUND(L1247,2)*ROUND(G1247,3),2)</f>
        <v>0</v>
      </c>
      <c r="N1247" s="23" t="s">
        <v>129</v>
      </c>
      <c r="O1247">
        <f>(M1247*21)/100</f>
        <v>0</v>
      </c>
      <c r="P1247" t="s">
        <v>42</v>
      </c>
    </row>
    <row r="1248" spans="1:16" x14ac:dyDescent="0.2">
      <c r="A1248" s="27" t="s">
        <v>43</v>
      </c>
      <c r="E1248" s="28" t="s">
        <v>4</v>
      </c>
    </row>
    <row r="1249" spans="1:16" ht="242.25" x14ac:dyDescent="0.2">
      <c r="A1249" s="27" t="s">
        <v>44</v>
      </c>
      <c r="E1249" s="29" t="s">
        <v>1238</v>
      </c>
    </row>
    <row r="1250" spans="1:16" x14ac:dyDescent="0.2">
      <c r="E1250" s="28" t="s">
        <v>4</v>
      </c>
    </row>
    <row r="1251" spans="1:16" x14ac:dyDescent="0.2">
      <c r="A1251" t="s">
        <v>36</v>
      </c>
      <c r="B1251" s="5" t="s">
        <v>1239</v>
      </c>
      <c r="C1251" s="5" t="s">
        <v>1240</v>
      </c>
      <c r="D1251" t="s">
        <v>4</v>
      </c>
      <c r="E1251" s="22" t="s">
        <v>1241</v>
      </c>
      <c r="F1251" s="23" t="s">
        <v>60</v>
      </c>
      <c r="G1251" s="24">
        <v>295.54599999999999</v>
      </c>
      <c r="H1251" s="23">
        <v>0</v>
      </c>
      <c r="I1251" s="23">
        <f>ROUND(G1251*H1251,6)</f>
        <v>0</v>
      </c>
      <c r="L1251" s="25">
        <v>0</v>
      </c>
      <c r="M1251" s="26">
        <f>ROUND(ROUND(L1251,2)*ROUND(G1251,3),2)</f>
        <v>0</v>
      </c>
      <c r="N1251" s="23" t="s">
        <v>129</v>
      </c>
      <c r="O1251">
        <f>(M1251*21)/100</f>
        <v>0</v>
      </c>
      <c r="P1251" t="s">
        <v>42</v>
      </c>
    </row>
    <row r="1252" spans="1:16" x14ac:dyDescent="0.2">
      <c r="A1252" s="27" t="s">
        <v>43</v>
      </c>
      <c r="E1252" s="28" t="s">
        <v>4</v>
      </c>
    </row>
    <row r="1253" spans="1:16" x14ac:dyDescent="0.2">
      <c r="A1253" s="27" t="s">
        <v>44</v>
      </c>
      <c r="E1253" s="29" t="s">
        <v>1242</v>
      </c>
    </row>
    <row r="1254" spans="1:16" x14ac:dyDescent="0.2">
      <c r="E1254" s="28" t="s">
        <v>4</v>
      </c>
    </row>
    <row r="1255" spans="1:16" x14ac:dyDescent="0.2">
      <c r="A1255" t="s">
        <v>36</v>
      </c>
      <c r="B1255" s="5" t="s">
        <v>1243</v>
      </c>
      <c r="C1255" s="5" t="s">
        <v>1244</v>
      </c>
      <c r="D1255" t="s">
        <v>4</v>
      </c>
      <c r="E1255" s="22" t="s">
        <v>1245</v>
      </c>
      <c r="F1255" s="23" t="s">
        <v>60</v>
      </c>
      <c r="G1255" s="24">
        <v>295.54599999999999</v>
      </c>
      <c r="H1255" s="23">
        <v>8.0000000000000002E-3</v>
      </c>
      <c r="I1255" s="23">
        <f>ROUND(G1255*H1255,6)</f>
        <v>2.3643679999999998</v>
      </c>
      <c r="L1255" s="25">
        <v>0</v>
      </c>
      <c r="M1255" s="26">
        <f>ROUND(ROUND(L1255,2)*ROUND(G1255,3),2)</f>
        <v>0</v>
      </c>
      <c r="N1255" s="23" t="s">
        <v>129</v>
      </c>
      <c r="O1255">
        <f>(M1255*21)/100</f>
        <v>0</v>
      </c>
      <c r="P1255" t="s">
        <v>42</v>
      </c>
    </row>
    <row r="1256" spans="1:16" x14ac:dyDescent="0.2">
      <c r="A1256" s="27" t="s">
        <v>43</v>
      </c>
      <c r="E1256" s="28" t="s">
        <v>4</v>
      </c>
    </row>
    <row r="1257" spans="1:16" x14ac:dyDescent="0.2">
      <c r="A1257" s="27" t="s">
        <v>44</v>
      </c>
      <c r="E1257" s="29" t="s">
        <v>1242</v>
      </c>
    </row>
    <row r="1258" spans="1:16" x14ac:dyDescent="0.2">
      <c r="E1258" s="28" t="s">
        <v>4</v>
      </c>
    </row>
    <row r="1259" spans="1:16" x14ac:dyDescent="0.2">
      <c r="A1259" t="s">
        <v>36</v>
      </c>
      <c r="B1259" s="5" t="s">
        <v>1246</v>
      </c>
      <c r="C1259" s="5" t="s">
        <v>1247</v>
      </c>
      <c r="D1259" t="s">
        <v>4</v>
      </c>
      <c r="E1259" s="22" t="s">
        <v>1248</v>
      </c>
      <c r="F1259" s="23" t="s">
        <v>60</v>
      </c>
      <c r="G1259" s="24">
        <v>295.54599999999999</v>
      </c>
      <c r="H1259" s="23">
        <v>2.9999999999999997E-4</v>
      </c>
      <c r="I1259" s="23">
        <f>ROUND(G1259*H1259,6)</f>
        <v>8.8664000000000007E-2</v>
      </c>
      <c r="L1259" s="25">
        <v>0</v>
      </c>
      <c r="M1259" s="26">
        <f>ROUND(ROUND(L1259,2)*ROUND(G1259,3),2)</f>
        <v>0</v>
      </c>
      <c r="N1259" s="23" t="s">
        <v>129</v>
      </c>
      <c r="O1259">
        <f>(M1259*21)/100</f>
        <v>0</v>
      </c>
      <c r="P1259" t="s">
        <v>42</v>
      </c>
    </row>
    <row r="1260" spans="1:16" x14ac:dyDescent="0.2">
      <c r="A1260" s="27" t="s">
        <v>43</v>
      </c>
      <c r="E1260" s="28" t="s">
        <v>4</v>
      </c>
    </row>
    <row r="1261" spans="1:16" x14ac:dyDescent="0.2">
      <c r="A1261" s="27" t="s">
        <v>44</v>
      </c>
      <c r="E1261" s="29" t="s">
        <v>1242</v>
      </c>
    </row>
    <row r="1262" spans="1:16" ht="38.25" x14ac:dyDescent="0.2">
      <c r="E1262" s="28" t="s">
        <v>1249</v>
      </c>
    </row>
    <row r="1263" spans="1:16" x14ac:dyDescent="0.2">
      <c r="A1263" t="s">
        <v>36</v>
      </c>
      <c r="B1263" s="5" t="s">
        <v>1250</v>
      </c>
      <c r="C1263" s="5" t="s">
        <v>1251</v>
      </c>
      <c r="D1263" t="s">
        <v>4</v>
      </c>
      <c r="E1263" s="22" t="s">
        <v>1252</v>
      </c>
      <c r="F1263" s="23" t="s">
        <v>165</v>
      </c>
      <c r="G1263" s="24">
        <v>7.1760000000000002</v>
      </c>
      <c r="H1263" s="23">
        <v>0</v>
      </c>
      <c r="I1263" s="23">
        <f>ROUND(G1263*H1263,6)</f>
        <v>0</v>
      </c>
      <c r="L1263" s="25">
        <v>0</v>
      </c>
      <c r="M1263" s="26">
        <f>ROUND(ROUND(L1263,2)*ROUND(G1263,3),2)</f>
        <v>0</v>
      </c>
      <c r="N1263" s="23" t="s">
        <v>129</v>
      </c>
      <c r="O1263">
        <f>(M1263*21)/100</f>
        <v>0</v>
      </c>
      <c r="P1263" t="s">
        <v>42</v>
      </c>
    </row>
    <row r="1264" spans="1:16" x14ac:dyDescent="0.2">
      <c r="A1264" s="27" t="s">
        <v>43</v>
      </c>
      <c r="E1264" s="28" t="s">
        <v>4</v>
      </c>
    </row>
    <row r="1265" spans="1:16" x14ac:dyDescent="0.2">
      <c r="A1265" s="27" t="s">
        <v>44</v>
      </c>
      <c r="E1265" s="29" t="s">
        <v>4</v>
      </c>
    </row>
    <row r="1266" spans="1:16" ht="114.75" x14ac:dyDescent="0.2">
      <c r="E1266" s="28" t="s">
        <v>287</v>
      </c>
    </row>
    <row r="1267" spans="1:16" x14ac:dyDescent="0.2">
      <c r="A1267" t="s">
        <v>36</v>
      </c>
      <c r="B1267" s="5" t="s">
        <v>1253</v>
      </c>
      <c r="C1267" s="5" t="s">
        <v>1254</v>
      </c>
      <c r="D1267" t="s">
        <v>4</v>
      </c>
      <c r="E1267" s="22" t="s">
        <v>1255</v>
      </c>
      <c r="F1267" s="23" t="s">
        <v>165</v>
      </c>
      <c r="G1267" s="24">
        <v>7.1760000000000002</v>
      </c>
      <c r="H1267" s="23">
        <v>0</v>
      </c>
      <c r="I1267" s="23">
        <f>ROUND(G1267*H1267,6)</f>
        <v>0</v>
      </c>
      <c r="L1267" s="25">
        <v>0</v>
      </c>
      <c r="M1267" s="26">
        <f>ROUND(ROUND(L1267,2)*ROUND(G1267,3),2)</f>
        <v>0</v>
      </c>
      <c r="N1267" s="23" t="s">
        <v>129</v>
      </c>
      <c r="O1267">
        <f>(M1267*21)/100</f>
        <v>0</v>
      </c>
      <c r="P1267" t="s">
        <v>42</v>
      </c>
    </row>
    <row r="1268" spans="1:16" x14ac:dyDescent="0.2">
      <c r="A1268" s="27" t="s">
        <v>43</v>
      </c>
      <c r="E1268" s="28" t="s">
        <v>4</v>
      </c>
    </row>
    <row r="1269" spans="1:16" x14ac:dyDescent="0.2">
      <c r="A1269" s="27" t="s">
        <v>44</v>
      </c>
      <c r="E1269" s="29" t="s">
        <v>4</v>
      </c>
    </row>
    <row r="1270" spans="1:16" ht="114.75" x14ac:dyDescent="0.2">
      <c r="E1270" s="28" t="s">
        <v>287</v>
      </c>
    </row>
    <row r="1271" spans="1:16" x14ac:dyDescent="0.2">
      <c r="A1271" t="s">
        <v>36</v>
      </c>
      <c r="B1271" s="5" t="s">
        <v>1256</v>
      </c>
      <c r="C1271" s="5" t="s">
        <v>1257</v>
      </c>
      <c r="D1271" t="s">
        <v>4</v>
      </c>
      <c r="E1271" s="22" t="s">
        <v>1258</v>
      </c>
      <c r="F1271" s="23" t="s">
        <v>165</v>
      </c>
      <c r="G1271" s="24">
        <v>7.1760000000000002</v>
      </c>
      <c r="H1271" s="23">
        <v>0</v>
      </c>
      <c r="I1271" s="23">
        <f>ROUND(G1271*H1271,6)</f>
        <v>0</v>
      </c>
      <c r="L1271" s="25">
        <v>0</v>
      </c>
      <c r="M1271" s="26">
        <f>ROUND(ROUND(L1271,2)*ROUND(G1271,3),2)</f>
        <v>0</v>
      </c>
      <c r="N1271" s="23" t="s">
        <v>129</v>
      </c>
      <c r="O1271">
        <f>(M1271*21)/100</f>
        <v>0</v>
      </c>
      <c r="P1271" t="s">
        <v>42</v>
      </c>
    </row>
    <row r="1272" spans="1:16" x14ac:dyDescent="0.2">
      <c r="A1272" s="27" t="s">
        <v>43</v>
      </c>
      <c r="E1272" s="28" t="s">
        <v>4</v>
      </c>
    </row>
    <row r="1273" spans="1:16" x14ac:dyDescent="0.2">
      <c r="A1273" s="27" t="s">
        <v>44</v>
      </c>
      <c r="E1273" s="29" t="s">
        <v>4</v>
      </c>
    </row>
    <row r="1274" spans="1:16" ht="114.75" x14ac:dyDescent="0.2">
      <c r="E1274" s="28" t="s">
        <v>287</v>
      </c>
    </row>
    <row r="1275" spans="1:16" x14ac:dyDescent="0.2">
      <c r="A1275" t="s">
        <v>33</v>
      </c>
      <c r="C1275" s="6" t="s">
        <v>1259</v>
      </c>
      <c r="E1275" s="30" t="s">
        <v>1260</v>
      </c>
      <c r="J1275" s="26">
        <f>0</f>
        <v>0</v>
      </c>
      <c r="K1275" s="26">
        <f>0</f>
        <v>0</v>
      </c>
      <c r="L1275" s="26">
        <f>0+L1276+L1280+L1284+L1288+L1292</f>
        <v>0</v>
      </c>
      <c r="M1275" s="26">
        <f>0+M1276+M1280+M1284+M1288+M1292</f>
        <v>0</v>
      </c>
    </row>
    <row r="1276" spans="1:16" x14ac:dyDescent="0.2">
      <c r="A1276" t="s">
        <v>36</v>
      </c>
      <c r="B1276" s="5" t="s">
        <v>1261</v>
      </c>
      <c r="C1276" s="5" t="s">
        <v>1262</v>
      </c>
      <c r="D1276" t="s">
        <v>4</v>
      </c>
      <c r="E1276" s="22" t="s">
        <v>1263</v>
      </c>
      <c r="F1276" s="23" t="s">
        <v>60</v>
      </c>
      <c r="G1276" s="24">
        <v>44.56</v>
      </c>
      <c r="H1276" s="23">
        <v>0</v>
      </c>
      <c r="I1276" s="23">
        <f>ROUND(G1276*H1276,6)</f>
        <v>0</v>
      </c>
      <c r="L1276" s="25">
        <v>0</v>
      </c>
      <c r="M1276" s="26">
        <f>ROUND(ROUND(L1276,2)*ROUND(G1276,3),2)</f>
        <v>0</v>
      </c>
      <c r="N1276" s="23" t="s">
        <v>129</v>
      </c>
      <c r="O1276">
        <f>(M1276*21)/100</f>
        <v>0</v>
      </c>
      <c r="P1276" t="s">
        <v>42</v>
      </c>
    </row>
    <row r="1277" spans="1:16" x14ac:dyDescent="0.2">
      <c r="A1277" s="27" t="s">
        <v>43</v>
      </c>
      <c r="E1277" s="28" t="s">
        <v>4</v>
      </c>
    </row>
    <row r="1278" spans="1:16" ht="51" x14ac:dyDescent="0.2">
      <c r="A1278" s="27" t="s">
        <v>44</v>
      </c>
      <c r="E1278" s="29" t="s">
        <v>1264</v>
      </c>
    </row>
    <row r="1279" spans="1:16" x14ac:dyDescent="0.2">
      <c r="E1279" s="28" t="s">
        <v>4</v>
      </c>
    </row>
    <row r="1280" spans="1:16" x14ac:dyDescent="0.2">
      <c r="A1280" t="s">
        <v>36</v>
      </c>
      <c r="B1280" s="5" t="s">
        <v>1265</v>
      </c>
      <c r="C1280" s="5" t="s">
        <v>1266</v>
      </c>
      <c r="D1280" t="s">
        <v>4</v>
      </c>
      <c r="E1280" s="22" t="s">
        <v>1267</v>
      </c>
      <c r="F1280" s="23" t="s">
        <v>60</v>
      </c>
      <c r="G1280" s="24">
        <v>22.28</v>
      </c>
      <c r="H1280" s="23">
        <v>2.9E-4</v>
      </c>
      <c r="I1280" s="23">
        <f>ROUND(G1280*H1280,6)</f>
        <v>6.4609999999999997E-3</v>
      </c>
      <c r="L1280" s="25">
        <v>0</v>
      </c>
      <c r="M1280" s="26">
        <f>ROUND(ROUND(L1280,2)*ROUND(G1280,3),2)</f>
        <v>0</v>
      </c>
      <c r="N1280" s="23" t="s">
        <v>129</v>
      </c>
      <c r="O1280">
        <f>(M1280*21)/100</f>
        <v>0</v>
      </c>
      <c r="P1280" t="s">
        <v>42</v>
      </c>
    </row>
    <row r="1281" spans="1:16" x14ac:dyDescent="0.2">
      <c r="A1281" s="27" t="s">
        <v>43</v>
      </c>
      <c r="E1281" s="28" t="s">
        <v>4</v>
      </c>
    </row>
    <row r="1282" spans="1:16" ht="51" x14ac:dyDescent="0.2">
      <c r="A1282" s="27" t="s">
        <v>44</v>
      </c>
      <c r="E1282" s="29" t="s">
        <v>1268</v>
      </c>
    </row>
    <row r="1283" spans="1:16" x14ac:dyDescent="0.2">
      <c r="E1283" s="28" t="s">
        <v>4</v>
      </c>
    </row>
    <row r="1284" spans="1:16" x14ac:dyDescent="0.2">
      <c r="A1284" t="s">
        <v>36</v>
      </c>
      <c r="B1284" s="5" t="s">
        <v>1269</v>
      </c>
      <c r="C1284" s="5" t="s">
        <v>1270</v>
      </c>
      <c r="D1284" t="s">
        <v>4</v>
      </c>
      <c r="E1284" s="22" t="s">
        <v>1271</v>
      </c>
      <c r="F1284" s="23" t="s">
        <v>60</v>
      </c>
      <c r="G1284" s="24">
        <v>22.28</v>
      </c>
      <c r="H1284" s="23">
        <v>1.4999999999999999E-4</v>
      </c>
      <c r="I1284" s="23">
        <f>ROUND(G1284*H1284,6)</f>
        <v>3.3419999999999999E-3</v>
      </c>
      <c r="L1284" s="25">
        <v>0</v>
      </c>
      <c r="M1284" s="26">
        <f>ROUND(ROUND(L1284,2)*ROUND(G1284,3),2)</f>
        <v>0</v>
      </c>
      <c r="N1284" s="23" t="s">
        <v>129</v>
      </c>
      <c r="O1284">
        <f>(M1284*21)/100</f>
        <v>0</v>
      </c>
      <c r="P1284" t="s">
        <v>42</v>
      </c>
    </row>
    <row r="1285" spans="1:16" x14ac:dyDescent="0.2">
      <c r="A1285" s="27" t="s">
        <v>43</v>
      </c>
      <c r="E1285" s="28" t="s">
        <v>4</v>
      </c>
    </row>
    <row r="1286" spans="1:16" ht="51" x14ac:dyDescent="0.2">
      <c r="A1286" s="27" t="s">
        <v>44</v>
      </c>
      <c r="E1286" s="29" t="s">
        <v>1268</v>
      </c>
    </row>
    <row r="1287" spans="1:16" x14ac:dyDescent="0.2">
      <c r="E1287" s="28" t="s">
        <v>4</v>
      </c>
    </row>
    <row r="1288" spans="1:16" ht="25.5" x14ac:dyDescent="0.2">
      <c r="A1288" t="s">
        <v>36</v>
      </c>
      <c r="B1288" s="5" t="s">
        <v>1272</v>
      </c>
      <c r="C1288" s="5" t="s">
        <v>1273</v>
      </c>
      <c r="D1288" t="s">
        <v>4</v>
      </c>
      <c r="E1288" s="22" t="s">
        <v>1274</v>
      </c>
      <c r="F1288" s="23" t="s">
        <v>80</v>
      </c>
      <c r="G1288" s="24">
        <v>12.04</v>
      </c>
      <c r="H1288" s="23">
        <v>3.0000000000000001E-5</v>
      </c>
      <c r="I1288" s="23">
        <f>ROUND(G1288*H1288,6)</f>
        <v>3.6099999999999999E-4</v>
      </c>
      <c r="L1288" s="25">
        <v>0</v>
      </c>
      <c r="M1288" s="26">
        <f>ROUND(ROUND(L1288,2)*ROUND(G1288,3),2)</f>
        <v>0</v>
      </c>
      <c r="N1288" s="23" t="s">
        <v>129</v>
      </c>
      <c r="O1288">
        <f>(M1288*21)/100</f>
        <v>0</v>
      </c>
      <c r="P1288" t="s">
        <v>42</v>
      </c>
    </row>
    <row r="1289" spans="1:16" x14ac:dyDescent="0.2">
      <c r="A1289" s="27" t="s">
        <v>43</v>
      </c>
      <c r="E1289" s="28" t="s">
        <v>4</v>
      </c>
    </row>
    <row r="1290" spans="1:16" x14ac:dyDescent="0.2">
      <c r="A1290" s="27" t="s">
        <v>44</v>
      </c>
      <c r="E1290" s="29" t="s">
        <v>1275</v>
      </c>
    </row>
    <row r="1291" spans="1:16" x14ac:dyDescent="0.2">
      <c r="E1291" s="28" t="s">
        <v>4</v>
      </c>
    </row>
    <row r="1292" spans="1:16" ht="25.5" x14ac:dyDescent="0.2">
      <c r="A1292" t="s">
        <v>36</v>
      </c>
      <c r="B1292" s="5" t="s">
        <v>1276</v>
      </c>
      <c r="C1292" s="5" t="s">
        <v>1277</v>
      </c>
      <c r="D1292" t="s">
        <v>4</v>
      </c>
      <c r="E1292" s="22" t="s">
        <v>1278</v>
      </c>
      <c r="F1292" s="23" t="s">
        <v>60</v>
      </c>
      <c r="G1292" s="24">
        <v>1</v>
      </c>
      <c r="H1292" s="23">
        <v>2.9999999999999997E-4</v>
      </c>
      <c r="I1292" s="23">
        <f>ROUND(G1292*H1292,6)</f>
        <v>2.9999999999999997E-4</v>
      </c>
      <c r="L1292" s="25">
        <v>0</v>
      </c>
      <c r="M1292" s="26">
        <f>ROUND(ROUND(L1292,2)*ROUND(G1292,3),2)</f>
        <v>0</v>
      </c>
      <c r="N1292" s="23" t="s">
        <v>129</v>
      </c>
      <c r="O1292">
        <f>(M1292*21)/100</f>
        <v>0</v>
      </c>
      <c r="P1292" t="s">
        <v>42</v>
      </c>
    </row>
    <row r="1293" spans="1:16" x14ac:dyDescent="0.2">
      <c r="A1293" s="27" t="s">
        <v>43</v>
      </c>
      <c r="E1293" s="28" t="s">
        <v>4</v>
      </c>
    </row>
    <row r="1294" spans="1:16" x14ac:dyDescent="0.2">
      <c r="A1294" s="27" t="s">
        <v>44</v>
      </c>
      <c r="E1294" s="29" t="s">
        <v>1279</v>
      </c>
    </row>
    <row r="1295" spans="1:16" x14ac:dyDescent="0.2">
      <c r="E1295" s="28" t="s">
        <v>4</v>
      </c>
    </row>
    <row r="1296" spans="1:16" x14ac:dyDescent="0.2">
      <c r="A1296" t="s">
        <v>33</v>
      </c>
      <c r="C1296" s="6" t="s">
        <v>1280</v>
      </c>
      <c r="E1296" s="30" t="s">
        <v>1281</v>
      </c>
      <c r="J1296" s="26">
        <f>0</f>
        <v>0</v>
      </c>
      <c r="K1296" s="26">
        <f>0</f>
        <v>0</v>
      </c>
      <c r="L1296" s="26">
        <f>0+L1297+L1301+L1305+L1309+L1313+L1317+L1321+L1325+L1329+L1333+L1337+L1341+L1345+L1349</f>
        <v>0</v>
      </c>
      <c r="M1296" s="26">
        <f>0+M1297+M1301+M1305+M1309+M1313+M1317+M1321+M1325+M1329+M1333+M1337+M1341+M1345+M1349</f>
        <v>0</v>
      </c>
    </row>
    <row r="1297" spans="1:16" x14ac:dyDescent="0.2">
      <c r="A1297" t="s">
        <v>36</v>
      </c>
      <c r="B1297" s="5" t="s">
        <v>1282</v>
      </c>
      <c r="C1297" s="5" t="s">
        <v>1283</v>
      </c>
      <c r="D1297" t="s">
        <v>4</v>
      </c>
      <c r="E1297" s="22" t="s">
        <v>1284</v>
      </c>
      <c r="F1297" s="23" t="s">
        <v>60</v>
      </c>
      <c r="G1297" s="24">
        <v>1255.2650000000001</v>
      </c>
      <c r="H1297" s="23">
        <v>0</v>
      </c>
      <c r="I1297" s="23">
        <f>ROUND(G1297*H1297,6)</f>
        <v>0</v>
      </c>
      <c r="L1297" s="25">
        <v>0</v>
      </c>
      <c r="M1297" s="26">
        <f>ROUND(ROUND(L1297,2)*ROUND(G1297,3),2)</f>
        <v>0</v>
      </c>
      <c r="N1297" s="23" t="s">
        <v>129</v>
      </c>
      <c r="O1297">
        <f>(M1297*21)/100</f>
        <v>0</v>
      </c>
      <c r="P1297" t="s">
        <v>42</v>
      </c>
    </row>
    <row r="1298" spans="1:16" x14ac:dyDescent="0.2">
      <c r="A1298" s="27" t="s">
        <v>43</v>
      </c>
      <c r="E1298" s="28" t="s">
        <v>4</v>
      </c>
    </row>
    <row r="1299" spans="1:16" x14ac:dyDescent="0.2">
      <c r="A1299" s="27" t="s">
        <v>44</v>
      </c>
      <c r="E1299" s="29" t="s">
        <v>4</v>
      </c>
    </row>
    <row r="1300" spans="1:16" x14ac:dyDescent="0.2">
      <c r="E1300" s="28" t="s">
        <v>4</v>
      </c>
    </row>
    <row r="1301" spans="1:16" x14ac:dyDescent="0.2">
      <c r="A1301" t="s">
        <v>36</v>
      </c>
      <c r="B1301" s="5" t="s">
        <v>1285</v>
      </c>
      <c r="C1301" s="5" t="s">
        <v>1286</v>
      </c>
      <c r="D1301" t="s">
        <v>4</v>
      </c>
      <c r="E1301" s="22" t="s">
        <v>1287</v>
      </c>
      <c r="F1301" s="23" t="s">
        <v>60</v>
      </c>
      <c r="G1301" s="24">
        <v>3556.2440000000001</v>
      </c>
      <c r="H1301" s="23">
        <v>0</v>
      </c>
      <c r="I1301" s="23">
        <f>ROUND(G1301*H1301,6)</f>
        <v>0</v>
      </c>
      <c r="L1301" s="25">
        <v>0</v>
      </c>
      <c r="M1301" s="26">
        <f>ROUND(ROUND(L1301,2)*ROUND(G1301,3),2)</f>
        <v>0</v>
      </c>
      <c r="N1301" s="23" t="s">
        <v>129</v>
      </c>
      <c r="O1301">
        <f>(M1301*21)/100</f>
        <v>0</v>
      </c>
      <c r="P1301" t="s">
        <v>42</v>
      </c>
    </row>
    <row r="1302" spans="1:16" x14ac:dyDescent="0.2">
      <c r="A1302" s="27" t="s">
        <v>43</v>
      </c>
      <c r="E1302" s="28" t="s">
        <v>4</v>
      </c>
    </row>
    <row r="1303" spans="1:16" ht="409.5" x14ac:dyDescent="0.2">
      <c r="A1303" s="27" t="s">
        <v>44</v>
      </c>
      <c r="E1303" s="29" t="s">
        <v>1288</v>
      </c>
    </row>
    <row r="1304" spans="1:16" x14ac:dyDescent="0.2">
      <c r="E1304" s="28" t="s">
        <v>4</v>
      </c>
    </row>
    <row r="1305" spans="1:16" ht="25.5" x14ac:dyDescent="0.2">
      <c r="A1305" t="s">
        <v>36</v>
      </c>
      <c r="B1305" s="5" t="s">
        <v>1289</v>
      </c>
      <c r="C1305" s="5" t="s">
        <v>1290</v>
      </c>
      <c r="D1305" t="s">
        <v>4</v>
      </c>
      <c r="E1305" s="22" t="s">
        <v>1291</v>
      </c>
      <c r="F1305" s="23" t="s">
        <v>64</v>
      </c>
      <c r="G1305" s="24">
        <v>10</v>
      </c>
      <c r="H1305" s="23">
        <v>4.8000000000000001E-4</v>
      </c>
      <c r="I1305" s="23">
        <f>ROUND(G1305*H1305,6)</f>
        <v>4.7999999999999996E-3</v>
      </c>
      <c r="L1305" s="25">
        <v>0</v>
      </c>
      <c r="M1305" s="26">
        <f>ROUND(ROUND(L1305,2)*ROUND(G1305,3),2)</f>
        <v>0</v>
      </c>
      <c r="N1305" s="23" t="s">
        <v>47</v>
      </c>
      <c r="O1305">
        <f>(M1305*21)/100</f>
        <v>0</v>
      </c>
      <c r="P1305" t="s">
        <v>42</v>
      </c>
    </row>
    <row r="1306" spans="1:16" x14ac:dyDescent="0.2">
      <c r="A1306" s="27" t="s">
        <v>43</v>
      </c>
      <c r="E1306" s="28" t="s">
        <v>4</v>
      </c>
    </row>
    <row r="1307" spans="1:16" x14ac:dyDescent="0.2">
      <c r="A1307" s="27" t="s">
        <v>44</v>
      </c>
      <c r="E1307" s="29" t="s">
        <v>1292</v>
      </c>
    </row>
    <row r="1308" spans="1:16" x14ac:dyDescent="0.2">
      <c r="E1308" s="28" t="s">
        <v>4</v>
      </c>
    </row>
    <row r="1309" spans="1:16" ht="25.5" x14ac:dyDescent="0.2">
      <c r="A1309" t="s">
        <v>36</v>
      </c>
      <c r="B1309" s="5" t="s">
        <v>1293</v>
      </c>
      <c r="C1309" s="5" t="s">
        <v>1294</v>
      </c>
      <c r="D1309" t="s">
        <v>4</v>
      </c>
      <c r="E1309" s="22" t="s">
        <v>1295</v>
      </c>
      <c r="F1309" s="23" t="s">
        <v>64</v>
      </c>
      <c r="G1309" s="24">
        <v>4</v>
      </c>
      <c r="H1309" s="23">
        <v>4.8000000000000001E-4</v>
      </c>
      <c r="I1309" s="23">
        <f>ROUND(G1309*H1309,6)</f>
        <v>1.92E-3</v>
      </c>
      <c r="L1309" s="25">
        <v>0</v>
      </c>
      <c r="M1309" s="26">
        <f>ROUND(ROUND(L1309,2)*ROUND(G1309,3),2)</f>
        <v>0</v>
      </c>
      <c r="N1309" s="23" t="s">
        <v>47</v>
      </c>
      <c r="O1309">
        <f>(M1309*21)/100</f>
        <v>0</v>
      </c>
      <c r="P1309" t="s">
        <v>42</v>
      </c>
    </row>
    <row r="1310" spans="1:16" x14ac:dyDescent="0.2">
      <c r="A1310" s="27" t="s">
        <v>43</v>
      </c>
      <c r="E1310" s="28" t="s">
        <v>4</v>
      </c>
    </row>
    <row r="1311" spans="1:16" x14ac:dyDescent="0.2">
      <c r="A1311" s="27" t="s">
        <v>44</v>
      </c>
      <c r="E1311" s="29" t="s">
        <v>1296</v>
      </c>
    </row>
    <row r="1312" spans="1:16" x14ac:dyDescent="0.2">
      <c r="E1312" s="28" t="s">
        <v>4</v>
      </c>
    </row>
    <row r="1313" spans="1:16" ht="25.5" x14ac:dyDescent="0.2">
      <c r="A1313" t="s">
        <v>36</v>
      </c>
      <c r="B1313" s="5" t="s">
        <v>1297</v>
      </c>
      <c r="C1313" s="5" t="s">
        <v>1298</v>
      </c>
      <c r="D1313" t="s">
        <v>4</v>
      </c>
      <c r="E1313" s="22" t="s">
        <v>1299</v>
      </c>
      <c r="F1313" s="23" t="s">
        <v>64</v>
      </c>
      <c r="G1313" s="24">
        <v>7</v>
      </c>
      <c r="H1313" s="23">
        <v>1.1999999999999999E-3</v>
      </c>
      <c r="I1313" s="23">
        <f>ROUND(G1313*H1313,6)</f>
        <v>8.3999999999999995E-3</v>
      </c>
      <c r="L1313" s="25">
        <v>0</v>
      </c>
      <c r="M1313" s="26">
        <f>ROUND(ROUND(L1313,2)*ROUND(G1313,3),2)</f>
        <v>0</v>
      </c>
      <c r="N1313" s="23" t="s">
        <v>47</v>
      </c>
      <c r="O1313">
        <f>(M1313*21)/100</f>
        <v>0</v>
      </c>
      <c r="P1313" t="s">
        <v>42</v>
      </c>
    </row>
    <row r="1314" spans="1:16" x14ac:dyDescent="0.2">
      <c r="A1314" s="27" t="s">
        <v>43</v>
      </c>
      <c r="E1314" s="28" t="s">
        <v>4</v>
      </c>
    </row>
    <row r="1315" spans="1:16" x14ac:dyDescent="0.2">
      <c r="A1315" s="27" t="s">
        <v>44</v>
      </c>
      <c r="E1315" s="29" t="s">
        <v>1300</v>
      </c>
    </row>
    <row r="1316" spans="1:16" x14ac:dyDescent="0.2">
      <c r="E1316" s="28" t="s">
        <v>4</v>
      </c>
    </row>
    <row r="1317" spans="1:16" ht="25.5" x14ac:dyDescent="0.2">
      <c r="A1317" t="s">
        <v>36</v>
      </c>
      <c r="B1317" s="5" t="s">
        <v>1301</v>
      </c>
      <c r="C1317" s="5" t="s">
        <v>1302</v>
      </c>
      <c r="D1317" t="s">
        <v>4</v>
      </c>
      <c r="E1317" s="22" t="s">
        <v>1303</v>
      </c>
      <c r="F1317" s="23" t="s">
        <v>64</v>
      </c>
      <c r="G1317" s="24">
        <v>3</v>
      </c>
      <c r="H1317" s="23">
        <v>1.1999999999999999E-3</v>
      </c>
      <c r="I1317" s="23">
        <f>ROUND(G1317*H1317,6)</f>
        <v>3.5999999999999999E-3</v>
      </c>
      <c r="L1317" s="25">
        <v>0</v>
      </c>
      <c r="M1317" s="26">
        <f>ROUND(ROUND(L1317,2)*ROUND(G1317,3),2)</f>
        <v>0</v>
      </c>
      <c r="N1317" s="23" t="s">
        <v>47</v>
      </c>
      <c r="O1317">
        <f>(M1317*21)/100</f>
        <v>0</v>
      </c>
      <c r="P1317" t="s">
        <v>42</v>
      </c>
    </row>
    <row r="1318" spans="1:16" x14ac:dyDescent="0.2">
      <c r="A1318" s="27" t="s">
        <v>43</v>
      </c>
      <c r="E1318" s="28" t="s">
        <v>4</v>
      </c>
    </row>
    <row r="1319" spans="1:16" x14ac:dyDescent="0.2">
      <c r="A1319" s="27" t="s">
        <v>44</v>
      </c>
      <c r="E1319" s="29" t="s">
        <v>1304</v>
      </c>
    </row>
    <row r="1320" spans="1:16" x14ac:dyDescent="0.2">
      <c r="E1320" s="28" t="s">
        <v>4</v>
      </c>
    </row>
    <row r="1321" spans="1:16" ht="25.5" x14ac:dyDescent="0.2">
      <c r="A1321" t="s">
        <v>36</v>
      </c>
      <c r="B1321" s="5" t="s">
        <v>1305</v>
      </c>
      <c r="C1321" s="5" t="s">
        <v>1306</v>
      </c>
      <c r="D1321" t="s">
        <v>4</v>
      </c>
      <c r="E1321" s="22" t="s">
        <v>1307</v>
      </c>
      <c r="F1321" s="23" t="s">
        <v>64</v>
      </c>
      <c r="G1321" s="24">
        <v>4</v>
      </c>
      <c r="H1321" s="23">
        <v>2.3999999999999998E-3</v>
      </c>
      <c r="I1321" s="23">
        <f>ROUND(G1321*H1321,6)</f>
        <v>9.5999999999999992E-3</v>
      </c>
      <c r="L1321" s="25">
        <v>0</v>
      </c>
      <c r="M1321" s="26">
        <f>ROUND(ROUND(L1321,2)*ROUND(G1321,3),2)</f>
        <v>0</v>
      </c>
      <c r="N1321" s="23" t="s">
        <v>47</v>
      </c>
      <c r="O1321">
        <f>(M1321*21)/100</f>
        <v>0</v>
      </c>
      <c r="P1321" t="s">
        <v>42</v>
      </c>
    </row>
    <row r="1322" spans="1:16" x14ac:dyDescent="0.2">
      <c r="A1322" s="27" t="s">
        <v>43</v>
      </c>
      <c r="E1322" s="28" t="s">
        <v>4</v>
      </c>
    </row>
    <row r="1323" spans="1:16" x14ac:dyDescent="0.2">
      <c r="A1323" s="27" t="s">
        <v>44</v>
      </c>
      <c r="E1323" s="29" t="s">
        <v>1296</v>
      </c>
    </row>
    <row r="1324" spans="1:16" x14ac:dyDescent="0.2">
      <c r="E1324" s="28" t="s">
        <v>4</v>
      </c>
    </row>
    <row r="1325" spans="1:16" x14ac:dyDescent="0.2">
      <c r="A1325" t="s">
        <v>36</v>
      </c>
      <c r="B1325" s="5" t="s">
        <v>1308</v>
      </c>
      <c r="C1325" s="5" t="s">
        <v>1309</v>
      </c>
      <c r="D1325" t="s">
        <v>4</v>
      </c>
      <c r="E1325" s="22" t="s">
        <v>1310</v>
      </c>
      <c r="F1325" s="23" t="s">
        <v>60</v>
      </c>
      <c r="G1325" s="24">
        <v>1195.49</v>
      </c>
      <c r="H1325" s="23">
        <v>0</v>
      </c>
      <c r="I1325" s="23">
        <f>ROUND(G1325*H1325,6)</f>
        <v>0</v>
      </c>
      <c r="L1325" s="25">
        <v>0</v>
      </c>
      <c r="M1325" s="26">
        <f>ROUND(ROUND(L1325,2)*ROUND(G1325,3),2)</f>
        <v>0</v>
      </c>
      <c r="N1325" s="23" t="s">
        <v>129</v>
      </c>
      <c r="O1325">
        <f>(M1325*21)/100</f>
        <v>0</v>
      </c>
      <c r="P1325" t="s">
        <v>42</v>
      </c>
    </row>
    <row r="1326" spans="1:16" x14ac:dyDescent="0.2">
      <c r="A1326" s="27" t="s">
        <v>43</v>
      </c>
      <c r="E1326" s="28" t="s">
        <v>4</v>
      </c>
    </row>
    <row r="1327" spans="1:16" ht="409.5" x14ac:dyDescent="0.2">
      <c r="A1327" s="27" t="s">
        <v>44</v>
      </c>
      <c r="E1327" s="29" t="s">
        <v>1214</v>
      </c>
    </row>
    <row r="1328" spans="1:16" ht="25.5" x14ac:dyDescent="0.2">
      <c r="E1328" s="28" t="s">
        <v>1311</v>
      </c>
    </row>
    <row r="1329" spans="1:16" ht="25.5" x14ac:dyDescent="0.2">
      <c r="A1329" t="s">
        <v>36</v>
      </c>
      <c r="B1329" s="5" t="s">
        <v>1312</v>
      </c>
      <c r="C1329" s="5" t="s">
        <v>1313</v>
      </c>
      <c r="D1329" t="s">
        <v>4</v>
      </c>
      <c r="E1329" s="22" t="s">
        <v>1314</v>
      </c>
      <c r="F1329" s="23" t="s">
        <v>60</v>
      </c>
      <c r="G1329" s="24">
        <v>3556.2440000000001</v>
      </c>
      <c r="H1329" s="23">
        <v>2.0000000000000001E-4</v>
      </c>
      <c r="I1329" s="23">
        <f>ROUND(G1329*H1329,6)</f>
        <v>0.71124900000000002</v>
      </c>
      <c r="L1329" s="25">
        <v>0</v>
      </c>
      <c r="M1329" s="26">
        <f>ROUND(ROUND(L1329,2)*ROUND(G1329,3),2)</f>
        <v>0</v>
      </c>
      <c r="N1329" s="23" t="s">
        <v>129</v>
      </c>
      <c r="O1329">
        <f>(M1329*21)/100</f>
        <v>0</v>
      </c>
      <c r="P1329" t="s">
        <v>42</v>
      </c>
    </row>
    <row r="1330" spans="1:16" x14ac:dyDescent="0.2">
      <c r="A1330" s="27" t="s">
        <v>43</v>
      </c>
      <c r="E1330" s="28" t="s">
        <v>4</v>
      </c>
    </row>
    <row r="1331" spans="1:16" x14ac:dyDescent="0.2">
      <c r="A1331" s="27" t="s">
        <v>44</v>
      </c>
      <c r="E1331" s="29" t="s">
        <v>1315</v>
      </c>
    </row>
    <row r="1332" spans="1:16" x14ac:dyDescent="0.2">
      <c r="E1332" s="28" t="s">
        <v>4</v>
      </c>
    </row>
    <row r="1333" spans="1:16" ht="25.5" x14ac:dyDescent="0.2">
      <c r="A1333" t="s">
        <v>36</v>
      </c>
      <c r="B1333" s="5" t="s">
        <v>1316</v>
      </c>
      <c r="C1333" s="5" t="s">
        <v>1317</v>
      </c>
      <c r="D1333" t="s">
        <v>4</v>
      </c>
      <c r="E1333" s="22" t="s">
        <v>1318</v>
      </c>
      <c r="F1333" s="23" t="s">
        <v>60</v>
      </c>
      <c r="G1333" s="24">
        <v>215.571</v>
      </c>
      <c r="H1333" s="23">
        <v>2.0000000000000002E-5</v>
      </c>
      <c r="I1333" s="23">
        <f>ROUND(G1333*H1333,6)</f>
        <v>4.3109999999999997E-3</v>
      </c>
      <c r="L1333" s="25">
        <v>0</v>
      </c>
      <c r="M1333" s="26">
        <f>ROUND(ROUND(L1333,2)*ROUND(G1333,3),2)</f>
        <v>0</v>
      </c>
      <c r="N1333" s="23" t="s">
        <v>129</v>
      </c>
      <c r="O1333">
        <f>(M1333*21)/100</f>
        <v>0</v>
      </c>
      <c r="P1333" t="s">
        <v>42</v>
      </c>
    </row>
    <row r="1334" spans="1:16" x14ac:dyDescent="0.2">
      <c r="A1334" s="27" t="s">
        <v>43</v>
      </c>
      <c r="E1334" s="28" t="s">
        <v>4</v>
      </c>
    </row>
    <row r="1335" spans="1:16" ht="165.75" x14ac:dyDescent="0.2">
      <c r="A1335" s="27" t="s">
        <v>44</v>
      </c>
      <c r="E1335" s="29" t="s">
        <v>1319</v>
      </c>
    </row>
    <row r="1336" spans="1:16" x14ac:dyDescent="0.2">
      <c r="E1336" s="28" t="s">
        <v>4</v>
      </c>
    </row>
    <row r="1337" spans="1:16" x14ac:dyDescent="0.2">
      <c r="A1337" t="s">
        <v>36</v>
      </c>
      <c r="B1337" s="5" t="s">
        <v>1320</v>
      </c>
      <c r="C1337" s="5" t="s">
        <v>1321</v>
      </c>
      <c r="D1337" t="s">
        <v>4</v>
      </c>
      <c r="E1337" s="22" t="s">
        <v>1322</v>
      </c>
      <c r="F1337" s="23" t="s">
        <v>60</v>
      </c>
      <c r="G1337" s="24">
        <v>1195.49</v>
      </c>
      <c r="H1337" s="23">
        <v>1.0000000000000001E-5</v>
      </c>
      <c r="I1337" s="23">
        <f>ROUND(G1337*H1337,6)</f>
        <v>1.1955E-2</v>
      </c>
      <c r="L1337" s="25">
        <v>0</v>
      </c>
      <c r="M1337" s="26">
        <f>ROUND(ROUND(L1337,2)*ROUND(G1337,3),2)</f>
        <v>0</v>
      </c>
      <c r="N1337" s="23" t="s">
        <v>129</v>
      </c>
      <c r="O1337">
        <f>(M1337*21)/100</f>
        <v>0</v>
      </c>
      <c r="P1337" t="s">
        <v>42</v>
      </c>
    </row>
    <row r="1338" spans="1:16" x14ac:dyDescent="0.2">
      <c r="A1338" s="27" t="s">
        <v>43</v>
      </c>
      <c r="E1338" s="28" t="s">
        <v>4</v>
      </c>
    </row>
    <row r="1339" spans="1:16" ht="409.5" x14ac:dyDescent="0.2">
      <c r="A1339" s="27" t="s">
        <v>44</v>
      </c>
      <c r="E1339" s="29" t="s">
        <v>1214</v>
      </c>
    </row>
    <row r="1340" spans="1:16" x14ac:dyDescent="0.2">
      <c r="E1340" s="28" t="s">
        <v>4</v>
      </c>
    </row>
    <row r="1341" spans="1:16" ht="25.5" x14ac:dyDescent="0.2">
      <c r="A1341" t="s">
        <v>36</v>
      </c>
      <c r="B1341" s="5" t="s">
        <v>1323</v>
      </c>
      <c r="C1341" s="5" t="s">
        <v>1324</v>
      </c>
      <c r="D1341" t="s">
        <v>4</v>
      </c>
      <c r="E1341" s="22" t="s">
        <v>1325</v>
      </c>
      <c r="F1341" s="23" t="s">
        <v>60</v>
      </c>
      <c r="G1341" s="24">
        <v>3556.2440000000001</v>
      </c>
      <c r="H1341" s="23">
        <v>2.9E-4</v>
      </c>
      <c r="I1341" s="23">
        <f>ROUND(G1341*H1341,6)</f>
        <v>1.0313110000000001</v>
      </c>
      <c r="L1341" s="25">
        <v>0</v>
      </c>
      <c r="M1341" s="26">
        <f>ROUND(ROUND(L1341,2)*ROUND(G1341,3),2)</f>
        <v>0</v>
      </c>
      <c r="N1341" s="23" t="s">
        <v>129</v>
      </c>
      <c r="O1341">
        <f>(M1341*21)/100</f>
        <v>0</v>
      </c>
      <c r="P1341" t="s">
        <v>42</v>
      </c>
    </row>
    <row r="1342" spans="1:16" x14ac:dyDescent="0.2">
      <c r="A1342" s="27" t="s">
        <v>43</v>
      </c>
      <c r="E1342" s="28" t="s">
        <v>4</v>
      </c>
    </row>
    <row r="1343" spans="1:16" x14ac:dyDescent="0.2">
      <c r="A1343" s="27" t="s">
        <v>44</v>
      </c>
      <c r="E1343" s="29" t="s">
        <v>1315</v>
      </c>
    </row>
    <row r="1344" spans="1:16" x14ac:dyDescent="0.2">
      <c r="E1344" s="28" t="s">
        <v>4</v>
      </c>
    </row>
    <row r="1345" spans="1:16" ht="25.5" x14ac:dyDescent="0.2">
      <c r="A1345" t="s">
        <v>36</v>
      </c>
      <c r="B1345" s="5" t="s">
        <v>1326</v>
      </c>
      <c r="C1345" s="5" t="s">
        <v>1327</v>
      </c>
      <c r="D1345" t="s">
        <v>4</v>
      </c>
      <c r="E1345" s="22" t="s">
        <v>1328</v>
      </c>
      <c r="F1345" s="23" t="s">
        <v>60</v>
      </c>
      <c r="G1345" s="24">
        <v>3556.2440000000001</v>
      </c>
      <c r="H1345" s="23">
        <v>0</v>
      </c>
      <c r="I1345" s="23">
        <f>ROUND(G1345*H1345,6)</f>
        <v>0</v>
      </c>
      <c r="L1345" s="25">
        <v>0</v>
      </c>
      <c r="M1345" s="26">
        <f>ROUND(ROUND(L1345,2)*ROUND(G1345,3),2)</f>
        <v>0</v>
      </c>
      <c r="N1345" s="23" t="s">
        <v>129</v>
      </c>
      <c r="O1345">
        <f>(M1345*21)/100</f>
        <v>0</v>
      </c>
      <c r="P1345" t="s">
        <v>42</v>
      </c>
    </row>
    <row r="1346" spans="1:16" x14ac:dyDescent="0.2">
      <c r="A1346" s="27" t="s">
        <v>43</v>
      </c>
      <c r="E1346" s="28" t="s">
        <v>4</v>
      </c>
    </row>
    <row r="1347" spans="1:16" x14ac:dyDescent="0.2">
      <c r="A1347" s="27" t="s">
        <v>44</v>
      </c>
      <c r="E1347" s="29" t="s">
        <v>1315</v>
      </c>
    </row>
    <row r="1348" spans="1:16" x14ac:dyDescent="0.2">
      <c r="E1348" s="28" t="s">
        <v>4</v>
      </c>
    </row>
    <row r="1349" spans="1:16" ht="25.5" x14ac:dyDescent="0.2">
      <c r="A1349" t="s">
        <v>36</v>
      </c>
      <c r="B1349" s="5" t="s">
        <v>1329</v>
      </c>
      <c r="C1349" s="5" t="s">
        <v>1330</v>
      </c>
      <c r="D1349" t="s">
        <v>4</v>
      </c>
      <c r="E1349" s="22" t="s">
        <v>1331</v>
      </c>
      <c r="F1349" s="23" t="s">
        <v>60</v>
      </c>
      <c r="G1349" s="24">
        <v>3556.2440000000001</v>
      </c>
      <c r="H1349" s="23">
        <v>1.0000000000000001E-5</v>
      </c>
      <c r="I1349" s="23">
        <f>ROUND(G1349*H1349,6)</f>
        <v>3.5562000000000003E-2</v>
      </c>
      <c r="L1349" s="25">
        <v>0</v>
      </c>
      <c r="M1349" s="26">
        <f>ROUND(ROUND(L1349,2)*ROUND(G1349,3),2)</f>
        <v>0</v>
      </c>
      <c r="N1349" s="23" t="s">
        <v>129</v>
      </c>
      <c r="O1349">
        <f>(M1349*21)/100</f>
        <v>0</v>
      </c>
      <c r="P1349" t="s">
        <v>42</v>
      </c>
    </row>
    <row r="1350" spans="1:16" x14ac:dyDescent="0.2">
      <c r="A1350" s="27" t="s">
        <v>43</v>
      </c>
      <c r="E1350" s="28" t="s">
        <v>4</v>
      </c>
    </row>
    <row r="1351" spans="1:16" x14ac:dyDescent="0.2">
      <c r="A1351" s="27" t="s">
        <v>44</v>
      </c>
      <c r="E1351" s="29" t="s">
        <v>1315</v>
      </c>
    </row>
    <row r="1352" spans="1:16" x14ac:dyDescent="0.2">
      <c r="E1352" s="28" t="s">
        <v>4</v>
      </c>
    </row>
    <row r="1353" spans="1:16" x14ac:dyDescent="0.2">
      <c r="A1353" t="s">
        <v>33</v>
      </c>
      <c r="C1353" s="6" t="s">
        <v>1332</v>
      </c>
      <c r="E1353" s="30" t="s">
        <v>1333</v>
      </c>
      <c r="J1353" s="26">
        <f>0</f>
        <v>0</v>
      </c>
      <c r="K1353" s="26">
        <f>0</f>
        <v>0</v>
      </c>
      <c r="L1353" s="26">
        <f>0+L1354+L1358+L1362+L1366+L1370+L1374+L1378+L1382+L1386+L1390+L1394+L1398</f>
        <v>0</v>
      </c>
      <c r="M1353" s="26">
        <f>0+M1354+M1358+M1362+M1366+M1370+M1374+M1378+M1382+M1386+M1390+M1394+M1398</f>
        <v>0</v>
      </c>
    </row>
    <row r="1354" spans="1:16" x14ac:dyDescent="0.2">
      <c r="A1354" t="s">
        <v>36</v>
      </c>
      <c r="B1354" s="5" t="s">
        <v>1334</v>
      </c>
      <c r="C1354" s="5" t="s">
        <v>1335</v>
      </c>
      <c r="D1354" t="s">
        <v>4</v>
      </c>
      <c r="E1354" s="22" t="s">
        <v>1336</v>
      </c>
      <c r="F1354" s="23" t="s">
        <v>60</v>
      </c>
      <c r="G1354" s="24">
        <v>45.149000000000001</v>
      </c>
      <c r="H1354" s="23">
        <v>4.6999999999999999E-4</v>
      </c>
      <c r="I1354" s="23">
        <f>ROUND(G1354*H1354,6)</f>
        <v>2.1219999999999999E-2</v>
      </c>
      <c r="L1354" s="25">
        <v>0</v>
      </c>
      <c r="M1354" s="26">
        <f>ROUND(ROUND(L1354,2)*ROUND(G1354,3),2)</f>
        <v>0</v>
      </c>
      <c r="N1354" s="23" t="s">
        <v>129</v>
      </c>
      <c r="O1354">
        <f>(M1354*21)/100</f>
        <v>0</v>
      </c>
      <c r="P1354" t="s">
        <v>42</v>
      </c>
    </row>
    <row r="1355" spans="1:16" x14ac:dyDescent="0.2">
      <c r="A1355" s="27" t="s">
        <v>43</v>
      </c>
      <c r="E1355" s="28" t="s">
        <v>4</v>
      </c>
    </row>
    <row r="1356" spans="1:16" x14ac:dyDescent="0.2">
      <c r="A1356" s="27" t="s">
        <v>44</v>
      </c>
      <c r="E1356" s="29" t="s">
        <v>4</v>
      </c>
    </row>
    <row r="1357" spans="1:16" x14ac:dyDescent="0.2">
      <c r="E1357" s="28" t="s">
        <v>4</v>
      </c>
    </row>
    <row r="1358" spans="1:16" x14ac:dyDescent="0.2">
      <c r="A1358" t="s">
        <v>36</v>
      </c>
      <c r="B1358" s="5" t="s">
        <v>1337</v>
      </c>
      <c r="C1358" s="5" t="s">
        <v>1338</v>
      </c>
      <c r="D1358" t="s">
        <v>4</v>
      </c>
      <c r="E1358" s="22" t="s">
        <v>1339</v>
      </c>
      <c r="F1358" s="23" t="s">
        <v>60</v>
      </c>
      <c r="G1358" s="24">
        <v>164.37200000000001</v>
      </c>
      <c r="H1358" s="23">
        <v>4.2999999999999999E-4</v>
      </c>
      <c r="I1358" s="23">
        <f>ROUND(G1358*H1358,6)</f>
        <v>7.0680000000000007E-2</v>
      </c>
      <c r="L1358" s="25">
        <v>0</v>
      </c>
      <c r="M1358" s="26">
        <f>ROUND(ROUND(L1358,2)*ROUND(G1358,3),2)</f>
        <v>0</v>
      </c>
      <c r="N1358" s="23" t="s">
        <v>53</v>
      </c>
      <c r="O1358">
        <f>(M1358*21)/100</f>
        <v>0</v>
      </c>
      <c r="P1358" t="s">
        <v>42</v>
      </c>
    </row>
    <row r="1359" spans="1:16" x14ac:dyDescent="0.2">
      <c r="A1359" s="27" t="s">
        <v>43</v>
      </c>
      <c r="E1359" s="28" t="s">
        <v>4</v>
      </c>
    </row>
    <row r="1360" spans="1:16" ht="153" x14ac:dyDescent="0.2">
      <c r="A1360" s="27" t="s">
        <v>44</v>
      </c>
      <c r="E1360" s="29" t="s">
        <v>1340</v>
      </c>
    </row>
    <row r="1361" spans="1:16" x14ac:dyDescent="0.2">
      <c r="E1361" s="28" t="s">
        <v>4</v>
      </c>
    </row>
    <row r="1362" spans="1:16" x14ac:dyDescent="0.2">
      <c r="A1362" t="s">
        <v>36</v>
      </c>
      <c r="B1362" s="5" t="s">
        <v>1341</v>
      </c>
      <c r="C1362" s="5" t="s">
        <v>1342</v>
      </c>
      <c r="D1362" t="s">
        <v>4</v>
      </c>
      <c r="E1362" s="22" t="s">
        <v>1343</v>
      </c>
      <c r="F1362" s="23" t="s">
        <v>60</v>
      </c>
      <c r="G1362" s="24">
        <v>43.545999999999999</v>
      </c>
      <c r="H1362" s="23">
        <v>0</v>
      </c>
      <c r="I1362" s="23">
        <f>ROUND(G1362*H1362,6)</f>
        <v>0</v>
      </c>
      <c r="L1362" s="25">
        <v>0</v>
      </c>
      <c r="M1362" s="26">
        <f>ROUND(ROUND(L1362,2)*ROUND(G1362,3),2)</f>
        <v>0</v>
      </c>
      <c r="N1362" s="23" t="s">
        <v>53</v>
      </c>
      <c r="O1362">
        <f>(M1362*21)/100</f>
        <v>0</v>
      </c>
      <c r="P1362" t="s">
        <v>42</v>
      </c>
    </row>
    <row r="1363" spans="1:16" ht="25.5" x14ac:dyDescent="0.2">
      <c r="A1363" s="27" t="s">
        <v>43</v>
      </c>
      <c r="E1363" s="28" t="s">
        <v>1344</v>
      </c>
    </row>
    <row r="1364" spans="1:16" ht="51" x14ac:dyDescent="0.2">
      <c r="A1364" s="27" t="s">
        <v>44</v>
      </c>
      <c r="E1364" s="29" t="s">
        <v>1345</v>
      </c>
    </row>
    <row r="1365" spans="1:16" x14ac:dyDescent="0.2">
      <c r="E1365" s="28" t="s">
        <v>1346</v>
      </c>
    </row>
    <row r="1366" spans="1:16" x14ac:dyDescent="0.2">
      <c r="A1366" t="s">
        <v>36</v>
      </c>
      <c r="B1366" s="5" t="s">
        <v>1347</v>
      </c>
      <c r="C1366" s="5" t="s">
        <v>1348</v>
      </c>
      <c r="D1366" t="s">
        <v>4</v>
      </c>
      <c r="E1366" s="22" t="s">
        <v>1349</v>
      </c>
      <c r="F1366" s="23" t="s">
        <v>64</v>
      </c>
      <c r="G1366" s="24">
        <v>2</v>
      </c>
      <c r="H1366" s="23">
        <v>0</v>
      </c>
      <c r="I1366" s="23">
        <f>ROUND(G1366*H1366,6)</f>
        <v>0</v>
      </c>
      <c r="L1366" s="25">
        <v>0</v>
      </c>
      <c r="M1366" s="26">
        <f>ROUND(ROUND(L1366,2)*ROUND(G1366,3),2)</f>
        <v>0</v>
      </c>
      <c r="N1366" s="23" t="s">
        <v>53</v>
      </c>
      <c r="O1366">
        <f>(M1366*21)/100</f>
        <v>0</v>
      </c>
      <c r="P1366" t="s">
        <v>42</v>
      </c>
    </row>
    <row r="1367" spans="1:16" x14ac:dyDescent="0.2">
      <c r="A1367" s="27" t="s">
        <v>43</v>
      </c>
      <c r="E1367" s="28" t="s">
        <v>4</v>
      </c>
    </row>
    <row r="1368" spans="1:16" ht="38.25" x14ac:dyDescent="0.2">
      <c r="A1368" s="27" t="s">
        <v>44</v>
      </c>
      <c r="E1368" s="29" t="s">
        <v>1090</v>
      </c>
    </row>
    <row r="1369" spans="1:16" x14ac:dyDescent="0.2">
      <c r="E1369" s="28" t="s">
        <v>1346</v>
      </c>
    </row>
    <row r="1370" spans="1:16" x14ac:dyDescent="0.2">
      <c r="A1370" t="s">
        <v>36</v>
      </c>
      <c r="B1370" s="5" t="s">
        <v>1350</v>
      </c>
      <c r="C1370" s="5" t="s">
        <v>1351</v>
      </c>
      <c r="D1370" t="s">
        <v>4</v>
      </c>
      <c r="E1370" s="22" t="s">
        <v>1352</v>
      </c>
      <c r="F1370" s="23" t="s">
        <v>60</v>
      </c>
      <c r="G1370" s="24">
        <v>168.64699999999999</v>
      </c>
      <c r="H1370" s="23">
        <v>0</v>
      </c>
      <c r="I1370" s="23">
        <f>ROUND(G1370*H1370,6)</f>
        <v>0</v>
      </c>
      <c r="L1370" s="25">
        <v>0</v>
      </c>
      <c r="M1370" s="26">
        <f>ROUND(ROUND(L1370,2)*ROUND(G1370,3),2)</f>
        <v>0</v>
      </c>
      <c r="N1370" s="23" t="s">
        <v>53</v>
      </c>
      <c r="O1370">
        <f>(M1370*21)/100</f>
        <v>0</v>
      </c>
      <c r="P1370" t="s">
        <v>42</v>
      </c>
    </row>
    <row r="1371" spans="1:16" x14ac:dyDescent="0.2">
      <c r="A1371" s="27" t="s">
        <v>43</v>
      </c>
      <c r="E1371" s="28" t="s">
        <v>4</v>
      </c>
    </row>
    <row r="1372" spans="1:16" ht="178.5" x14ac:dyDescent="0.2">
      <c r="A1372" s="27" t="s">
        <v>44</v>
      </c>
      <c r="E1372" s="29" t="s">
        <v>1353</v>
      </c>
    </row>
    <row r="1373" spans="1:16" x14ac:dyDescent="0.2">
      <c r="E1373" s="28" t="s">
        <v>1346</v>
      </c>
    </row>
    <row r="1374" spans="1:16" ht="25.5" x14ac:dyDescent="0.2">
      <c r="A1374" t="s">
        <v>36</v>
      </c>
      <c r="B1374" s="5" t="s">
        <v>1354</v>
      </c>
      <c r="C1374" s="5" t="s">
        <v>1355</v>
      </c>
      <c r="D1374" t="s">
        <v>4</v>
      </c>
      <c r="E1374" s="22" t="s">
        <v>1356</v>
      </c>
      <c r="F1374" s="23" t="s">
        <v>80</v>
      </c>
      <c r="G1374" s="24">
        <v>50.597999999999999</v>
      </c>
      <c r="H1374" s="23">
        <v>0</v>
      </c>
      <c r="I1374" s="23">
        <f>ROUND(G1374*H1374,6)</f>
        <v>0</v>
      </c>
      <c r="L1374" s="25">
        <v>0</v>
      </c>
      <c r="M1374" s="26">
        <f>ROUND(ROUND(L1374,2)*ROUND(G1374,3),2)</f>
        <v>0</v>
      </c>
      <c r="N1374" s="23" t="s">
        <v>53</v>
      </c>
      <c r="O1374">
        <f>(M1374*21)/100</f>
        <v>0</v>
      </c>
      <c r="P1374" t="s">
        <v>42</v>
      </c>
    </row>
    <row r="1375" spans="1:16" x14ac:dyDescent="0.2">
      <c r="A1375" s="27" t="s">
        <v>43</v>
      </c>
      <c r="E1375" s="28" t="s">
        <v>4</v>
      </c>
    </row>
    <row r="1376" spans="1:16" ht="102" x14ac:dyDescent="0.2">
      <c r="A1376" s="27" t="s">
        <v>44</v>
      </c>
      <c r="E1376" s="29" t="s">
        <v>1357</v>
      </c>
    </row>
    <row r="1377" spans="1:16" x14ac:dyDescent="0.2">
      <c r="E1377" s="28" t="s">
        <v>1358</v>
      </c>
    </row>
    <row r="1378" spans="1:16" x14ac:dyDescent="0.2">
      <c r="A1378" t="s">
        <v>36</v>
      </c>
      <c r="B1378" s="5" t="s">
        <v>1359</v>
      </c>
      <c r="C1378" s="5" t="s">
        <v>1360</v>
      </c>
      <c r="D1378" t="s">
        <v>4</v>
      </c>
      <c r="E1378" s="22" t="s">
        <v>1361</v>
      </c>
      <c r="F1378" s="23" t="s">
        <v>80</v>
      </c>
      <c r="G1378" s="24">
        <v>50.597999999999999</v>
      </c>
      <c r="H1378" s="23">
        <v>0</v>
      </c>
      <c r="I1378" s="23">
        <f>ROUND(G1378*H1378,6)</f>
        <v>0</v>
      </c>
      <c r="L1378" s="25">
        <v>0</v>
      </c>
      <c r="M1378" s="26">
        <f>ROUND(ROUND(L1378,2)*ROUND(G1378,3),2)</f>
        <v>0</v>
      </c>
      <c r="N1378" s="23" t="s">
        <v>53</v>
      </c>
      <c r="O1378">
        <f>(M1378*21)/100</f>
        <v>0</v>
      </c>
      <c r="P1378" t="s">
        <v>42</v>
      </c>
    </row>
    <row r="1379" spans="1:16" x14ac:dyDescent="0.2">
      <c r="A1379" s="27" t="s">
        <v>43</v>
      </c>
      <c r="E1379" s="28" t="s">
        <v>4</v>
      </c>
    </row>
    <row r="1380" spans="1:16" x14ac:dyDescent="0.2">
      <c r="A1380" s="27" t="s">
        <v>44</v>
      </c>
      <c r="E1380" s="29" t="s">
        <v>4</v>
      </c>
    </row>
    <row r="1381" spans="1:16" x14ac:dyDescent="0.2">
      <c r="E1381" s="28" t="s">
        <v>4</v>
      </c>
    </row>
    <row r="1382" spans="1:16" x14ac:dyDescent="0.2">
      <c r="A1382" t="s">
        <v>36</v>
      </c>
      <c r="B1382" s="5" t="s">
        <v>1362</v>
      </c>
      <c r="C1382" s="5" t="s">
        <v>1363</v>
      </c>
      <c r="D1382" t="s">
        <v>4</v>
      </c>
      <c r="E1382" s="22" t="s">
        <v>1364</v>
      </c>
      <c r="F1382" s="23" t="s">
        <v>60</v>
      </c>
      <c r="G1382" s="24">
        <v>4.2750000000000004</v>
      </c>
      <c r="H1382" s="23">
        <v>0.01</v>
      </c>
      <c r="I1382" s="23">
        <f>ROUND(G1382*H1382,6)</f>
        <v>4.2750000000000003E-2</v>
      </c>
      <c r="L1382" s="25">
        <v>0</v>
      </c>
      <c r="M1382" s="26">
        <f>ROUND(ROUND(L1382,2)*ROUND(G1382,3),2)</f>
        <v>0</v>
      </c>
      <c r="N1382" s="23" t="s">
        <v>53</v>
      </c>
      <c r="O1382">
        <f>(M1382*21)/100</f>
        <v>0</v>
      </c>
      <c r="P1382" t="s">
        <v>42</v>
      </c>
    </row>
    <row r="1383" spans="1:16" x14ac:dyDescent="0.2">
      <c r="A1383" s="27" t="s">
        <v>43</v>
      </c>
      <c r="E1383" s="28" t="s">
        <v>4</v>
      </c>
    </row>
    <row r="1384" spans="1:16" ht="25.5" x14ac:dyDescent="0.2">
      <c r="A1384" s="27" t="s">
        <v>44</v>
      </c>
      <c r="E1384" s="29" t="s">
        <v>1365</v>
      </c>
    </row>
    <row r="1385" spans="1:16" x14ac:dyDescent="0.2">
      <c r="E1385" s="28" t="s">
        <v>4</v>
      </c>
    </row>
    <row r="1386" spans="1:16" x14ac:dyDescent="0.2">
      <c r="A1386" t="s">
        <v>36</v>
      </c>
      <c r="B1386" s="5" t="s">
        <v>1366</v>
      </c>
      <c r="C1386" s="5" t="s">
        <v>1367</v>
      </c>
      <c r="D1386" t="s">
        <v>4</v>
      </c>
      <c r="E1386" s="22" t="s">
        <v>1368</v>
      </c>
      <c r="F1386" s="23" t="s">
        <v>60</v>
      </c>
      <c r="G1386" s="24">
        <v>18.838000000000001</v>
      </c>
      <c r="H1386" s="23">
        <v>0.01</v>
      </c>
      <c r="I1386" s="23">
        <f>ROUND(G1386*H1386,6)</f>
        <v>0.18837999999999999</v>
      </c>
      <c r="L1386" s="25">
        <v>0</v>
      </c>
      <c r="M1386" s="26">
        <f>ROUND(ROUND(L1386,2)*ROUND(G1386,3),2)</f>
        <v>0</v>
      </c>
      <c r="N1386" s="23" t="s">
        <v>53</v>
      </c>
      <c r="O1386">
        <f>(M1386*21)/100</f>
        <v>0</v>
      </c>
      <c r="P1386" t="s">
        <v>42</v>
      </c>
    </row>
    <row r="1387" spans="1:16" x14ac:dyDescent="0.2">
      <c r="A1387" s="27" t="s">
        <v>43</v>
      </c>
      <c r="E1387" s="28" t="s">
        <v>4</v>
      </c>
    </row>
    <row r="1388" spans="1:16" ht="38.25" x14ac:dyDescent="0.2">
      <c r="A1388" s="27" t="s">
        <v>44</v>
      </c>
      <c r="E1388" s="29" t="s">
        <v>1369</v>
      </c>
    </row>
    <row r="1389" spans="1:16" x14ac:dyDescent="0.2">
      <c r="E1389" s="28" t="s">
        <v>4</v>
      </c>
    </row>
    <row r="1390" spans="1:16" x14ac:dyDescent="0.2">
      <c r="A1390" t="s">
        <v>36</v>
      </c>
      <c r="B1390" s="5" t="s">
        <v>1370</v>
      </c>
      <c r="C1390" s="5" t="s">
        <v>1371</v>
      </c>
      <c r="D1390" t="s">
        <v>4</v>
      </c>
      <c r="E1390" s="22" t="s">
        <v>1372</v>
      </c>
      <c r="F1390" s="23" t="s">
        <v>165</v>
      </c>
      <c r="G1390" s="24">
        <v>0.32300000000000001</v>
      </c>
      <c r="H1390" s="23">
        <v>0</v>
      </c>
      <c r="I1390" s="23">
        <f>ROUND(G1390*H1390,6)</f>
        <v>0</v>
      </c>
      <c r="L1390" s="25">
        <v>0</v>
      </c>
      <c r="M1390" s="26">
        <f>ROUND(ROUND(L1390,2)*ROUND(G1390,3),2)</f>
        <v>0</v>
      </c>
      <c r="N1390" s="23" t="s">
        <v>129</v>
      </c>
      <c r="O1390">
        <f>(M1390*21)/100</f>
        <v>0</v>
      </c>
      <c r="P1390" t="s">
        <v>42</v>
      </c>
    </row>
    <row r="1391" spans="1:16" x14ac:dyDescent="0.2">
      <c r="A1391" s="27" t="s">
        <v>43</v>
      </c>
      <c r="E1391" s="28" t="s">
        <v>4</v>
      </c>
    </row>
    <row r="1392" spans="1:16" x14ac:dyDescent="0.2">
      <c r="A1392" s="27" t="s">
        <v>44</v>
      </c>
      <c r="E1392" s="29" t="s">
        <v>4</v>
      </c>
    </row>
    <row r="1393" spans="1:16" ht="114.75" x14ac:dyDescent="0.2">
      <c r="E1393" s="28" t="s">
        <v>962</v>
      </c>
    </row>
    <row r="1394" spans="1:16" x14ac:dyDescent="0.2">
      <c r="A1394" t="s">
        <v>36</v>
      </c>
      <c r="B1394" s="5" t="s">
        <v>1373</v>
      </c>
      <c r="C1394" s="5" t="s">
        <v>1374</v>
      </c>
      <c r="D1394" t="s">
        <v>4</v>
      </c>
      <c r="E1394" s="22" t="s">
        <v>1375</v>
      </c>
      <c r="F1394" s="23" t="s">
        <v>165</v>
      </c>
      <c r="G1394" s="24">
        <v>0.32300000000000001</v>
      </c>
      <c r="H1394" s="23">
        <v>0</v>
      </c>
      <c r="I1394" s="23">
        <f>ROUND(G1394*H1394,6)</f>
        <v>0</v>
      </c>
      <c r="L1394" s="25">
        <v>0</v>
      </c>
      <c r="M1394" s="26">
        <f>ROUND(ROUND(L1394,2)*ROUND(G1394,3),2)</f>
        <v>0</v>
      </c>
      <c r="N1394" s="23" t="s">
        <v>129</v>
      </c>
      <c r="O1394">
        <f>(M1394*21)/100</f>
        <v>0</v>
      </c>
      <c r="P1394" t="s">
        <v>42</v>
      </c>
    </row>
    <row r="1395" spans="1:16" x14ac:dyDescent="0.2">
      <c r="A1395" s="27" t="s">
        <v>43</v>
      </c>
      <c r="E1395" s="28" t="s">
        <v>4</v>
      </c>
    </row>
    <row r="1396" spans="1:16" x14ac:dyDescent="0.2">
      <c r="A1396" s="27" t="s">
        <v>44</v>
      </c>
      <c r="E1396" s="29" t="s">
        <v>4</v>
      </c>
    </row>
    <row r="1397" spans="1:16" ht="114.75" x14ac:dyDescent="0.2">
      <c r="E1397" s="28" t="s">
        <v>962</v>
      </c>
    </row>
    <row r="1398" spans="1:16" x14ac:dyDescent="0.2">
      <c r="A1398" t="s">
        <v>36</v>
      </c>
      <c r="B1398" s="5" t="s">
        <v>1376</v>
      </c>
      <c r="C1398" s="5" t="s">
        <v>1377</v>
      </c>
      <c r="D1398" t="s">
        <v>4</v>
      </c>
      <c r="E1398" s="22" t="s">
        <v>1378</v>
      </c>
      <c r="F1398" s="23" t="s">
        <v>165</v>
      </c>
      <c r="G1398" s="24">
        <v>0.32300000000000001</v>
      </c>
      <c r="H1398" s="23">
        <v>0</v>
      </c>
      <c r="I1398" s="23">
        <f>ROUND(G1398*H1398,6)</f>
        <v>0</v>
      </c>
      <c r="L1398" s="25">
        <v>0</v>
      </c>
      <c r="M1398" s="26">
        <f>ROUND(ROUND(L1398,2)*ROUND(G1398,3),2)</f>
        <v>0</v>
      </c>
      <c r="N1398" s="23" t="s">
        <v>129</v>
      </c>
      <c r="O1398">
        <f>(M1398*21)/100</f>
        <v>0</v>
      </c>
      <c r="P1398" t="s">
        <v>42</v>
      </c>
    </row>
    <row r="1399" spans="1:16" x14ac:dyDescent="0.2">
      <c r="A1399" s="27" t="s">
        <v>43</v>
      </c>
      <c r="E1399" s="28" t="s">
        <v>4</v>
      </c>
    </row>
    <row r="1400" spans="1:16" x14ac:dyDescent="0.2">
      <c r="A1400" s="27" t="s">
        <v>44</v>
      </c>
      <c r="E1400" s="29" t="s">
        <v>4</v>
      </c>
    </row>
    <row r="1401" spans="1:16" ht="114.75" x14ac:dyDescent="0.2">
      <c r="E1401" s="28" t="s">
        <v>962</v>
      </c>
    </row>
    <row r="1402" spans="1:16" x14ac:dyDescent="0.2">
      <c r="A1402" t="s">
        <v>33</v>
      </c>
      <c r="C1402" s="6" t="s">
        <v>1379</v>
      </c>
      <c r="E1402" s="30" t="s">
        <v>1380</v>
      </c>
      <c r="J1402" s="26">
        <f>0</f>
        <v>0</v>
      </c>
      <c r="K1402" s="26">
        <f>0</f>
        <v>0</v>
      </c>
      <c r="L1402" s="26">
        <f>0+L1403+L1407+L1411+L1415+L1419</f>
        <v>0</v>
      </c>
      <c r="M1402" s="26">
        <f>0+M1403+M1407+M1411+M1415+M1419</f>
        <v>0</v>
      </c>
    </row>
    <row r="1403" spans="1:16" x14ac:dyDescent="0.2">
      <c r="A1403" t="s">
        <v>36</v>
      </c>
      <c r="B1403" s="5" t="s">
        <v>1381</v>
      </c>
      <c r="C1403" s="5" t="s">
        <v>1382</v>
      </c>
      <c r="D1403" t="s">
        <v>4</v>
      </c>
      <c r="E1403" s="22" t="s">
        <v>1383</v>
      </c>
      <c r="F1403" s="23" t="s">
        <v>60</v>
      </c>
      <c r="G1403" s="24">
        <v>13.664</v>
      </c>
      <c r="H1403" s="23">
        <v>1.423E-2</v>
      </c>
      <c r="I1403" s="23">
        <f>ROUND(G1403*H1403,6)</f>
        <v>0.194439</v>
      </c>
      <c r="L1403" s="25">
        <v>0</v>
      </c>
      <c r="M1403" s="26">
        <f>ROUND(ROUND(L1403,2)*ROUND(G1403,3),2)</f>
        <v>0</v>
      </c>
      <c r="N1403" s="23" t="s">
        <v>53</v>
      </c>
      <c r="O1403">
        <f>(M1403*21)/100</f>
        <v>0</v>
      </c>
      <c r="P1403" t="s">
        <v>42</v>
      </c>
    </row>
    <row r="1404" spans="1:16" ht="38.25" x14ac:dyDescent="0.2">
      <c r="A1404" s="27" t="s">
        <v>43</v>
      </c>
      <c r="E1404" s="28" t="s">
        <v>1384</v>
      </c>
    </row>
    <row r="1405" spans="1:16" x14ac:dyDescent="0.2">
      <c r="A1405" s="27" t="s">
        <v>44</v>
      </c>
      <c r="E1405" s="29" t="s">
        <v>1385</v>
      </c>
    </row>
    <row r="1406" spans="1:16" ht="25.5" x14ac:dyDescent="0.2">
      <c r="E1406" s="28" t="s">
        <v>1386</v>
      </c>
    </row>
    <row r="1407" spans="1:16" x14ac:dyDescent="0.2">
      <c r="A1407" t="s">
        <v>36</v>
      </c>
      <c r="B1407" s="5" t="s">
        <v>1387</v>
      </c>
      <c r="C1407" s="5" t="s">
        <v>1388</v>
      </c>
      <c r="D1407" t="s">
        <v>4</v>
      </c>
      <c r="E1407" s="22" t="s">
        <v>1389</v>
      </c>
      <c r="F1407" s="23" t="s">
        <v>60</v>
      </c>
      <c r="G1407" s="24">
        <v>14.347</v>
      </c>
      <c r="H1407" s="23">
        <v>1.4999999999999999E-2</v>
      </c>
      <c r="I1407" s="23">
        <f>ROUND(G1407*H1407,6)</f>
        <v>0.21520500000000001</v>
      </c>
      <c r="L1407" s="25">
        <v>0</v>
      </c>
      <c r="M1407" s="26">
        <f>ROUND(ROUND(L1407,2)*ROUND(G1407,3),2)</f>
        <v>0</v>
      </c>
      <c r="N1407" s="23" t="s">
        <v>53</v>
      </c>
      <c r="O1407">
        <f>(M1407*21)/100</f>
        <v>0</v>
      </c>
      <c r="P1407" t="s">
        <v>42</v>
      </c>
    </row>
    <row r="1408" spans="1:16" ht="25.5" x14ac:dyDescent="0.2">
      <c r="A1408" s="27" t="s">
        <v>43</v>
      </c>
      <c r="E1408" s="28" t="s">
        <v>1390</v>
      </c>
    </row>
    <row r="1409" spans="1:16" x14ac:dyDescent="0.2">
      <c r="A1409" s="27" t="s">
        <v>44</v>
      </c>
      <c r="E1409" s="29" t="s">
        <v>4</v>
      </c>
    </row>
    <row r="1410" spans="1:16" x14ac:dyDescent="0.2">
      <c r="E1410" s="28" t="s">
        <v>4</v>
      </c>
    </row>
    <row r="1411" spans="1:16" x14ac:dyDescent="0.2">
      <c r="A1411" t="s">
        <v>36</v>
      </c>
      <c r="B1411" s="5" t="s">
        <v>1391</v>
      </c>
      <c r="C1411" s="5" t="s">
        <v>1392</v>
      </c>
      <c r="D1411" t="s">
        <v>4</v>
      </c>
      <c r="E1411" s="22" t="s">
        <v>1393</v>
      </c>
      <c r="F1411" s="23" t="s">
        <v>165</v>
      </c>
      <c r="G1411" s="24">
        <v>0.41</v>
      </c>
      <c r="H1411" s="23">
        <v>0</v>
      </c>
      <c r="I1411" s="23">
        <f>ROUND(G1411*H1411,6)</f>
        <v>0</v>
      </c>
      <c r="L1411" s="25">
        <v>0</v>
      </c>
      <c r="M1411" s="26">
        <f>ROUND(ROUND(L1411,2)*ROUND(G1411,3),2)</f>
        <v>0</v>
      </c>
      <c r="N1411" s="23" t="s">
        <v>129</v>
      </c>
      <c r="O1411">
        <f>(M1411*21)/100</f>
        <v>0</v>
      </c>
      <c r="P1411" t="s">
        <v>42</v>
      </c>
    </row>
    <row r="1412" spans="1:16" x14ac:dyDescent="0.2">
      <c r="A1412" s="27" t="s">
        <v>43</v>
      </c>
      <c r="E1412" s="28" t="s">
        <v>4</v>
      </c>
    </row>
    <row r="1413" spans="1:16" x14ac:dyDescent="0.2">
      <c r="A1413" s="27" t="s">
        <v>44</v>
      </c>
      <c r="E1413" s="29" t="s">
        <v>4</v>
      </c>
    </row>
    <row r="1414" spans="1:16" ht="114.75" x14ac:dyDescent="0.2">
      <c r="E1414" s="28" t="s">
        <v>1119</v>
      </c>
    </row>
    <row r="1415" spans="1:16" x14ac:dyDescent="0.2">
      <c r="A1415" t="s">
        <v>36</v>
      </c>
      <c r="B1415" s="5" t="s">
        <v>1394</v>
      </c>
      <c r="C1415" s="5" t="s">
        <v>1395</v>
      </c>
      <c r="D1415" t="s">
        <v>4</v>
      </c>
      <c r="E1415" s="22" t="s">
        <v>1396</v>
      </c>
      <c r="F1415" s="23" t="s">
        <v>165</v>
      </c>
      <c r="G1415" s="24">
        <v>0.41</v>
      </c>
      <c r="H1415" s="23">
        <v>0</v>
      </c>
      <c r="I1415" s="23">
        <f>ROUND(G1415*H1415,6)</f>
        <v>0</v>
      </c>
      <c r="L1415" s="25">
        <v>0</v>
      </c>
      <c r="M1415" s="26">
        <f>ROUND(ROUND(L1415,2)*ROUND(G1415,3),2)</f>
        <v>0</v>
      </c>
      <c r="N1415" s="23" t="s">
        <v>129</v>
      </c>
      <c r="O1415">
        <f>(M1415*21)/100</f>
        <v>0</v>
      </c>
      <c r="P1415" t="s">
        <v>42</v>
      </c>
    </row>
    <row r="1416" spans="1:16" x14ac:dyDescent="0.2">
      <c r="A1416" s="27" t="s">
        <v>43</v>
      </c>
      <c r="E1416" s="28" t="s">
        <v>4</v>
      </c>
    </row>
    <row r="1417" spans="1:16" x14ac:dyDescent="0.2">
      <c r="A1417" s="27" t="s">
        <v>44</v>
      </c>
      <c r="E1417" s="29" t="s">
        <v>4</v>
      </c>
    </row>
    <row r="1418" spans="1:16" ht="114.75" x14ac:dyDescent="0.2">
      <c r="E1418" s="28" t="s">
        <v>1119</v>
      </c>
    </row>
    <row r="1419" spans="1:16" x14ac:dyDescent="0.2">
      <c r="A1419" t="s">
        <v>36</v>
      </c>
      <c r="B1419" s="5" t="s">
        <v>1397</v>
      </c>
      <c r="C1419" s="5" t="s">
        <v>1398</v>
      </c>
      <c r="D1419" t="s">
        <v>4</v>
      </c>
      <c r="E1419" s="22" t="s">
        <v>1399</v>
      </c>
      <c r="F1419" s="23" t="s">
        <v>165</v>
      </c>
      <c r="G1419" s="24">
        <v>0.41</v>
      </c>
      <c r="H1419" s="23">
        <v>0</v>
      </c>
      <c r="I1419" s="23">
        <f>ROUND(G1419*H1419,6)</f>
        <v>0</v>
      </c>
      <c r="L1419" s="25">
        <v>0</v>
      </c>
      <c r="M1419" s="26">
        <f>ROUND(ROUND(L1419,2)*ROUND(G1419,3),2)</f>
        <v>0</v>
      </c>
      <c r="N1419" s="23" t="s">
        <v>129</v>
      </c>
      <c r="O1419">
        <f>(M1419*21)/100</f>
        <v>0</v>
      </c>
      <c r="P1419" t="s">
        <v>42</v>
      </c>
    </row>
    <row r="1420" spans="1:16" x14ac:dyDescent="0.2">
      <c r="A1420" s="27" t="s">
        <v>43</v>
      </c>
      <c r="E1420" s="28" t="s">
        <v>4</v>
      </c>
    </row>
    <row r="1421" spans="1:16" x14ac:dyDescent="0.2">
      <c r="A1421" s="27" t="s">
        <v>44</v>
      </c>
      <c r="E1421" s="29" t="s">
        <v>4</v>
      </c>
    </row>
    <row r="1422" spans="1:16" ht="114.75" x14ac:dyDescent="0.2">
      <c r="E1422" s="28" t="s">
        <v>1119</v>
      </c>
    </row>
    <row r="1423" spans="1:16" x14ac:dyDescent="0.2">
      <c r="A1423" t="s">
        <v>33</v>
      </c>
      <c r="C1423" s="6" t="s">
        <v>352</v>
      </c>
      <c r="E1423" s="30" t="s">
        <v>353</v>
      </c>
      <c r="J1423" s="26">
        <f>0</f>
        <v>0</v>
      </c>
      <c r="K1423" s="26">
        <f>0</f>
        <v>0</v>
      </c>
      <c r="L1423" s="26">
        <f>0+L1424</f>
        <v>0</v>
      </c>
      <c r="M1423" s="26">
        <f>0+M1424</f>
        <v>0</v>
      </c>
    </row>
    <row r="1424" spans="1:16" x14ac:dyDescent="0.2">
      <c r="A1424" t="s">
        <v>36</v>
      </c>
      <c r="B1424" s="5" t="s">
        <v>336</v>
      </c>
      <c r="C1424" s="5" t="s">
        <v>1400</v>
      </c>
      <c r="D1424" t="s">
        <v>4</v>
      </c>
      <c r="E1424" s="22" t="s">
        <v>1401</v>
      </c>
      <c r="F1424" s="23" t="s">
        <v>165</v>
      </c>
      <c r="G1424" s="24">
        <v>275.59199999999998</v>
      </c>
      <c r="H1424" s="23">
        <v>0</v>
      </c>
      <c r="I1424" s="23">
        <f>ROUND(G1424*H1424,6)</f>
        <v>0</v>
      </c>
      <c r="L1424" s="25">
        <v>0</v>
      </c>
      <c r="M1424" s="26">
        <f>ROUND(ROUND(L1424,2)*ROUND(G1424,3),2)</f>
        <v>0</v>
      </c>
      <c r="N1424" s="23" t="s">
        <v>129</v>
      </c>
      <c r="O1424">
        <f>(M1424*21)/100</f>
        <v>0</v>
      </c>
      <c r="P1424" t="s">
        <v>42</v>
      </c>
    </row>
    <row r="1425" spans="1:16" x14ac:dyDescent="0.2">
      <c r="A1425" s="27" t="s">
        <v>43</v>
      </c>
      <c r="E1425" s="28" t="s">
        <v>4</v>
      </c>
    </row>
    <row r="1426" spans="1:16" x14ac:dyDescent="0.2">
      <c r="A1426" s="27" t="s">
        <v>44</v>
      </c>
      <c r="E1426" s="29" t="s">
        <v>4</v>
      </c>
    </row>
    <row r="1427" spans="1:16" ht="63.75" x14ac:dyDescent="0.2">
      <c r="E1427" s="28" t="s">
        <v>357</v>
      </c>
    </row>
    <row r="1428" spans="1:16" x14ac:dyDescent="0.2">
      <c r="A1428" t="s">
        <v>33</v>
      </c>
      <c r="C1428" s="6" t="s">
        <v>361</v>
      </c>
      <c r="E1428" s="30" t="s">
        <v>362</v>
      </c>
      <c r="J1428" s="26">
        <f>0</f>
        <v>0</v>
      </c>
      <c r="K1428" s="26">
        <f>0</f>
        <v>0</v>
      </c>
      <c r="L1428" s="26">
        <f>0+L1429+L1433+L1437+L1441+L1445+L1449+L1453+L1457+L1461+L1465+L1469+L1473</f>
        <v>0</v>
      </c>
      <c r="M1428" s="26">
        <f>0+M1429+M1433+M1437+M1441+M1445+M1449+M1453+M1457+M1461+M1465+M1469+M1473</f>
        <v>0</v>
      </c>
    </row>
    <row r="1429" spans="1:16" x14ac:dyDescent="0.2">
      <c r="A1429" t="s">
        <v>36</v>
      </c>
      <c r="B1429" s="5" t="s">
        <v>1402</v>
      </c>
      <c r="C1429" s="5" t="s">
        <v>369</v>
      </c>
      <c r="D1429" t="s">
        <v>4</v>
      </c>
      <c r="E1429" s="22" t="s">
        <v>370</v>
      </c>
      <c r="F1429" s="23" t="s">
        <v>366</v>
      </c>
      <c r="G1429" s="24">
        <v>16</v>
      </c>
      <c r="H1429" s="23">
        <v>0</v>
      </c>
      <c r="I1429" s="23">
        <f>ROUND(G1429*H1429,6)</f>
        <v>0</v>
      </c>
      <c r="L1429" s="25">
        <v>0</v>
      </c>
      <c r="M1429" s="26">
        <f>ROUND(ROUND(L1429,2)*ROUND(G1429,3),2)</f>
        <v>0</v>
      </c>
      <c r="N1429" s="23" t="s">
        <v>129</v>
      </c>
      <c r="O1429">
        <f>(M1429*21)/100</f>
        <v>0</v>
      </c>
      <c r="P1429" t="s">
        <v>42</v>
      </c>
    </row>
    <row r="1430" spans="1:16" ht="38.25" x14ac:dyDescent="0.2">
      <c r="A1430" s="27" t="s">
        <v>43</v>
      </c>
      <c r="E1430" s="28" t="s">
        <v>371</v>
      </c>
    </row>
    <row r="1431" spans="1:16" x14ac:dyDescent="0.2">
      <c r="A1431" s="27" t="s">
        <v>44</v>
      </c>
      <c r="E1431" s="29" t="s">
        <v>4</v>
      </c>
    </row>
    <row r="1432" spans="1:16" x14ac:dyDescent="0.2">
      <c r="E1432" s="28" t="s">
        <v>4</v>
      </c>
    </row>
    <row r="1433" spans="1:16" x14ac:dyDescent="0.2">
      <c r="A1433" t="s">
        <v>36</v>
      </c>
      <c r="B1433" s="5" t="s">
        <v>1403</v>
      </c>
      <c r="C1433" s="5" t="s">
        <v>1404</v>
      </c>
      <c r="D1433" t="s">
        <v>4</v>
      </c>
      <c r="E1433" s="22" t="s">
        <v>1405</v>
      </c>
      <c r="F1433" s="23" t="s">
        <v>366</v>
      </c>
      <c r="G1433" s="24">
        <v>16</v>
      </c>
      <c r="H1433" s="23">
        <v>0</v>
      </c>
      <c r="I1433" s="23">
        <f>ROUND(G1433*H1433,6)</f>
        <v>0</v>
      </c>
      <c r="L1433" s="25">
        <v>0</v>
      </c>
      <c r="M1433" s="26">
        <f>ROUND(ROUND(L1433,2)*ROUND(G1433,3),2)</f>
        <v>0</v>
      </c>
      <c r="N1433" s="23" t="s">
        <v>129</v>
      </c>
      <c r="O1433">
        <f>(M1433*21)/100</f>
        <v>0</v>
      </c>
      <c r="P1433" t="s">
        <v>42</v>
      </c>
    </row>
    <row r="1434" spans="1:16" ht="38.25" x14ac:dyDescent="0.2">
      <c r="A1434" s="27" t="s">
        <v>43</v>
      </c>
      <c r="E1434" s="28" t="s">
        <v>1406</v>
      </c>
    </row>
    <row r="1435" spans="1:16" x14ac:dyDescent="0.2">
      <c r="A1435" s="27" t="s">
        <v>44</v>
      </c>
      <c r="E1435" s="29" t="s">
        <v>4</v>
      </c>
    </row>
    <row r="1436" spans="1:16" x14ac:dyDescent="0.2">
      <c r="E1436" s="28" t="s">
        <v>4</v>
      </c>
    </row>
    <row r="1437" spans="1:16" x14ac:dyDescent="0.2">
      <c r="A1437" t="s">
        <v>36</v>
      </c>
      <c r="B1437" s="5" t="s">
        <v>1407</v>
      </c>
      <c r="C1437" s="5" t="s">
        <v>1408</v>
      </c>
      <c r="D1437" t="s">
        <v>4</v>
      </c>
      <c r="E1437" s="22" t="s">
        <v>1409</v>
      </c>
      <c r="F1437" s="23" t="s">
        <v>366</v>
      </c>
      <c r="G1437" s="24">
        <v>16</v>
      </c>
      <c r="H1437" s="23">
        <v>0</v>
      </c>
      <c r="I1437" s="23">
        <f>ROUND(G1437*H1437,6)</f>
        <v>0</v>
      </c>
      <c r="L1437" s="25">
        <v>0</v>
      </c>
      <c r="M1437" s="26">
        <f>ROUND(ROUND(L1437,2)*ROUND(G1437,3),2)</f>
        <v>0</v>
      </c>
      <c r="N1437" s="23" t="s">
        <v>129</v>
      </c>
      <c r="O1437">
        <f>(M1437*21)/100</f>
        <v>0</v>
      </c>
      <c r="P1437" t="s">
        <v>42</v>
      </c>
    </row>
    <row r="1438" spans="1:16" ht="38.25" x14ac:dyDescent="0.2">
      <c r="A1438" s="27" t="s">
        <v>43</v>
      </c>
      <c r="E1438" s="28" t="s">
        <v>1410</v>
      </c>
    </row>
    <row r="1439" spans="1:16" x14ac:dyDescent="0.2">
      <c r="A1439" s="27" t="s">
        <v>44</v>
      </c>
      <c r="E1439" s="29" t="s">
        <v>4</v>
      </c>
    </row>
    <row r="1440" spans="1:16" x14ac:dyDescent="0.2">
      <c r="E1440" s="28" t="s">
        <v>4</v>
      </c>
    </row>
    <row r="1441" spans="1:16" x14ac:dyDescent="0.2">
      <c r="A1441" t="s">
        <v>36</v>
      </c>
      <c r="B1441" s="5" t="s">
        <v>1411</v>
      </c>
      <c r="C1441" s="5" t="s">
        <v>1412</v>
      </c>
      <c r="D1441" t="s">
        <v>4</v>
      </c>
      <c r="E1441" s="22" t="s">
        <v>1413</v>
      </c>
      <c r="F1441" s="23" t="s">
        <v>366</v>
      </c>
      <c r="G1441" s="24">
        <v>8</v>
      </c>
      <c r="H1441" s="23">
        <v>0</v>
      </c>
      <c r="I1441" s="23">
        <f>ROUND(G1441*H1441,6)</f>
        <v>0</v>
      </c>
      <c r="L1441" s="25">
        <v>0</v>
      </c>
      <c r="M1441" s="26">
        <f>ROUND(ROUND(L1441,2)*ROUND(G1441,3),2)</f>
        <v>0</v>
      </c>
      <c r="N1441" s="23" t="s">
        <v>129</v>
      </c>
      <c r="O1441">
        <f>(M1441*21)/100</f>
        <v>0</v>
      </c>
      <c r="P1441" t="s">
        <v>42</v>
      </c>
    </row>
    <row r="1442" spans="1:16" ht="38.25" x14ac:dyDescent="0.2">
      <c r="A1442" s="27" t="s">
        <v>43</v>
      </c>
      <c r="E1442" s="28" t="s">
        <v>1414</v>
      </c>
    </row>
    <row r="1443" spans="1:16" x14ac:dyDescent="0.2">
      <c r="A1443" s="27" t="s">
        <v>44</v>
      </c>
      <c r="E1443" s="29" t="s">
        <v>4</v>
      </c>
    </row>
    <row r="1444" spans="1:16" x14ac:dyDescent="0.2">
      <c r="E1444" s="28" t="s">
        <v>4</v>
      </c>
    </row>
    <row r="1445" spans="1:16" x14ac:dyDescent="0.2">
      <c r="A1445" t="s">
        <v>36</v>
      </c>
      <c r="B1445" s="5" t="s">
        <v>1415</v>
      </c>
      <c r="C1445" s="5" t="s">
        <v>1416</v>
      </c>
      <c r="D1445" t="s">
        <v>4</v>
      </c>
      <c r="E1445" s="22" t="s">
        <v>1417</v>
      </c>
      <c r="F1445" s="23" t="s">
        <v>366</v>
      </c>
      <c r="G1445" s="24">
        <v>16</v>
      </c>
      <c r="H1445" s="23">
        <v>0</v>
      </c>
      <c r="I1445" s="23">
        <f>ROUND(G1445*H1445,6)</f>
        <v>0</v>
      </c>
      <c r="L1445" s="25">
        <v>0</v>
      </c>
      <c r="M1445" s="26">
        <f>ROUND(ROUND(L1445,2)*ROUND(G1445,3),2)</f>
        <v>0</v>
      </c>
      <c r="N1445" s="23" t="s">
        <v>129</v>
      </c>
      <c r="O1445">
        <f>(M1445*21)/100</f>
        <v>0</v>
      </c>
      <c r="P1445" t="s">
        <v>42</v>
      </c>
    </row>
    <row r="1446" spans="1:16" ht="38.25" x14ac:dyDescent="0.2">
      <c r="A1446" s="27" t="s">
        <v>43</v>
      </c>
      <c r="E1446" s="28" t="s">
        <v>1418</v>
      </c>
    </row>
    <row r="1447" spans="1:16" x14ac:dyDescent="0.2">
      <c r="A1447" s="27" t="s">
        <v>44</v>
      </c>
      <c r="E1447" s="29" t="s">
        <v>4</v>
      </c>
    </row>
    <row r="1448" spans="1:16" x14ac:dyDescent="0.2">
      <c r="E1448" s="28" t="s">
        <v>4</v>
      </c>
    </row>
    <row r="1449" spans="1:16" x14ac:dyDescent="0.2">
      <c r="A1449" t="s">
        <v>36</v>
      </c>
      <c r="B1449" s="5" t="s">
        <v>1419</v>
      </c>
      <c r="C1449" s="5" t="s">
        <v>1127</v>
      </c>
      <c r="D1449" t="s">
        <v>4</v>
      </c>
      <c r="E1449" s="22" t="s">
        <v>1128</v>
      </c>
      <c r="F1449" s="23" t="s">
        <v>366</v>
      </c>
      <c r="G1449" s="24">
        <v>8</v>
      </c>
      <c r="H1449" s="23">
        <v>0</v>
      </c>
      <c r="I1449" s="23">
        <f>ROUND(G1449*H1449,6)</f>
        <v>0</v>
      </c>
      <c r="L1449" s="25">
        <v>0</v>
      </c>
      <c r="M1449" s="26">
        <f>ROUND(ROUND(L1449,2)*ROUND(G1449,3),2)</f>
        <v>0</v>
      </c>
      <c r="N1449" s="23" t="s">
        <v>129</v>
      </c>
      <c r="O1449">
        <f>(M1449*21)/100</f>
        <v>0</v>
      </c>
      <c r="P1449" t="s">
        <v>42</v>
      </c>
    </row>
    <row r="1450" spans="1:16" ht="38.25" x14ac:dyDescent="0.2">
      <c r="A1450" s="27" t="s">
        <v>43</v>
      </c>
      <c r="E1450" s="28" t="s">
        <v>1420</v>
      </c>
    </row>
    <row r="1451" spans="1:16" x14ac:dyDescent="0.2">
      <c r="A1451" s="27" t="s">
        <v>44</v>
      </c>
      <c r="E1451" s="29" t="s">
        <v>4</v>
      </c>
    </row>
    <row r="1452" spans="1:16" x14ac:dyDescent="0.2">
      <c r="E1452" s="28" t="s">
        <v>4</v>
      </c>
    </row>
    <row r="1453" spans="1:16" x14ac:dyDescent="0.2">
      <c r="A1453" t="s">
        <v>36</v>
      </c>
      <c r="B1453" s="5" t="s">
        <v>1421</v>
      </c>
      <c r="C1453" s="5" t="s">
        <v>1422</v>
      </c>
      <c r="D1453" t="s">
        <v>4</v>
      </c>
      <c r="E1453" s="22" t="s">
        <v>1423</v>
      </c>
      <c r="F1453" s="23" t="s">
        <v>366</v>
      </c>
      <c r="G1453" s="24">
        <v>8</v>
      </c>
      <c r="H1453" s="23">
        <v>0</v>
      </c>
      <c r="I1453" s="23">
        <f>ROUND(G1453*H1453,6)</f>
        <v>0</v>
      </c>
      <c r="L1453" s="25">
        <v>0</v>
      </c>
      <c r="M1453" s="26">
        <f>ROUND(ROUND(L1453,2)*ROUND(G1453,3),2)</f>
        <v>0</v>
      </c>
      <c r="N1453" s="23" t="s">
        <v>129</v>
      </c>
      <c r="O1453">
        <f>(M1453*21)/100</f>
        <v>0</v>
      </c>
      <c r="P1453" t="s">
        <v>42</v>
      </c>
    </row>
    <row r="1454" spans="1:16" ht="38.25" x14ac:dyDescent="0.2">
      <c r="A1454" s="27" t="s">
        <v>43</v>
      </c>
      <c r="E1454" s="28" t="s">
        <v>1424</v>
      </c>
    </row>
    <row r="1455" spans="1:16" x14ac:dyDescent="0.2">
      <c r="A1455" s="27" t="s">
        <v>44</v>
      </c>
      <c r="E1455" s="29" t="s">
        <v>4</v>
      </c>
    </row>
    <row r="1456" spans="1:16" x14ac:dyDescent="0.2">
      <c r="E1456" s="28" t="s">
        <v>4</v>
      </c>
    </row>
    <row r="1457" spans="1:16" x14ac:dyDescent="0.2">
      <c r="A1457" t="s">
        <v>36</v>
      </c>
      <c r="B1457" s="5" t="s">
        <v>1425</v>
      </c>
      <c r="C1457" s="5" t="s">
        <v>1426</v>
      </c>
      <c r="D1457" t="s">
        <v>4</v>
      </c>
      <c r="E1457" s="22" t="s">
        <v>1427</v>
      </c>
      <c r="F1457" s="23" t="s">
        <v>366</v>
      </c>
      <c r="G1457" s="24">
        <v>32</v>
      </c>
      <c r="H1457" s="23">
        <v>0</v>
      </c>
      <c r="I1457" s="23">
        <f>ROUND(G1457*H1457,6)</f>
        <v>0</v>
      </c>
      <c r="L1457" s="25">
        <v>0</v>
      </c>
      <c r="M1457" s="26">
        <f>ROUND(ROUND(L1457,2)*ROUND(G1457,3),2)</f>
        <v>0</v>
      </c>
      <c r="N1457" s="23" t="s">
        <v>129</v>
      </c>
      <c r="O1457">
        <f>(M1457*21)/100</f>
        <v>0</v>
      </c>
      <c r="P1457" t="s">
        <v>42</v>
      </c>
    </row>
    <row r="1458" spans="1:16" ht="51" x14ac:dyDescent="0.2">
      <c r="A1458" s="27" t="s">
        <v>43</v>
      </c>
      <c r="E1458" s="28" t="s">
        <v>1428</v>
      </c>
    </row>
    <row r="1459" spans="1:16" x14ac:dyDescent="0.2">
      <c r="A1459" s="27" t="s">
        <v>44</v>
      </c>
      <c r="E1459" s="29" t="s">
        <v>4</v>
      </c>
    </row>
    <row r="1460" spans="1:16" x14ac:dyDescent="0.2">
      <c r="E1460" s="28" t="s">
        <v>4</v>
      </c>
    </row>
    <row r="1461" spans="1:16" x14ac:dyDescent="0.2">
      <c r="A1461" t="s">
        <v>36</v>
      </c>
      <c r="B1461" s="5" t="s">
        <v>1429</v>
      </c>
      <c r="C1461" s="5" t="s">
        <v>1430</v>
      </c>
      <c r="D1461" t="s">
        <v>4</v>
      </c>
      <c r="E1461" s="22" t="s">
        <v>1431</v>
      </c>
      <c r="F1461" s="23" t="s">
        <v>366</v>
      </c>
      <c r="G1461" s="24">
        <v>16</v>
      </c>
      <c r="H1461" s="23">
        <v>0</v>
      </c>
      <c r="I1461" s="23">
        <f>ROUND(G1461*H1461,6)</f>
        <v>0</v>
      </c>
      <c r="L1461" s="25">
        <v>0</v>
      </c>
      <c r="M1461" s="26">
        <f>ROUND(ROUND(L1461,2)*ROUND(G1461,3),2)</f>
        <v>0</v>
      </c>
      <c r="N1461" s="23" t="s">
        <v>129</v>
      </c>
      <c r="O1461">
        <f>(M1461*21)/100</f>
        <v>0</v>
      </c>
      <c r="P1461" t="s">
        <v>42</v>
      </c>
    </row>
    <row r="1462" spans="1:16" ht="51" x14ac:dyDescent="0.2">
      <c r="A1462" s="27" t="s">
        <v>43</v>
      </c>
      <c r="E1462" s="28" t="s">
        <v>1432</v>
      </c>
    </row>
    <row r="1463" spans="1:16" x14ac:dyDescent="0.2">
      <c r="A1463" s="27" t="s">
        <v>44</v>
      </c>
      <c r="E1463" s="29" t="s">
        <v>4</v>
      </c>
    </row>
    <row r="1464" spans="1:16" x14ac:dyDescent="0.2">
      <c r="E1464" s="28" t="s">
        <v>4</v>
      </c>
    </row>
    <row r="1465" spans="1:16" x14ac:dyDescent="0.2">
      <c r="A1465" t="s">
        <v>36</v>
      </c>
      <c r="B1465" s="5" t="s">
        <v>1433</v>
      </c>
      <c r="C1465" s="5" t="s">
        <v>1434</v>
      </c>
      <c r="D1465" t="s">
        <v>4</v>
      </c>
      <c r="E1465" s="22" t="s">
        <v>1435</v>
      </c>
      <c r="F1465" s="23" t="s">
        <v>366</v>
      </c>
      <c r="G1465" s="24">
        <v>16</v>
      </c>
      <c r="H1465" s="23">
        <v>0</v>
      </c>
      <c r="I1465" s="23">
        <f>ROUND(G1465*H1465,6)</f>
        <v>0</v>
      </c>
      <c r="L1465" s="25">
        <v>0</v>
      </c>
      <c r="M1465" s="26">
        <f>ROUND(ROUND(L1465,2)*ROUND(G1465,3),2)</f>
        <v>0</v>
      </c>
      <c r="N1465" s="23" t="s">
        <v>129</v>
      </c>
      <c r="O1465">
        <f>(M1465*21)/100</f>
        <v>0</v>
      </c>
      <c r="P1465" t="s">
        <v>42</v>
      </c>
    </row>
    <row r="1466" spans="1:16" ht="38.25" x14ac:dyDescent="0.2">
      <c r="A1466" s="27" t="s">
        <v>43</v>
      </c>
      <c r="E1466" s="28" t="s">
        <v>1436</v>
      </c>
    </row>
    <row r="1467" spans="1:16" x14ac:dyDescent="0.2">
      <c r="A1467" s="27" t="s">
        <v>44</v>
      </c>
      <c r="E1467" s="29" t="s">
        <v>4</v>
      </c>
    </row>
    <row r="1468" spans="1:16" x14ac:dyDescent="0.2">
      <c r="E1468" s="28" t="s">
        <v>4</v>
      </c>
    </row>
    <row r="1469" spans="1:16" x14ac:dyDescent="0.2">
      <c r="A1469" t="s">
        <v>36</v>
      </c>
      <c r="B1469" s="5" t="s">
        <v>1437</v>
      </c>
      <c r="C1469" s="5" t="s">
        <v>1438</v>
      </c>
      <c r="D1469" t="s">
        <v>4</v>
      </c>
      <c r="E1469" s="22" t="s">
        <v>1439</v>
      </c>
      <c r="F1469" s="23" t="s">
        <v>366</v>
      </c>
      <c r="G1469" s="24">
        <v>16</v>
      </c>
      <c r="H1469" s="23">
        <v>0</v>
      </c>
      <c r="I1469" s="23">
        <f>ROUND(G1469*H1469,6)</f>
        <v>0</v>
      </c>
      <c r="L1469" s="25">
        <v>0</v>
      </c>
      <c r="M1469" s="26">
        <f>ROUND(ROUND(L1469,2)*ROUND(G1469,3),2)</f>
        <v>0</v>
      </c>
      <c r="N1469" s="23" t="s">
        <v>129</v>
      </c>
      <c r="O1469">
        <f>(M1469*21)/100</f>
        <v>0</v>
      </c>
      <c r="P1469" t="s">
        <v>42</v>
      </c>
    </row>
    <row r="1470" spans="1:16" ht="38.25" x14ac:dyDescent="0.2">
      <c r="A1470" s="27" t="s">
        <v>43</v>
      </c>
      <c r="E1470" s="28" t="s">
        <v>1440</v>
      </c>
    </row>
    <row r="1471" spans="1:16" x14ac:dyDescent="0.2">
      <c r="A1471" s="27" t="s">
        <v>44</v>
      </c>
      <c r="E1471" s="29" t="s">
        <v>4</v>
      </c>
    </row>
    <row r="1472" spans="1:16" x14ac:dyDescent="0.2">
      <c r="E1472" s="28" t="s">
        <v>4</v>
      </c>
    </row>
    <row r="1473" spans="1:16" x14ac:dyDescent="0.2">
      <c r="A1473" t="s">
        <v>36</v>
      </c>
      <c r="B1473" s="5" t="s">
        <v>1441</v>
      </c>
      <c r="C1473" s="5" t="s">
        <v>1442</v>
      </c>
      <c r="D1473" t="s">
        <v>4</v>
      </c>
      <c r="E1473" s="22" t="s">
        <v>1443</v>
      </c>
      <c r="F1473" s="23" t="s">
        <v>366</v>
      </c>
      <c r="G1473" s="24">
        <v>32</v>
      </c>
      <c r="H1473" s="23">
        <v>0</v>
      </c>
      <c r="I1473" s="23">
        <f>ROUND(G1473*H1473,6)</f>
        <v>0</v>
      </c>
      <c r="L1473" s="25">
        <v>0</v>
      </c>
      <c r="M1473" s="26">
        <f>ROUND(ROUND(L1473,2)*ROUND(G1473,3),2)</f>
        <v>0</v>
      </c>
      <c r="N1473" s="23" t="s">
        <v>129</v>
      </c>
      <c r="O1473">
        <f>(M1473*21)/100</f>
        <v>0</v>
      </c>
      <c r="P1473" t="s">
        <v>42</v>
      </c>
    </row>
    <row r="1474" spans="1:16" ht="51" x14ac:dyDescent="0.2">
      <c r="A1474" s="27" t="s">
        <v>43</v>
      </c>
      <c r="E1474" s="28" t="s">
        <v>1444</v>
      </c>
    </row>
    <row r="1475" spans="1:16" x14ac:dyDescent="0.2">
      <c r="A1475" s="27" t="s">
        <v>44</v>
      </c>
      <c r="E1475" s="29" t="s">
        <v>4</v>
      </c>
    </row>
    <row r="1476" spans="1:16" x14ac:dyDescent="0.2">
      <c r="E1476" s="28" t="s">
        <v>4</v>
      </c>
    </row>
    <row r="1477" spans="1:16" x14ac:dyDescent="0.2">
      <c r="A1477" t="s">
        <v>33</v>
      </c>
      <c r="C1477" s="6" t="s">
        <v>1445</v>
      </c>
      <c r="E1477" s="30" t="s">
        <v>1446</v>
      </c>
      <c r="J1477" s="26">
        <f>0</f>
        <v>0</v>
      </c>
      <c r="K1477" s="26">
        <f>0</f>
        <v>0</v>
      </c>
      <c r="L1477" s="26">
        <f>0+L1478+L1482</f>
        <v>0</v>
      </c>
      <c r="M1477" s="26">
        <f>0+M1478+M1482</f>
        <v>0</v>
      </c>
    </row>
    <row r="1478" spans="1:16" ht="25.5" x14ac:dyDescent="0.2">
      <c r="A1478" t="s">
        <v>36</v>
      </c>
      <c r="B1478" s="5" t="s">
        <v>1447</v>
      </c>
      <c r="C1478" s="5" t="s">
        <v>1448</v>
      </c>
      <c r="D1478" t="s">
        <v>4</v>
      </c>
      <c r="E1478" s="22" t="s">
        <v>1449</v>
      </c>
      <c r="F1478" s="23" t="s">
        <v>64</v>
      </c>
      <c r="G1478" s="24">
        <v>25</v>
      </c>
      <c r="H1478" s="23">
        <v>0</v>
      </c>
      <c r="I1478" s="23">
        <f>ROUND(G1478*H1478,6)</f>
        <v>0</v>
      </c>
      <c r="L1478" s="25">
        <v>0</v>
      </c>
      <c r="M1478" s="26">
        <f>ROUND(ROUND(L1478,2)*ROUND(G1478,3),2)</f>
        <v>0</v>
      </c>
      <c r="N1478" s="23" t="s">
        <v>53</v>
      </c>
      <c r="O1478">
        <f>(M1478*21)/100</f>
        <v>0</v>
      </c>
      <c r="P1478" t="s">
        <v>42</v>
      </c>
    </row>
    <row r="1479" spans="1:16" x14ac:dyDescent="0.2">
      <c r="A1479" s="27" t="s">
        <v>43</v>
      </c>
      <c r="E1479" s="28" t="s">
        <v>4</v>
      </c>
    </row>
    <row r="1480" spans="1:16" x14ac:dyDescent="0.2">
      <c r="A1480" s="27" t="s">
        <v>44</v>
      </c>
      <c r="E1480" s="29" t="s">
        <v>4</v>
      </c>
    </row>
    <row r="1481" spans="1:16" x14ac:dyDescent="0.2">
      <c r="E1481" s="28" t="s">
        <v>4</v>
      </c>
    </row>
    <row r="1482" spans="1:16" ht="25.5" x14ac:dyDescent="0.2">
      <c r="A1482" t="s">
        <v>36</v>
      </c>
      <c r="B1482" s="5" t="s">
        <v>1450</v>
      </c>
      <c r="C1482" s="5" t="s">
        <v>1451</v>
      </c>
      <c r="D1482" t="s">
        <v>4</v>
      </c>
      <c r="E1482" s="22" t="s">
        <v>1452</v>
      </c>
      <c r="F1482" s="23" t="s">
        <v>64</v>
      </c>
      <c r="G1482" s="24">
        <v>25</v>
      </c>
      <c r="H1482" s="23">
        <v>0</v>
      </c>
      <c r="I1482" s="23">
        <f>ROUND(G1482*H1482,6)</f>
        <v>0</v>
      </c>
      <c r="L1482" s="25">
        <v>0</v>
      </c>
      <c r="M1482" s="26">
        <f>ROUND(ROUND(L1482,2)*ROUND(G1482,3),2)</f>
        <v>0</v>
      </c>
      <c r="N1482" s="23" t="s">
        <v>53</v>
      </c>
      <c r="O1482">
        <f>(M1482*21)/100</f>
        <v>0</v>
      </c>
      <c r="P1482" t="s">
        <v>42</v>
      </c>
    </row>
    <row r="1483" spans="1:16" x14ac:dyDescent="0.2">
      <c r="A1483" s="27" t="s">
        <v>43</v>
      </c>
      <c r="E1483" s="28" t="s">
        <v>4</v>
      </c>
    </row>
    <row r="1484" spans="1:16" x14ac:dyDescent="0.2">
      <c r="A1484" s="27" t="s">
        <v>44</v>
      </c>
      <c r="E1484" s="29" t="s">
        <v>4</v>
      </c>
    </row>
    <row r="1485" spans="1:16" x14ac:dyDescent="0.2">
      <c r="E1485" s="28" t="s">
        <v>4</v>
      </c>
    </row>
    <row r="1486" spans="1:16" x14ac:dyDescent="0.2">
      <c r="A1486" t="s">
        <v>122</v>
      </c>
      <c r="C1486" s="6" t="s">
        <v>1453</v>
      </c>
      <c r="E1486" s="30" t="s">
        <v>1454</v>
      </c>
      <c r="J1486" s="26">
        <f>0+J1487+J1504+J1521+J1526+J1615+J1676+J1705+J1726+J1751+J1772+J1837+J1842+J1855+J1860</f>
        <v>0</v>
      </c>
      <c r="K1486" s="26">
        <f>0+K1487+K1504+K1521+K1526+K1615+K1676+K1705+K1726+K1751+K1772+K1837+K1842+K1855+K1860</f>
        <v>0</v>
      </c>
      <c r="L1486" s="26">
        <f>0+L1487+L1504+L1521+L1526+L1615+L1676+L1705+L1726+L1751+L1772+L1837+L1842+L1855+L1860</f>
        <v>0</v>
      </c>
      <c r="M1486" s="26">
        <f>0+M1487+M1504+M1521+M1526+M1615+M1676+M1705+M1726+M1751+M1772+M1837+M1842+M1855+M1860</f>
        <v>0</v>
      </c>
    </row>
    <row r="1487" spans="1:16" x14ac:dyDescent="0.2">
      <c r="A1487" t="s">
        <v>33</v>
      </c>
      <c r="C1487" s="6" t="s">
        <v>49</v>
      </c>
      <c r="E1487" s="30" t="s">
        <v>236</v>
      </c>
      <c r="J1487" s="26">
        <f>0</f>
        <v>0</v>
      </c>
      <c r="K1487" s="26">
        <f>0</f>
        <v>0</v>
      </c>
      <c r="L1487" s="26">
        <f>0+L1488+L1492+L1496+L1500</f>
        <v>0</v>
      </c>
      <c r="M1487" s="26">
        <f>0+M1488+M1492+M1496+M1500</f>
        <v>0</v>
      </c>
    </row>
    <row r="1488" spans="1:16" x14ac:dyDescent="0.2">
      <c r="A1488" t="s">
        <v>36</v>
      </c>
      <c r="B1488" s="5" t="s">
        <v>37</v>
      </c>
      <c r="C1488" s="5" t="s">
        <v>1455</v>
      </c>
      <c r="D1488" t="s">
        <v>4</v>
      </c>
      <c r="E1488" s="22" t="s">
        <v>1456</v>
      </c>
      <c r="F1488" s="23" t="s">
        <v>128</v>
      </c>
      <c r="G1488" s="24">
        <v>8.1319999999999997</v>
      </c>
      <c r="H1488" s="23">
        <v>2.4533100000000001</v>
      </c>
      <c r="I1488" s="23">
        <f>ROUND(G1488*H1488,6)</f>
        <v>19.950316999999998</v>
      </c>
      <c r="L1488" s="25">
        <v>0</v>
      </c>
      <c r="M1488" s="26">
        <f>ROUND(ROUND(L1488,2)*ROUND(G1488,3),2)</f>
        <v>0</v>
      </c>
      <c r="N1488" s="23" t="s">
        <v>129</v>
      </c>
      <c r="O1488">
        <f>(M1488*21)/100</f>
        <v>0</v>
      </c>
      <c r="P1488" t="s">
        <v>42</v>
      </c>
    </row>
    <row r="1489" spans="1:16" x14ac:dyDescent="0.2">
      <c r="A1489" s="27" t="s">
        <v>43</v>
      </c>
      <c r="E1489" s="28" t="s">
        <v>4</v>
      </c>
    </row>
    <row r="1490" spans="1:16" ht="25.5" x14ac:dyDescent="0.2">
      <c r="A1490" s="27" t="s">
        <v>44</v>
      </c>
      <c r="E1490" s="29" t="s">
        <v>1457</v>
      </c>
    </row>
    <row r="1491" spans="1:16" x14ac:dyDescent="0.2">
      <c r="E1491" s="28" t="s">
        <v>4</v>
      </c>
    </row>
    <row r="1492" spans="1:16" x14ac:dyDescent="0.2">
      <c r="A1492" t="s">
        <v>36</v>
      </c>
      <c r="B1492" s="5" t="s">
        <v>42</v>
      </c>
      <c r="C1492" s="5" t="s">
        <v>1458</v>
      </c>
      <c r="D1492" t="s">
        <v>4</v>
      </c>
      <c r="E1492" s="22" t="s">
        <v>1459</v>
      </c>
      <c r="F1492" s="23" t="s">
        <v>60</v>
      </c>
      <c r="G1492" s="24">
        <v>56.085000000000001</v>
      </c>
      <c r="H1492" s="23">
        <v>1.42E-3</v>
      </c>
      <c r="I1492" s="23">
        <f>ROUND(G1492*H1492,6)</f>
        <v>7.9641000000000003E-2</v>
      </c>
      <c r="L1492" s="25">
        <v>0</v>
      </c>
      <c r="M1492" s="26">
        <f>ROUND(ROUND(L1492,2)*ROUND(G1492,3),2)</f>
        <v>0</v>
      </c>
      <c r="N1492" s="23" t="s">
        <v>129</v>
      </c>
      <c r="O1492">
        <f>(M1492*21)/100</f>
        <v>0</v>
      </c>
      <c r="P1492" t="s">
        <v>42</v>
      </c>
    </row>
    <row r="1493" spans="1:16" x14ac:dyDescent="0.2">
      <c r="A1493" s="27" t="s">
        <v>43</v>
      </c>
      <c r="E1493" s="28" t="s">
        <v>4</v>
      </c>
    </row>
    <row r="1494" spans="1:16" ht="25.5" x14ac:dyDescent="0.2">
      <c r="A1494" s="27" t="s">
        <v>44</v>
      </c>
      <c r="E1494" s="29" t="s">
        <v>1460</v>
      </c>
    </row>
    <row r="1495" spans="1:16" ht="25.5" x14ac:dyDescent="0.2">
      <c r="E1495" s="28" t="s">
        <v>1461</v>
      </c>
    </row>
    <row r="1496" spans="1:16" x14ac:dyDescent="0.2">
      <c r="A1496" t="s">
        <v>36</v>
      </c>
      <c r="B1496" s="5" t="s">
        <v>49</v>
      </c>
      <c r="C1496" s="5" t="s">
        <v>1462</v>
      </c>
      <c r="D1496" t="s">
        <v>4</v>
      </c>
      <c r="E1496" s="22" t="s">
        <v>1463</v>
      </c>
      <c r="F1496" s="23" t="s">
        <v>60</v>
      </c>
      <c r="G1496" s="24">
        <v>56.085000000000001</v>
      </c>
      <c r="H1496" s="23">
        <v>0</v>
      </c>
      <c r="I1496" s="23">
        <f>ROUND(G1496*H1496,6)</f>
        <v>0</v>
      </c>
      <c r="L1496" s="25">
        <v>0</v>
      </c>
      <c r="M1496" s="26">
        <f>ROUND(ROUND(L1496,2)*ROUND(G1496,3),2)</f>
        <v>0</v>
      </c>
      <c r="N1496" s="23" t="s">
        <v>129</v>
      </c>
      <c r="O1496">
        <f>(M1496*21)/100</f>
        <v>0</v>
      </c>
      <c r="P1496" t="s">
        <v>42</v>
      </c>
    </row>
    <row r="1497" spans="1:16" x14ac:dyDescent="0.2">
      <c r="A1497" s="27" t="s">
        <v>43</v>
      </c>
      <c r="E1497" s="28" t="s">
        <v>4</v>
      </c>
    </row>
    <row r="1498" spans="1:16" x14ac:dyDescent="0.2">
      <c r="A1498" s="27" t="s">
        <v>44</v>
      </c>
      <c r="E1498" s="29" t="s">
        <v>4</v>
      </c>
    </row>
    <row r="1499" spans="1:16" ht="25.5" x14ac:dyDescent="0.2">
      <c r="E1499" s="28" t="s">
        <v>1461</v>
      </c>
    </row>
    <row r="1500" spans="1:16" ht="25.5" x14ac:dyDescent="0.2">
      <c r="A1500" t="s">
        <v>36</v>
      </c>
      <c r="B1500" s="5" t="s">
        <v>57</v>
      </c>
      <c r="C1500" s="5" t="s">
        <v>1464</v>
      </c>
      <c r="D1500" t="s">
        <v>4</v>
      </c>
      <c r="E1500" s="22" t="s">
        <v>1465</v>
      </c>
      <c r="F1500" s="23" t="s">
        <v>165</v>
      </c>
      <c r="G1500" s="24">
        <v>0.40699999999999997</v>
      </c>
      <c r="H1500" s="23">
        <v>1.05037</v>
      </c>
      <c r="I1500" s="23">
        <f>ROUND(G1500*H1500,6)</f>
        <v>0.42750100000000002</v>
      </c>
      <c r="L1500" s="25">
        <v>0</v>
      </c>
      <c r="M1500" s="26">
        <f>ROUND(ROUND(L1500,2)*ROUND(G1500,3),2)</f>
        <v>0</v>
      </c>
      <c r="N1500" s="23" t="s">
        <v>129</v>
      </c>
      <c r="O1500">
        <f>(M1500*21)/100</f>
        <v>0</v>
      </c>
      <c r="P1500" t="s">
        <v>42</v>
      </c>
    </row>
    <row r="1501" spans="1:16" ht="38.25" x14ac:dyDescent="0.2">
      <c r="A1501" s="27" t="s">
        <v>43</v>
      </c>
      <c r="E1501" s="28" t="s">
        <v>1466</v>
      </c>
    </row>
    <row r="1502" spans="1:16" ht="38.25" x14ac:dyDescent="0.2">
      <c r="A1502" s="27" t="s">
        <v>44</v>
      </c>
      <c r="E1502" s="29" t="s">
        <v>1467</v>
      </c>
    </row>
    <row r="1503" spans="1:16" x14ac:dyDescent="0.2">
      <c r="E1503" s="28" t="s">
        <v>4</v>
      </c>
    </row>
    <row r="1504" spans="1:16" x14ac:dyDescent="0.2">
      <c r="A1504" t="s">
        <v>33</v>
      </c>
      <c r="C1504" s="6" t="s">
        <v>57</v>
      </c>
      <c r="E1504" s="30" t="s">
        <v>242</v>
      </c>
      <c r="J1504" s="26">
        <f>0</f>
        <v>0</v>
      </c>
      <c r="K1504" s="26">
        <f>0</f>
        <v>0</v>
      </c>
      <c r="L1504" s="26">
        <f>0+L1505+L1509+L1513+L1517</f>
        <v>0</v>
      </c>
      <c r="M1504" s="26">
        <f>0+M1505+M1509+M1513+M1517</f>
        <v>0</v>
      </c>
    </row>
    <row r="1505" spans="1:16" x14ac:dyDescent="0.2">
      <c r="A1505" t="s">
        <v>36</v>
      </c>
      <c r="B1505" s="5" t="s">
        <v>61</v>
      </c>
      <c r="C1505" s="5" t="s">
        <v>1468</v>
      </c>
      <c r="D1505" t="s">
        <v>4</v>
      </c>
      <c r="E1505" s="22" t="s">
        <v>1469</v>
      </c>
      <c r="F1505" s="23" t="s">
        <v>128</v>
      </c>
      <c r="G1505" s="24">
        <v>4.51</v>
      </c>
      <c r="H1505" s="23">
        <v>2.2564500000000001</v>
      </c>
      <c r="I1505" s="23">
        <f>ROUND(G1505*H1505,6)</f>
        <v>10.176589999999999</v>
      </c>
      <c r="L1505" s="25">
        <v>0</v>
      </c>
      <c r="M1505" s="26">
        <f>ROUND(ROUND(L1505,2)*ROUND(G1505,3),2)</f>
        <v>0</v>
      </c>
      <c r="N1505" s="23" t="s">
        <v>129</v>
      </c>
      <c r="O1505">
        <f>(M1505*21)/100</f>
        <v>0</v>
      </c>
      <c r="P1505" t="s">
        <v>42</v>
      </c>
    </row>
    <row r="1506" spans="1:16" x14ac:dyDescent="0.2">
      <c r="A1506" s="27" t="s">
        <v>43</v>
      </c>
      <c r="E1506" s="28" t="s">
        <v>4</v>
      </c>
    </row>
    <row r="1507" spans="1:16" x14ac:dyDescent="0.2">
      <c r="A1507" s="27" t="s">
        <v>44</v>
      </c>
      <c r="E1507" s="29" t="s">
        <v>1470</v>
      </c>
    </row>
    <row r="1508" spans="1:16" x14ac:dyDescent="0.2">
      <c r="E1508" s="28" t="s">
        <v>4</v>
      </c>
    </row>
    <row r="1509" spans="1:16" x14ac:dyDescent="0.2">
      <c r="A1509" t="s">
        <v>36</v>
      </c>
      <c r="B1509" s="5" t="s">
        <v>66</v>
      </c>
      <c r="C1509" s="5" t="s">
        <v>1471</v>
      </c>
      <c r="D1509" t="s">
        <v>4</v>
      </c>
      <c r="E1509" s="22" t="s">
        <v>1472</v>
      </c>
      <c r="F1509" s="23" t="s">
        <v>60</v>
      </c>
      <c r="G1509" s="24">
        <v>16.399999999999999</v>
      </c>
      <c r="H1509" s="23">
        <v>5.1900000000000002E-3</v>
      </c>
      <c r="I1509" s="23">
        <f>ROUND(G1509*H1509,6)</f>
        <v>8.5115999999999997E-2</v>
      </c>
      <c r="L1509" s="25">
        <v>0</v>
      </c>
      <c r="M1509" s="26">
        <f>ROUND(ROUND(L1509,2)*ROUND(G1509,3),2)</f>
        <v>0</v>
      </c>
      <c r="N1509" s="23" t="s">
        <v>129</v>
      </c>
      <c r="O1509">
        <f>(M1509*21)/100</f>
        <v>0</v>
      </c>
      <c r="P1509" t="s">
        <v>42</v>
      </c>
    </row>
    <row r="1510" spans="1:16" x14ac:dyDescent="0.2">
      <c r="A1510" s="27" t="s">
        <v>43</v>
      </c>
      <c r="E1510" s="28" t="s">
        <v>4</v>
      </c>
    </row>
    <row r="1511" spans="1:16" x14ac:dyDescent="0.2">
      <c r="A1511" s="27" t="s">
        <v>44</v>
      </c>
      <c r="E1511" s="29" t="s">
        <v>1473</v>
      </c>
    </row>
    <row r="1512" spans="1:16" x14ac:dyDescent="0.2">
      <c r="E1512" s="28" t="s">
        <v>4</v>
      </c>
    </row>
    <row r="1513" spans="1:16" x14ac:dyDescent="0.2">
      <c r="A1513" t="s">
        <v>36</v>
      </c>
      <c r="B1513" s="5" t="s">
        <v>69</v>
      </c>
      <c r="C1513" s="5" t="s">
        <v>1474</v>
      </c>
      <c r="D1513" t="s">
        <v>4</v>
      </c>
      <c r="E1513" s="22" t="s">
        <v>1475</v>
      </c>
      <c r="F1513" s="23" t="s">
        <v>60</v>
      </c>
      <c r="G1513" s="24">
        <v>16.399999999999999</v>
      </c>
      <c r="H1513" s="23">
        <v>0</v>
      </c>
      <c r="I1513" s="23">
        <f>ROUND(G1513*H1513,6)</f>
        <v>0</v>
      </c>
      <c r="L1513" s="25">
        <v>0</v>
      </c>
      <c r="M1513" s="26">
        <f>ROUND(ROUND(L1513,2)*ROUND(G1513,3),2)</f>
        <v>0</v>
      </c>
      <c r="N1513" s="23" t="s">
        <v>129</v>
      </c>
      <c r="O1513">
        <f>(M1513*21)/100</f>
        <v>0</v>
      </c>
      <c r="P1513" t="s">
        <v>42</v>
      </c>
    </row>
    <row r="1514" spans="1:16" x14ac:dyDescent="0.2">
      <c r="A1514" s="27" t="s">
        <v>43</v>
      </c>
      <c r="E1514" s="28" t="s">
        <v>4</v>
      </c>
    </row>
    <row r="1515" spans="1:16" x14ac:dyDescent="0.2">
      <c r="A1515" s="27" t="s">
        <v>44</v>
      </c>
      <c r="E1515" s="29" t="s">
        <v>4</v>
      </c>
    </row>
    <row r="1516" spans="1:16" x14ac:dyDescent="0.2">
      <c r="E1516" s="28" t="s">
        <v>4</v>
      </c>
    </row>
    <row r="1517" spans="1:16" x14ac:dyDescent="0.2">
      <c r="A1517" t="s">
        <v>36</v>
      </c>
      <c r="B1517" s="5" t="s">
        <v>73</v>
      </c>
      <c r="C1517" s="5" t="s">
        <v>1476</v>
      </c>
      <c r="D1517" t="s">
        <v>4</v>
      </c>
      <c r="E1517" s="22" t="s">
        <v>1477</v>
      </c>
      <c r="F1517" s="23" t="s">
        <v>165</v>
      </c>
      <c r="G1517" s="24">
        <v>0.22600000000000001</v>
      </c>
      <c r="H1517" s="23">
        <v>1.0525599999999999</v>
      </c>
      <c r="I1517" s="23">
        <f>ROUND(G1517*H1517,6)</f>
        <v>0.23787900000000001</v>
      </c>
      <c r="L1517" s="25">
        <v>0</v>
      </c>
      <c r="M1517" s="26">
        <f>ROUND(ROUND(L1517,2)*ROUND(G1517,3),2)</f>
        <v>0</v>
      </c>
      <c r="N1517" s="23" t="s">
        <v>129</v>
      </c>
      <c r="O1517">
        <f>(M1517*21)/100</f>
        <v>0</v>
      </c>
      <c r="P1517" t="s">
        <v>42</v>
      </c>
    </row>
    <row r="1518" spans="1:16" x14ac:dyDescent="0.2">
      <c r="A1518" s="27" t="s">
        <v>43</v>
      </c>
      <c r="E1518" s="28" t="s">
        <v>4</v>
      </c>
    </row>
    <row r="1519" spans="1:16" ht="38.25" x14ac:dyDescent="0.2">
      <c r="A1519" s="27" t="s">
        <v>44</v>
      </c>
      <c r="E1519" s="29" t="s">
        <v>1478</v>
      </c>
    </row>
    <row r="1520" spans="1:16" x14ac:dyDescent="0.2">
      <c r="E1520" s="28" t="s">
        <v>4</v>
      </c>
    </row>
    <row r="1521" spans="1:16" x14ac:dyDescent="0.2">
      <c r="A1521" t="s">
        <v>33</v>
      </c>
      <c r="C1521" s="6" t="s">
        <v>66</v>
      </c>
      <c r="E1521" s="30" t="s">
        <v>251</v>
      </c>
      <c r="J1521" s="26">
        <f>0</f>
        <v>0</v>
      </c>
      <c r="K1521" s="26">
        <f>0</f>
        <v>0</v>
      </c>
      <c r="L1521" s="26">
        <f>0+L1522</f>
        <v>0</v>
      </c>
      <c r="M1521" s="26">
        <f>0+M1522</f>
        <v>0</v>
      </c>
    </row>
    <row r="1522" spans="1:16" x14ac:dyDescent="0.2">
      <c r="A1522" t="s">
        <v>36</v>
      </c>
      <c r="B1522" s="5" t="s">
        <v>77</v>
      </c>
      <c r="C1522" s="5" t="s">
        <v>1479</v>
      </c>
      <c r="D1522" t="s">
        <v>4</v>
      </c>
      <c r="E1522" s="22" t="s">
        <v>1480</v>
      </c>
      <c r="F1522" s="23" t="s">
        <v>128</v>
      </c>
      <c r="G1522" s="24">
        <v>8.84</v>
      </c>
      <c r="H1522" s="23">
        <v>0.20250000000000001</v>
      </c>
      <c r="I1522" s="23">
        <f>ROUND(G1522*H1522,6)</f>
        <v>1.7901</v>
      </c>
      <c r="L1522" s="25">
        <v>0</v>
      </c>
      <c r="M1522" s="26">
        <f>ROUND(ROUND(L1522,2)*ROUND(G1522,3),2)</f>
        <v>0</v>
      </c>
      <c r="N1522" s="23" t="s">
        <v>129</v>
      </c>
      <c r="O1522">
        <f>(M1522*21)/100</f>
        <v>0</v>
      </c>
      <c r="P1522" t="s">
        <v>42</v>
      </c>
    </row>
    <row r="1523" spans="1:16" x14ac:dyDescent="0.2">
      <c r="A1523" s="27" t="s">
        <v>43</v>
      </c>
      <c r="E1523" s="28" t="s">
        <v>4</v>
      </c>
    </row>
    <row r="1524" spans="1:16" x14ac:dyDescent="0.2">
      <c r="A1524" s="27" t="s">
        <v>44</v>
      </c>
      <c r="E1524" s="29" t="s">
        <v>1481</v>
      </c>
    </row>
    <row r="1525" spans="1:16" ht="25.5" x14ac:dyDescent="0.2">
      <c r="E1525" s="28" t="s">
        <v>1482</v>
      </c>
    </row>
    <row r="1526" spans="1:16" x14ac:dyDescent="0.2">
      <c r="A1526" t="s">
        <v>33</v>
      </c>
      <c r="C1526" s="6" t="s">
        <v>1483</v>
      </c>
      <c r="E1526" s="30" t="s">
        <v>1484</v>
      </c>
      <c r="J1526" s="26">
        <f>0</f>
        <v>0</v>
      </c>
      <c r="K1526" s="26">
        <f>0</f>
        <v>0</v>
      </c>
      <c r="L1526" s="26">
        <f>0+L1527+L1531+L1535+L1539+L1543+L1547+L1551+L1555+L1559+L1563+L1567+L1571+L1575+L1579+L1583+L1587+L1591+L1595+L1599+L1603+L1607+L1611</f>
        <v>0</v>
      </c>
      <c r="M1526" s="26">
        <f>0+M1527+M1531+M1535+M1539+M1543+M1547+M1551+M1555+M1559+M1563+M1567+M1571+M1575+M1579+M1583+M1587+M1591+M1595+M1599+M1603+M1607+M1611</f>
        <v>0</v>
      </c>
    </row>
    <row r="1527" spans="1:16" x14ac:dyDescent="0.2">
      <c r="A1527" t="s">
        <v>36</v>
      </c>
      <c r="B1527" s="5" t="s">
        <v>106</v>
      </c>
      <c r="C1527" s="5" t="s">
        <v>516</v>
      </c>
      <c r="D1527" t="s">
        <v>4</v>
      </c>
      <c r="E1527" s="22" t="s">
        <v>517</v>
      </c>
      <c r="F1527" s="23" t="s">
        <v>165</v>
      </c>
      <c r="G1527" s="24">
        <v>0.19700000000000001</v>
      </c>
      <c r="H1527" s="23">
        <v>1</v>
      </c>
      <c r="I1527" s="23">
        <f>ROUND(G1527*H1527,6)</f>
        <v>0.19700000000000001</v>
      </c>
      <c r="L1527" s="25">
        <v>0</v>
      </c>
      <c r="M1527" s="26">
        <f>ROUND(ROUND(L1527,2)*ROUND(G1527,3),2)</f>
        <v>0</v>
      </c>
      <c r="N1527" s="23" t="s">
        <v>129</v>
      </c>
      <c r="O1527">
        <f>(M1527*21)/100</f>
        <v>0</v>
      </c>
      <c r="P1527" t="s">
        <v>42</v>
      </c>
    </row>
    <row r="1528" spans="1:16" x14ac:dyDescent="0.2">
      <c r="A1528" s="27" t="s">
        <v>43</v>
      </c>
      <c r="E1528" s="28" t="s">
        <v>4</v>
      </c>
    </row>
    <row r="1529" spans="1:16" x14ac:dyDescent="0.2">
      <c r="A1529" s="27" t="s">
        <v>44</v>
      </c>
      <c r="E1529" s="29" t="s">
        <v>4</v>
      </c>
    </row>
    <row r="1530" spans="1:16" x14ac:dyDescent="0.2">
      <c r="E1530" s="28" t="s">
        <v>4</v>
      </c>
    </row>
    <row r="1531" spans="1:16" x14ac:dyDescent="0.2">
      <c r="A1531" t="s">
        <v>36</v>
      </c>
      <c r="B1531" s="5" t="s">
        <v>228</v>
      </c>
      <c r="C1531" s="5" t="s">
        <v>259</v>
      </c>
      <c r="D1531" t="s">
        <v>4</v>
      </c>
      <c r="E1531" s="22" t="s">
        <v>260</v>
      </c>
      <c r="F1531" s="23" t="s">
        <v>165</v>
      </c>
      <c r="G1531" s="24">
        <v>2.8000000000000001E-2</v>
      </c>
      <c r="H1531" s="23">
        <v>1</v>
      </c>
      <c r="I1531" s="23">
        <f>ROUND(G1531*H1531,6)</f>
        <v>2.8000000000000001E-2</v>
      </c>
      <c r="L1531" s="25">
        <v>0</v>
      </c>
      <c r="M1531" s="26">
        <f>ROUND(ROUND(L1531,2)*ROUND(G1531,3),2)</f>
        <v>0</v>
      </c>
      <c r="N1531" s="23" t="s">
        <v>129</v>
      </c>
      <c r="O1531">
        <f>(M1531*21)/100</f>
        <v>0</v>
      </c>
      <c r="P1531" t="s">
        <v>42</v>
      </c>
    </row>
    <row r="1532" spans="1:16" x14ac:dyDescent="0.2">
      <c r="A1532" s="27" t="s">
        <v>43</v>
      </c>
      <c r="E1532" s="28" t="s">
        <v>4</v>
      </c>
    </row>
    <row r="1533" spans="1:16" x14ac:dyDescent="0.2">
      <c r="A1533" s="27" t="s">
        <v>44</v>
      </c>
      <c r="E1533" s="29" t="s">
        <v>4</v>
      </c>
    </row>
    <row r="1534" spans="1:16" x14ac:dyDescent="0.2">
      <c r="E1534" s="28" t="s">
        <v>4</v>
      </c>
    </row>
    <row r="1535" spans="1:16" x14ac:dyDescent="0.2">
      <c r="A1535" t="s">
        <v>36</v>
      </c>
      <c r="B1535" s="5" t="s">
        <v>191</v>
      </c>
      <c r="C1535" s="5" t="s">
        <v>1485</v>
      </c>
      <c r="D1535" t="s">
        <v>4</v>
      </c>
      <c r="E1535" s="22" t="s">
        <v>1486</v>
      </c>
      <c r="F1535" s="23" t="s">
        <v>60</v>
      </c>
      <c r="G1535" s="24">
        <v>598.91099999999994</v>
      </c>
      <c r="H1535" s="23">
        <v>1.9E-3</v>
      </c>
      <c r="I1535" s="23">
        <f>ROUND(G1535*H1535,6)</f>
        <v>1.137931</v>
      </c>
      <c r="L1535" s="25">
        <v>0</v>
      </c>
      <c r="M1535" s="26">
        <f>ROUND(ROUND(L1535,2)*ROUND(G1535,3),2)</f>
        <v>0</v>
      </c>
      <c r="N1535" s="23" t="s">
        <v>129</v>
      </c>
      <c r="O1535">
        <f>(M1535*21)/100</f>
        <v>0</v>
      </c>
      <c r="P1535" t="s">
        <v>42</v>
      </c>
    </row>
    <row r="1536" spans="1:16" x14ac:dyDescent="0.2">
      <c r="A1536" s="27" t="s">
        <v>43</v>
      </c>
      <c r="E1536" s="28" t="s">
        <v>4</v>
      </c>
    </row>
    <row r="1537" spans="1:16" x14ac:dyDescent="0.2">
      <c r="A1537" s="27" t="s">
        <v>44</v>
      </c>
      <c r="E1537" s="29" t="s">
        <v>4</v>
      </c>
    </row>
    <row r="1538" spans="1:16" x14ac:dyDescent="0.2">
      <c r="E1538" s="28" t="s">
        <v>4</v>
      </c>
    </row>
    <row r="1539" spans="1:16" x14ac:dyDescent="0.2">
      <c r="A1539" t="s">
        <v>36</v>
      </c>
      <c r="B1539" s="5" t="s">
        <v>199</v>
      </c>
      <c r="C1539" s="5" t="s">
        <v>1485</v>
      </c>
      <c r="D1539" t="s">
        <v>37</v>
      </c>
      <c r="E1539" s="22" t="s">
        <v>1486</v>
      </c>
      <c r="F1539" s="23" t="s">
        <v>60</v>
      </c>
      <c r="G1539" s="24">
        <v>203.566</v>
      </c>
      <c r="H1539" s="23">
        <v>1.9E-3</v>
      </c>
      <c r="I1539" s="23">
        <f>ROUND(G1539*H1539,6)</f>
        <v>0.38677499999999998</v>
      </c>
      <c r="L1539" s="25">
        <v>0</v>
      </c>
      <c r="M1539" s="26">
        <f>ROUND(ROUND(L1539,2)*ROUND(G1539,3),2)</f>
        <v>0</v>
      </c>
      <c r="N1539" s="23" t="s">
        <v>129</v>
      </c>
      <c r="O1539">
        <f>(M1539*21)/100</f>
        <v>0</v>
      </c>
      <c r="P1539" t="s">
        <v>42</v>
      </c>
    </row>
    <row r="1540" spans="1:16" x14ac:dyDescent="0.2">
      <c r="A1540" s="27" t="s">
        <v>43</v>
      </c>
      <c r="E1540" s="28" t="s">
        <v>4</v>
      </c>
    </row>
    <row r="1541" spans="1:16" x14ac:dyDescent="0.2">
      <c r="A1541" s="27" t="s">
        <v>44</v>
      </c>
      <c r="E1541" s="29" t="s">
        <v>4</v>
      </c>
    </row>
    <row r="1542" spans="1:16" x14ac:dyDescent="0.2">
      <c r="E1542" s="28" t="s">
        <v>4</v>
      </c>
    </row>
    <row r="1543" spans="1:16" x14ac:dyDescent="0.2">
      <c r="A1543" t="s">
        <v>36</v>
      </c>
      <c r="B1543" s="5" t="s">
        <v>248</v>
      </c>
      <c r="C1543" s="5" t="s">
        <v>1485</v>
      </c>
      <c r="D1543" t="s">
        <v>42</v>
      </c>
      <c r="E1543" s="22" t="s">
        <v>1486</v>
      </c>
      <c r="F1543" s="23" t="s">
        <v>60</v>
      </c>
      <c r="G1543" s="24">
        <v>50.29</v>
      </c>
      <c r="H1543" s="23">
        <v>1.9E-3</v>
      </c>
      <c r="I1543" s="23">
        <f>ROUND(G1543*H1543,6)</f>
        <v>9.5550999999999997E-2</v>
      </c>
      <c r="L1543" s="25">
        <v>0</v>
      </c>
      <c r="M1543" s="26">
        <f>ROUND(ROUND(L1543,2)*ROUND(G1543,3),2)</f>
        <v>0</v>
      </c>
      <c r="N1543" s="23" t="s">
        <v>129</v>
      </c>
      <c r="O1543">
        <f>(M1543*21)/100</f>
        <v>0</v>
      </c>
      <c r="P1543" t="s">
        <v>42</v>
      </c>
    </row>
    <row r="1544" spans="1:16" x14ac:dyDescent="0.2">
      <c r="A1544" s="27" t="s">
        <v>43</v>
      </c>
      <c r="E1544" s="28" t="s">
        <v>4</v>
      </c>
    </row>
    <row r="1545" spans="1:16" x14ac:dyDescent="0.2">
      <c r="A1545" s="27" t="s">
        <v>44</v>
      </c>
      <c r="E1545" s="29" t="s">
        <v>4</v>
      </c>
    </row>
    <row r="1546" spans="1:16" x14ac:dyDescent="0.2">
      <c r="E1546" s="28" t="s">
        <v>4</v>
      </c>
    </row>
    <row r="1547" spans="1:16" x14ac:dyDescent="0.2">
      <c r="A1547" t="s">
        <v>36</v>
      </c>
      <c r="B1547" s="5" t="s">
        <v>116</v>
      </c>
      <c r="C1547" s="5" t="s">
        <v>1487</v>
      </c>
      <c r="D1547" t="s">
        <v>4</v>
      </c>
      <c r="E1547" s="22" t="s">
        <v>1488</v>
      </c>
      <c r="F1547" s="23" t="s">
        <v>60</v>
      </c>
      <c r="G1547" s="24">
        <v>850.67100000000005</v>
      </c>
      <c r="H1547" s="23">
        <v>1E-4</v>
      </c>
      <c r="I1547" s="23">
        <f>ROUND(G1547*H1547,6)</f>
        <v>8.5067000000000004E-2</v>
      </c>
      <c r="L1547" s="25">
        <v>0</v>
      </c>
      <c r="M1547" s="26">
        <f>ROUND(ROUND(L1547,2)*ROUND(G1547,3),2)</f>
        <v>0</v>
      </c>
      <c r="N1547" s="23" t="s">
        <v>129</v>
      </c>
      <c r="O1547">
        <f>(M1547*21)/100</f>
        <v>0</v>
      </c>
      <c r="P1547" t="s">
        <v>42</v>
      </c>
    </row>
    <row r="1548" spans="1:16" x14ac:dyDescent="0.2">
      <c r="A1548" s="27" t="s">
        <v>43</v>
      </c>
      <c r="E1548" s="28" t="s">
        <v>4</v>
      </c>
    </row>
    <row r="1549" spans="1:16" x14ac:dyDescent="0.2">
      <c r="A1549" s="27" t="s">
        <v>44</v>
      </c>
      <c r="E1549" s="29" t="s">
        <v>4</v>
      </c>
    </row>
    <row r="1550" spans="1:16" x14ac:dyDescent="0.2">
      <c r="E1550" s="28" t="s">
        <v>4</v>
      </c>
    </row>
    <row r="1551" spans="1:16" ht="25.5" x14ac:dyDescent="0.2">
      <c r="A1551" t="s">
        <v>36</v>
      </c>
      <c r="B1551" s="5" t="s">
        <v>221</v>
      </c>
      <c r="C1551" s="5" t="s">
        <v>1489</v>
      </c>
      <c r="D1551" t="s">
        <v>4</v>
      </c>
      <c r="E1551" s="22" t="s">
        <v>1490</v>
      </c>
      <c r="F1551" s="23" t="s">
        <v>80</v>
      </c>
      <c r="G1551" s="24">
        <v>119.449</v>
      </c>
      <c r="H1551" s="23">
        <v>5.5999999999999995E-4</v>
      </c>
      <c r="I1551" s="23">
        <f>ROUND(G1551*H1551,6)</f>
        <v>6.6891000000000006E-2</v>
      </c>
      <c r="L1551" s="25">
        <v>0</v>
      </c>
      <c r="M1551" s="26">
        <f>ROUND(ROUND(L1551,2)*ROUND(G1551,3),2)</f>
        <v>0</v>
      </c>
      <c r="N1551" s="23" t="s">
        <v>129</v>
      </c>
      <c r="O1551">
        <f>(M1551*21)/100</f>
        <v>0</v>
      </c>
      <c r="P1551" t="s">
        <v>42</v>
      </c>
    </row>
    <row r="1552" spans="1:16" x14ac:dyDescent="0.2">
      <c r="A1552" s="27" t="s">
        <v>43</v>
      </c>
      <c r="E1552" s="28" t="s">
        <v>4</v>
      </c>
    </row>
    <row r="1553" spans="1:16" ht="25.5" x14ac:dyDescent="0.2">
      <c r="A1553" s="27" t="s">
        <v>44</v>
      </c>
      <c r="E1553" s="29" t="s">
        <v>1491</v>
      </c>
    </row>
    <row r="1554" spans="1:16" x14ac:dyDescent="0.2">
      <c r="E1554" s="28" t="s">
        <v>4</v>
      </c>
    </row>
    <row r="1555" spans="1:16" ht="25.5" x14ac:dyDescent="0.2">
      <c r="A1555" t="s">
        <v>36</v>
      </c>
      <c r="B1555" s="5" t="s">
        <v>218</v>
      </c>
      <c r="C1555" s="5" t="s">
        <v>1492</v>
      </c>
      <c r="D1555" t="s">
        <v>4</v>
      </c>
      <c r="E1555" s="22" t="s">
        <v>1493</v>
      </c>
      <c r="F1555" s="23" t="s">
        <v>80</v>
      </c>
      <c r="G1555" s="24">
        <v>167.34299999999999</v>
      </c>
      <c r="H1555" s="23">
        <v>5.5999999999999995E-4</v>
      </c>
      <c r="I1555" s="23">
        <f>ROUND(G1555*H1555,6)</f>
        <v>9.3712000000000004E-2</v>
      </c>
      <c r="L1555" s="25">
        <v>0</v>
      </c>
      <c r="M1555" s="26">
        <f>ROUND(ROUND(L1555,2)*ROUND(G1555,3),2)</f>
        <v>0</v>
      </c>
      <c r="N1555" s="23" t="s">
        <v>129</v>
      </c>
      <c r="O1555">
        <f>(M1555*21)/100</f>
        <v>0</v>
      </c>
      <c r="P1555" t="s">
        <v>42</v>
      </c>
    </row>
    <row r="1556" spans="1:16" x14ac:dyDescent="0.2">
      <c r="A1556" s="27" t="s">
        <v>43</v>
      </c>
      <c r="E1556" s="28" t="s">
        <v>4</v>
      </c>
    </row>
    <row r="1557" spans="1:16" ht="63.75" x14ac:dyDescent="0.2">
      <c r="A1557" s="27" t="s">
        <v>44</v>
      </c>
      <c r="E1557" s="29" t="s">
        <v>1494</v>
      </c>
    </row>
    <row r="1558" spans="1:16" x14ac:dyDescent="0.2">
      <c r="E1558" s="28" t="s">
        <v>4</v>
      </c>
    </row>
    <row r="1559" spans="1:16" x14ac:dyDescent="0.2">
      <c r="A1559" t="s">
        <v>36</v>
      </c>
      <c r="B1559" s="5" t="s">
        <v>182</v>
      </c>
      <c r="C1559" s="5" t="s">
        <v>1495</v>
      </c>
      <c r="D1559" t="s">
        <v>4</v>
      </c>
      <c r="E1559" s="22" t="s">
        <v>1496</v>
      </c>
      <c r="F1559" s="23" t="s">
        <v>60</v>
      </c>
      <c r="G1559" s="24">
        <v>756.03899999999999</v>
      </c>
      <c r="H1559" s="23">
        <v>3.0000000000000001E-3</v>
      </c>
      <c r="I1559" s="23">
        <f>ROUND(G1559*H1559,6)</f>
        <v>2.2681170000000002</v>
      </c>
      <c r="L1559" s="25">
        <v>0</v>
      </c>
      <c r="M1559" s="26">
        <f>ROUND(ROUND(L1559,2)*ROUND(G1559,3),2)</f>
        <v>0</v>
      </c>
      <c r="N1559" s="23" t="s">
        <v>129</v>
      </c>
      <c r="O1559">
        <f>(M1559*21)/100</f>
        <v>0</v>
      </c>
      <c r="P1559" t="s">
        <v>42</v>
      </c>
    </row>
    <row r="1560" spans="1:16" x14ac:dyDescent="0.2">
      <c r="A1560" s="27" t="s">
        <v>43</v>
      </c>
      <c r="E1560" s="28" t="s">
        <v>4</v>
      </c>
    </row>
    <row r="1561" spans="1:16" x14ac:dyDescent="0.2">
      <c r="A1561" s="27" t="s">
        <v>44</v>
      </c>
      <c r="E1561" s="29" t="s">
        <v>4</v>
      </c>
    </row>
    <row r="1562" spans="1:16" x14ac:dyDescent="0.2">
      <c r="E1562" s="28" t="s">
        <v>4</v>
      </c>
    </row>
    <row r="1563" spans="1:16" x14ac:dyDescent="0.2">
      <c r="A1563" t="s">
        <v>36</v>
      </c>
      <c r="B1563" s="5" t="s">
        <v>237</v>
      </c>
      <c r="C1563" s="5" t="s">
        <v>1495</v>
      </c>
      <c r="D1563" t="s">
        <v>37</v>
      </c>
      <c r="E1563" s="22" t="s">
        <v>1496</v>
      </c>
      <c r="F1563" s="23" t="s">
        <v>60</v>
      </c>
      <c r="G1563" s="24">
        <v>39.091999999999999</v>
      </c>
      <c r="H1563" s="23">
        <v>3.0000000000000001E-3</v>
      </c>
      <c r="I1563" s="23">
        <f>ROUND(G1563*H1563,6)</f>
        <v>0.11727600000000001</v>
      </c>
      <c r="L1563" s="25">
        <v>0</v>
      </c>
      <c r="M1563" s="26">
        <f>ROUND(ROUND(L1563,2)*ROUND(G1563,3),2)</f>
        <v>0</v>
      </c>
      <c r="N1563" s="23" t="s">
        <v>129</v>
      </c>
      <c r="O1563">
        <f>(M1563*21)/100</f>
        <v>0</v>
      </c>
      <c r="P1563" t="s">
        <v>42</v>
      </c>
    </row>
    <row r="1564" spans="1:16" x14ac:dyDescent="0.2">
      <c r="A1564" s="27" t="s">
        <v>43</v>
      </c>
      <c r="E1564" s="28" t="s">
        <v>4</v>
      </c>
    </row>
    <row r="1565" spans="1:16" x14ac:dyDescent="0.2">
      <c r="A1565" s="27" t="s">
        <v>44</v>
      </c>
      <c r="E1565" s="29" t="s">
        <v>4</v>
      </c>
    </row>
    <row r="1566" spans="1:16" x14ac:dyDescent="0.2">
      <c r="E1566" s="28" t="s">
        <v>4</v>
      </c>
    </row>
    <row r="1567" spans="1:16" ht="25.5" x14ac:dyDescent="0.2">
      <c r="A1567" t="s">
        <v>36</v>
      </c>
      <c r="B1567" s="5" t="s">
        <v>100</v>
      </c>
      <c r="C1567" s="5" t="s">
        <v>1497</v>
      </c>
      <c r="D1567" t="s">
        <v>4</v>
      </c>
      <c r="E1567" s="22" t="s">
        <v>1498</v>
      </c>
      <c r="F1567" s="23" t="s">
        <v>60</v>
      </c>
      <c r="G1567" s="24">
        <v>657.42499999999995</v>
      </c>
      <c r="H1567" s="23">
        <v>0</v>
      </c>
      <c r="I1567" s="23">
        <f>ROUND(G1567*H1567,6)</f>
        <v>0</v>
      </c>
      <c r="L1567" s="25">
        <v>0</v>
      </c>
      <c r="M1567" s="26">
        <f>ROUND(ROUND(L1567,2)*ROUND(G1567,3),2)</f>
        <v>0</v>
      </c>
      <c r="N1567" s="23" t="s">
        <v>129</v>
      </c>
      <c r="O1567">
        <f>(M1567*21)/100</f>
        <v>0</v>
      </c>
      <c r="P1567" t="s">
        <v>42</v>
      </c>
    </row>
    <row r="1568" spans="1:16" x14ac:dyDescent="0.2">
      <c r="A1568" s="27" t="s">
        <v>43</v>
      </c>
      <c r="E1568" s="28" t="s">
        <v>4</v>
      </c>
    </row>
    <row r="1569" spans="1:16" ht="63.75" x14ac:dyDescent="0.2">
      <c r="A1569" s="27" t="s">
        <v>44</v>
      </c>
      <c r="E1569" s="29" t="s">
        <v>1499</v>
      </c>
    </row>
    <row r="1570" spans="1:16" ht="25.5" x14ac:dyDescent="0.2">
      <c r="E1570" s="28" t="s">
        <v>1500</v>
      </c>
    </row>
    <row r="1571" spans="1:16" ht="25.5" x14ac:dyDescent="0.2">
      <c r="A1571" t="s">
        <v>36</v>
      </c>
      <c r="B1571" s="5" t="s">
        <v>110</v>
      </c>
      <c r="C1571" s="5" t="s">
        <v>1501</v>
      </c>
      <c r="D1571" t="s">
        <v>4</v>
      </c>
      <c r="E1571" s="22" t="s">
        <v>1502</v>
      </c>
      <c r="F1571" s="23" t="s">
        <v>60</v>
      </c>
      <c r="G1571" s="24">
        <v>657.42499999999995</v>
      </c>
      <c r="H1571" s="23">
        <v>0</v>
      </c>
      <c r="I1571" s="23">
        <f>ROUND(G1571*H1571,6)</f>
        <v>0</v>
      </c>
      <c r="L1571" s="25">
        <v>0</v>
      </c>
      <c r="M1571" s="26">
        <f>ROUND(ROUND(L1571,2)*ROUND(G1571,3),2)</f>
        <v>0</v>
      </c>
      <c r="N1571" s="23" t="s">
        <v>129</v>
      </c>
      <c r="O1571">
        <f>(M1571*21)/100</f>
        <v>0</v>
      </c>
      <c r="P1571" t="s">
        <v>42</v>
      </c>
    </row>
    <row r="1572" spans="1:16" x14ac:dyDescent="0.2">
      <c r="A1572" s="27" t="s">
        <v>43</v>
      </c>
      <c r="E1572" s="28" t="s">
        <v>4</v>
      </c>
    </row>
    <row r="1573" spans="1:16" x14ac:dyDescent="0.2">
      <c r="A1573" s="27" t="s">
        <v>44</v>
      </c>
      <c r="E1573" s="29" t="s">
        <v>1503</v>
      </c>
    </row>
    <row r="1574" spans="1:16" ht="38.25" x14ac:dyDescent="0.2">
      <c r="E1574" s="28" t="s">
        <v>1504</v>
      </c>
    </row>
    <row r="1575" spans="1:16" ht="25.5" x14ac:dyDescent="0.2">
      <c r="A1575" t="s">
        <v>36</v>
      </c>
      <c r="B1575" s="5" t="s">
        <v>186</v>
      </c>
      <c r="C1575" s="5" t="s">
        <v>1505</v>
      </c>
      <c r="D1575" t="s">
        <v>4</v>
      </c>
      <c r="E1575" s="22" t="s">
        <v>1506</v>
      </c>
      <c r="F1575" s="23" t="s">
        <v>60</v>
      </c>
      <c r="G1575" s="24">
        <v>520.79200000000003</v>
      </c>
      <c r="H1575" s="23">
        <v>1.3999999999999999E-4</v>
      </c>
      <c r="I1575" s="23">
        <f>ROUND(G1575*H1575,6)</f>
        <v>7.2911000000000004E-2</v>
      </c>
      <c r="L1575" s="25">
        <v>0</v>
      </c>
      <c r="M1575" s="26">
        <f>ROUND(ROUND(L1575,2)*ROUND(G1575,3),2)</f>
        <v>0</v>
      </c>
      <c r="N1575" s="23" t="s">
        <v>129</v>
      </c>
      <c r="O1575">
        <f>(M1575*21)/100</f>
        <v>0</v>
      </c>
      <c r="P1575" t="s">
        <v>42</v>
      </c>
    </row>
    <row r="1576" spans="1:16" x14ac:dyDescent="0.2">
      <c r="A1576" s="27" t="s">
        <v>43</v>
      </c>
      <c r="E1576" s="28" t="s">
        <v>4</v>
      </c>
    </row>
    <row r="1577" spans="1:16" ht="63.75" x14ac:dyDescent="0.2">
      <c r="A1577" s="27" t="s">
        <v>44</v>
      </c>
      <c r="E1577" s="29" t="s">
        <v>1507</v>
      </c>
    </row>
    <row r="1578" spans="1:16" ht="63.75" x14ac:dyDescent="0.2">
      <c r="E1578" s="28" t="s">
        <v>1508</v>
      </c>
    </row>
    <row r="1579" spans="1:16" ht="25.5" x14ac:dyDescent="0.2">
      <c r="A1579" t="s">
        <v>36</v>
      </c>
      <c r="B1579" s="5" t="s">
        <v>196</v>
      </c>
      <c r="C1579" s="5" t="s">
        <v>1509</v>
      </c>
      <c r="D1579" t="s">
        <v>4</v>
      </c>
      <c r="E1579" s="22" t="s">
        <v>1510</v>
      </c>
      <c r="F1579" s="23" t="s">
        <v>60</v>
      </c>
      <c r="G1579" s="24">
        <v>177.01400000000001</v>
      </c>
      <c r="H1579" s="23">
        <v>2.7999999999999998E-4</v>
      </c>
      <c r="I1579" s="23">
        <f>ROUND(G1579*H1579,6)</f>
        <v>4.9563999999999997E-2</v>
      </c>
      <c r="L1579" s="25">
        <v>0</v>
      </c>
      <c r="M1579" s="26">
        <f>ROUND(ROUND(L1579,2)*ROUND(G1579,3),2)</f>
        <v>0</v>
      </c>
      <c r="N1579" s="23" t="s">
        <v>129</v>
      </c>
      <c r="O1579">
        <f>(M1579*21)/100</f>
        <v>0</v>
      </c>
      <c r="P1579" t="s">
        <v>42</v>
      </c>
    </row>
    <row r="1580" spans="1:16" x14ac:dyDescent="0.2">
      <c r="A1580" s="27" t="s">
        <v>43</v>
      </c>
      <c r="E1580" s="28" t="s">
        <v>4</v>
      </c>
    </row>
    <row r="1581" spans="1:16" ht="51" x14ac:dyDescent="0.2">
      <c r="A1581" s="27" t="s">
        <v>44</v>
      </c>
      <c r="E1581" s="29" t="s">
        <v>1511</v>
      </c>
    </row>
    <row r="1582" spans="1:16" ht="63.75" x14ac:dyDescent="0.2">
      <c r="E1582" s="28" t="s">
        <v>1508</v>
      </c>
    </row>
    <row r="1583" spans="1:16" x14ac:dyDescent="0.2">
      <c r="A1583" t="s">
        <v>36</v>
      </c>
      <c r="B1583" s="5" t="s">
        <v>204</v>
      </c>
      <c r="C1583" s="5" t="s">
        <v>1512</v>
      </c>
      <c r="D1583" t="s">
        <v>4</v>
      </c>
      <c r="E1583" s="22" t="s">
        <v>1513</v>
      </c>
      <c r="F1583" s="23" t="s">
        <v>60</v>
      </c>
      <c r="G1583" s="24">
        <v>739.71400000000006</v>
      </c>
      <c r="H1583" s="23">
        <v>0</v>
      </c>
      <c r="I1583" s="23">
        <f>ROUND(G1583*H1583,6)</f>
        <v>0</v>
      </c>
      <c r="L1583" s="25">
        <v>0</v>
      </c>
      <c r="M1583" s="26">
        <f>ROUND(ROUND(L1583,2)*ROUND(G1583,3),2)</f>
        <v>0</v>
      </c>
      <c r="N1583" s="23" t="s">
        <v>129</v>
      </c>
      <c r="O1583">
        <f>(M1583*21)/100</f>
        <v>0</v>
      </c>
      <c r="P1583" t="s">
        <v>42</v>
      </c>
    </row>
    <row r="1584" spans="1:16" x14ac:dyDescent="0.2">
      <c r="A1584" s="27" t="s">
        <v>43</v>
      </c>
      <c r="E1584" s="28" t="s">
        <v>4</v>
      </c>
    </row>
    <row r="1585" spans="1:16" ht="89.25" x14ac:dyDescent="0.2">
      <c r="A1585" s="27" t="s">
        <v>44</v>
      </c>
      <c r="E1585" s="29" t="s">
        <v>1514</v>
      </c>
    </row>
    <row r="1586" spans="1:16" ht="38.25" x14ac:dyDescent="0.2">
      <c r="E1586" s="28" t="s">
        <v>1515</v>
      </c>
    </row>
    <row r="1587" spans="1:16" ht="25.5" x14ac:dyDescent="0.2">
      <c r="A1587" t="s">
        <v>36</v>
      </c>
      <c r="B1587" s="5" t="s">
        <v>213</v>
      </c>
      <c r="C1587" s="5" t="s">
        <v>1516</v>
      </c>
      <c r="D1587" t="s">
        <v>4</v>
      </c>
      <c r="E1587" s="22" t="s">
        <v>1517</v>
      </c>
      <c r="F1587" s="23" t="s">
        <v>80</v>
      </c>
      <c r="G1587" s="24">
        <v>260.72000000000003</v>
      </c>
      <c r="H1587" s="23">
        <v>0</v>
      </c>
      <c r="I1587" s="23">
        <f>ROUND(G1587*H1587,6)</f>
        <v>0</v>
      </c>
      <c r="L1587" s="25">
        <v>0</v>
      </c>
      <c r="M1587" s="26">
        <f>ROUND(ROUND(L1587,2)*ROUND(G1587,3),2)</f>
        <v>0</v>
      </c>
      <c r="N1587" s="23" t="s">
        <v>129</v>
      </c>
      <c r="O1587">
        <f>(M1587*21)/100</f>
        <v>0</v>
      </c>
      <c r="P1587" t="s">
        <v>42</v>
      </c>
    </row>
    <row r="1588" spans="1:16" x14ac:dyDescent="0.2">
      <c r="A1588" s="27" t="s">
        <v>43</v>
      </c>
      <c r="E1588" s="28" t="s">
        <v>4</v>
      </c>
    </row>
    <row r="1589" spans="1:16" ht="63.75" x14ac:dyDescent="0.2">
      <c r="A1589" s="27" t="s">
        <v>44</v>
      </c>
      <c r="E1589" s="29" t="s">
        <v>1518</v>
      </c>
    </row>
    <row r="1590" spans="1:16" ht="38.25" x14ac:dyDescent="0.2">
      <c r="E1590" s="28" t="s">
        <v>1515</v>
      </c>
    </row>
    <row r="1591" spans="1:16" ht="25.5" x14ac:dyDescent="0.2">
      <c r="A1591" t="s">
        <v>36</v>
      </c>
      <c r="B1591" s="5" t="s">
        <v>225</v>
      </c>
      <c r="C1591" s="5" t="s">
        <v>1519</v>
      </c>
      <c r="D1591" t="s">
        <v>4</v>
      </c>
      <c r="E1591" s="22" t="s">
        <v>1520</v>
      </c>
      <c r="F1591" s="23" t="s">
        <v>60</v>
      </c>
      <c r="G1591" s="24">
        <v>32.576999999999998</v>
      </c>
      <c r="H1591" s="23">
        <v>0</v>
      </c>
      <c r="I1591" s="23">
        <f>ROUND(G1591*H1591,6)</f>
        <v>0</v>
      </c>
      <c r="L1591" s="25">
        <v>0</v>
      </c>
      <c r="M1591" s="26">
        <f>ROUND(ROUND(L1591,2)*ROUND(G1591,3),2)</f>
        <v>0</v>
      </c>
      <c r="N1591" s="23" t="s">
        <v>129</v>
      </c>
      <c r="O1591">
        <f>(M1591*21)/100</f>
        <v>0</v>
      </c>
      <c r="P1591" t="s">
        <v>42</v>
      </c>
    </row>
    <row r="1592" spans="1:16" x14ac:dyDescent="0.2">
      <c r="A1592" s="27" t="s">
        <v>43</v>
      </c>
      <c r="E1592" s="28" t="s">
        <v>4</v>
      </c>
    </row>
    <row r="1593" spans="1:16" ht="25.5" x14ac:dyDescent="0.2">
      <c r="A1593" s="27" t="s">
        <v>44</v>
      </c>
      <c r="E1593" s="29" t="s">
        <v>1521</v>
      </c>
    </row>
    <row r="1594" spans="1:16" x14ac:dyDescent="0.2">
      <c r="E1594" s="28" t="s">
        <v>4</v>
      </c>
    </row>
    <row r="1595" spans="1:16" x14ac:dyDescent="0.2">
      <c r="A1595" t="s">
        <v>36</v>
      </c>
      <c r="B1595" s="5" t="s">
        <v>232</v>
      </c>
      <c r="C1595" s="5" t="s">
        <v>1522</v>
      </c>
      <c r="D1595" t="s">
        <v>4</v>
      </c>
      <c r="E1595" s="22" t="s">
        <v>1523</v>
      </c>
      <c r="F1595" s="23" t="s">
        <v>60</v>
      </c>
      <c r="G1595" s="24">
        <v>32.576999999999998</v>
      </c>
      <c r="H1595" s="23">
        <v>9.3999999999999997E-4</v>
      </c>
      <c r="I1595" s="23">
        <f>ROUND(G1595*H1595,6)</f>
        <v>3.0622E-2</v>
      </c>
      <c r="L1595" s="25">
        <v>0</v>
      </c>
      <c r="M1595" s="26">
        <f>ROUND(ROUND(L1595,2)*ROUND(G1595,3),2)</f>
        <v>0</v>
      </c>
      <c r="N1595" s="23" t="s">
        <v>129</v>
      </c>
      <c r="O1595">
        <f>(M1595*21)/100</f>
        <v>0</v>
      </c>
      <c r="P1595" t="s">
        <v>42</v>
      </c>
    </row>
    <row r="1596" spans="1:16" x14ac:dyDescent="0.2">
      <c r="A1596" s="27" t="s">
        <v>43</v>
      </c>
      <c r="E1596" s="28" t="s">
        <v>4</v>
      </c>
    </row>
    <row r="1597" spans="1:16" ht="25.5" x14ac:dyDescent="0.2">
      <c r="A1597" s="27" t="s">
        <v>44</v>
      </c>
      <c r="E1597" s="29" t="s">
        <v>1521</v>
      </c>
    </row>
    <row r="1598" spans="1:16" x14ac:dyDescent="0.2">
      <c r="E1598" s="28" t="s">
        <v>4</v>
      </c>
    </row>
    <row r="1599" spans="1:16" x14ac:dyDescent="0.2">
      <c r="A1599" t="s">
        <v>36</v>
      </c>
      <c r="B1599" s="5" t="s">
        <v>243</v>
      </c>
      <c r="C1599" s="5" t="s">
        <v>1524</v>
      </c>
      <c r="D1599" t="s">
        <v>4</v>
      </c>
      <c r="E1599" s="22" t="s">
        <v>1525</v>
      </c>
      <c r="F1599" s="23" t="s">
        <v>60</v>
      </c>
      <c r="G1599" s="24">
        <v>41.908000000000001</v>
      </c>
      <c r="H1599" s="23">
        <v>7.6999999999999996E-4</v>
      </c>
      <c r="I1599" s="23">
        <f>ROUND(G1599*H1599,6)</f>
        <v>3.2268999999999999E-2</v>
      </c>
      <c r="L1599" s="25">
        <v>0</v>
      </c>
      <c r="M1599" s="26">
        <f>ROUND(ROUND(L1599,2)*ROUND(G1599,3),2)</f>
        <v>0</v>
      </c>
      <c r="N1599" s="23" t="s">
        <v>129</v>
      </c>
      <c r="O1599">
        <f>(M1599*21)/100</f>
        <v>0</v>
      </c>
      <c r="P1599" t="s">
        <v>42</v>
      </c>
    </row>
    <row r="1600" spans="1:16" x14ac:dyDescent="0.2">
      <c r="A1600" s="27" t="s">
        <v>43</v>
      </c>
      <c r="E1600" s="28" t="s">
        <v>4</v>
      </c>
    </row>
    <row r="1601" spans="1:16" ht="38.25" x14ac:dyDescent="0.2">
      <c r="A1601" s="27" t="s">
        <v>44</v>
      </c>
      <c r="E1601" s="29" t="s">
        <v>1526</v>
      </c>
    </row>
    <row r="1602" spans="1:16" x14ac:dyDescent="0.2">
      <c r="E1602" s="28" t="s">
        <v>4</v>
      </c>
    </row>
    <row r="1603" spans="1:16" x14ac:dyDescent="0.2">
      <c r="A1603" t="s">
        <v>36</v>
      </c>
      <c r="B1603" s="5" t="s">
        <v>252</v>
      </c>
      <c r="C1603" s="5" t="s">
        <v>1527</v>
      </c>
      <c r="D1603" t="s">
        <v>4</v>
      </c>
      <c r="E1603" s="22" t="s">
        <v>1528</v>
      </c>
      <c r="F1603" s="23" t="s">
        <v>165</v>
      </c>
      <c r="G1603" s="24">
        <v>4.6619999999999999</v>
      </c>
      <c r="H1603" s="23">
        <v>0</v>
      </c>
      <c r="I1603" s="23">
        <f>ROUND(G1603*H1603,6)</f>
        <v>0</v>
      </c>
      <c r="L1603" s="25">
        <v>0</v>
      </c>
      <c r="M1603" s="26">
        <f>ROUND(ROUND(L1603,2)*ROUND(G1603,3),2)</f>
        <v>0</v>
      </c>
      <c r="N1603" s="23" t="s">
        <v>129</v>
      </c>
      <c r="O1603">
        <f>(M1603*21)/100</f>
        <v>0</v>
      </c>
      <c r="P1603" t="s">
        <v>42</v>
      </c>
    </row>
    <row r="1604" spans="1:16" x14ac:dyDescent="0.2">
      <c r="A1604" s="27" t="s">
        <v>43</v>
      </c>
      <c r="E1604" s="28" t="s">
        <v>4</v>
      </c>
    </row>
    <row r="1605" spans="1:16" x14ac:dyDescent="0.2">
      <c r="A1605" s="27" t="s">
        <v>44</v>
      </c>
      <c r="E1605" s="29" t="s">
        <v>4</v>
      </c>
    </row>
    <row r="1606" spans="1:16" ht="114.75" x14ac:dyDescent="0.2">
      <c r="E1606" s="28" t="s">
        <v>590</v>
      </c>
    </row>
    <row r="1607" spans="1:16" x14ac:dyDescent="0.2">
      <c r="A1607" t="s">
        <v>36</v>
      </c>
      <c r="B1607" s="5" t="s">
        <v>298</v>
      </c>
      <c r="C1607" s="5" t="s">
        <v>1529</v>
      </c>
      <c r="D1607" t="s">
        <v>4</v>
      </c>
      <c r="E1607" s="22" t="s">
        <v>1530</v>
      </c>
      <c r="F1607" s="23" t="s">
        <v>165</v>
      </c>
      <c r="G1607" s="24">
        <v>4.6619999999999999</v>
      </c>
      <c r="H1607" s="23">
        <v>0</v>
      </c>
      <c r="I1607" s="23">
        <f>ROUND(G1607*H1607,6)</f>
        <v>0</v>
      </c>
      <c r="L1607" s="25">
        <v>0</v>
      </c>
      <c r="M1607" s="26">
        <f>ROUND(ROUND(L1607,2)*ROUND(G1607,3),2)</f>
        <v>0</v>
      </c>
      <c r="N1607" s="23" t="s">
        <v>129</v>
      </c>
      <c r="O1607">
        <f>(M1607*21)/100</f>
        <v>0</v>
      </c>
      <c r="P1607" t="s">
        <v>42</v>
      </c>
    </row>
    <row r="1608" spans="1:16" x14ac:dyDescent="0.2">
      <c r="A1608" s="27" t="s">
        <v>43</v>
      </c>
      <c r="E1608" s="28" t="s">
        <v>4</v>
      </c>
    </row>
    <row r="1609" spans="1:16" x14ac:dyDescent="0.2">
      <c r="A1609" s="27" t="s">
        <v>44</v>
      </c>
      <c r="E1609" s="29" t="s">
        <v>4</v>
      </c>
    </row>
    <row r="1610" spans="1:16" ht="114.75" x14ac:dyDescent="0.2">
      <c r="E1610" s="28" t="s">
        <v>590</v>
      </c>
    </row>
    <row r="1611" spans="1:16" x14ac:dyDescent="0.2">
      <c r="A1611" t="s">
        <v>36</v>
      </c>
      <c r="B1611" s="5" t="s">
        <v>295</v>
      </c>
      <c r="C1611" s="5" t="s">
        <v>1531</v>
      </c>
      <c r="D1611" t="s">
        <v>4</v>
      </c>
      <c r="E1611" s="22" t="s">
        <v>1532</v>
      </c>
      <c r="F1611" s="23" t="s">
        <v>165</v>
      </c>
      <c r="G1611" s="24">
        <v>4.6619999999999999</v>
      </c>
      <c r="H1611" s="23">
        <v>0</v>
      </c>
      <c r="I1611" s="23">
        <f>ROUND(G1611*H1611,6)</f>
        <v>0</v>
      </c>
      <c r="L1611" s="25">
        <v>0</v>
      </c>
      <c r="M1611" s="26">
        <f>ROUND(ROUND(L1611,2)*ROUND(G1611,3),2)</f>
        <v>0</v>
      </c>
      <c r="N1611" s="23" t="s">
        <v>129</v>
      </c>
      <c r="O1611">
        <f>(M1611*21)/100</f>
        <v>0</v>
      </c>
      <c r="P1611" t="s">
        <v>42</v>
      </c>
    </row>
    <row r="1612" spans="1:16" x14ac:dyDescent="0.2">
      <c r="A1612" s="27" t="s">
        <v>43</v>
      </c>
      <c r="E1612" s="28" t="s">
        <v>4</v>
      </c>
    </row>
    <row r="1613" spans="1:16" x14ac:dyDescent="0.2">
      <c r="A1613" s="27" t="s">
        <v>44</v>
      </c>
      <c r="E1613" s="29" t="s">
        <v>4</v>
      </c>
    </row>
    <row r="1614" spans="1:16" ht="114.75" x14ac:dyDescent="0.2">
      <c r="E1614" s="28" t="s">
        <v>590</v>
      </c>
    </row>
    <row r="1615" spans="1:16" x14ac:dyDescent="0.2">
      <c r="A1615" t="s">
        <v>33</v>
      </c>
      <c r="C1615" s="6" t="s">
        <v>522</v>
      </c>
      <c r="E1615" s="30" t="s">
        <v>523</v>
      </c>
      <c r="J1615" s="26">
        <f>0</f>
        <v>0</v>
      </c>
      <c r="K1615" s="26">
        <f>0</f>
        <v>0</v>
      </c>
      <c r="L1615" s="26">
        <f>0+L1616+L1620+L1624+L1628+L1632+L1636+L1640+L1644+L1648+L1652+L1656+L1660+L1664+L1668+L1672</f>
        <v>0</v>
      </c>
      <c r="M1615" s="26">
        <f>0+M1616+M1620+M1624+M1628+M1632+M1636+M1640+M1644+M1648+M1652+M1656+M1660+M1664+M1668+M1672</f>
        <v>0</v>
      </c>
    </row>
    <row r="1616" spans="1:16" x14ac:dyDescent="0.2">
      <c r="A1616" t="s">
        <v>36</v>
      </c>
      <c r="B1616" s="5" t="s">
        <v>307</v>
      </c>
      <c r="C1616" s="5" t="s">
        <v>1533</v>
      </c>
      <c r="D1616" t="s">
        <v>4</v>
      </c>
      <c r="E1616" s="22" t="s">
        <v>1534</v>
      </c>
      <c r="F1616" s="23" t="s">
        <v>60</v>
      </c>
      <c r="G1616" s="24">
        <v>15.497999999999999</v>
      </c>
      <c r="H1616" s="23">
        <v>3.5000000000000001E-3</v>
      </c>
      <c r="I1616" s="23">
        <f>ROUND(G1616*H1616,6)</f>
        <v>5.4243E-2</v>
      </c>
      <c r="L1616" s="25">
        <v>0</v>
      </c>
      <c r="M1616" s="26">
        <f>ROUND(ROUND(L1616,2)*ROUND(G1616,3),2)</f>
        <v>0</v>
      </c>
      <c r="N1616" s="23" t="s">
        <v>129</v>
      </c>
      <c r="O1616">
        <f>(M1616*21)/100</f>
        <v>0</v>
      </c>
      <c r="P1616" t="s">
        <v>42</v>
      </c>
    </row>
    <row r="1617" spans="1:16" x14ac:dyDescent="0.2">
      <c r="A1617" s="27" t="s">
        <v>43</v>
      </c>
      <c r="E1617" s="28" t="s">
        <v>4</v>
      </c>
    </row>
    <row r="1618" spans="1:16" x14ac:dyDescent="0.2">
      <c r="A1618" s="27" t="s">
        <v>44</v>
      </c>
      <c r="E1618" s="29" t="s">
        <v>4</v>
      </c>
    </row>
    <row r="1619" spans="1:16" x14ac:dyDescent="0.2">
      <c r="E1619" s="28" t="s">
        <v>4</v>
      </c>
    </row>
    <row r="1620" spans="1:16" x14ac:dyDescent="0.2">
      <c r="A1620" t="s">
        <v>36</v>
      </c>
      <c r="B1620" s="5" t="s">
        <v>339</v>
      </c>
      <c r="C1620" s="5" t="s">
        <v>1535</v>
      </c>
      <c r="D1620" t="s">
        <v>4</v>
      </c>
      <c r="E1620" s="22" t="s">
        <v>1536</v>
      </c>
      <c r="F1620" s="23" t="s">
        <v>60</v>
      </c>
      <c r="G1620" s="24">
        <v>1062.4159999999999</v>
      </c>
      <c r="H1620" s="23">
        <v>3.5999999999999999E-3</v>
      </c>
      <c r="I1620" s="23">
        <f>ROUND(G1620*H1620,6)</f>
        <v>3.8246980000000002</v>
      </c>
      <c r="L1620" s="25">
        <v>0</v>
      </c>
      <c r="M1620" s="26">
        <f>ROUND(ROUND(L1620,2)*ROUND(G1620,3),2)</f>
        <v>0</v>
      </c>
      <c r="N1620" s="23" t="s">
        <v>129</v>
      </c>
      <c r="O1620">
        <f>(M1620*21)/100</f>
        <v>0</v>
      </c>
      <c r="P1620" t="s">
        <v>42</v>
      </c>
    </row>
    <row r="1621" spans="1:16" x14ac:dyDescent="0.2">
      <c r="A1621" s="27" t="s">
        <v>43</v>
      </c>
      <c r="E1621" s="28" t="s">
        <v>4</v>
      </c>
    </row>
    <row r="1622" spans="1:16" x14ac:dyDescent="0.2">
      <c r="A1622" s="27" t="s">
        <v>44</v>
      </c>
      <c r="E1622" s="29" t="s">
        <v>4</v>
      </c>
    </row>
    <row r="1623" spans="1:16" x14ac:dyDescent="0.2">
      <c r="E1623" s="28" t="s">
        <v>4</v>
      </c>
    </row>
    <row r="1624" spans="1:16" x14ac:dyDescent="0.2">
      <c r="A1624" t="s">
        <v>36</v>
      </c>
      <c r="B1624" s="5" t="s">
        <v>348</v>
      </c>
      <c r="C1624" s="5" t="s">
        <v>1535</v>
      </c>
      <c r="D1624" t="s">
        <v>37</v>
      </c>
      <c r="E1624" s="22" t="s">
        <v>1536</v>
      </c>
      <c r="F1624" s="23" t="s">
        <v>60</v>
      </c>
      <c r="G1624" s="24">
        <v>225.86699999999999</v>
      </c>
      <c r="H1624" s="23">
        <v>3.5999999999999999E-3</v>
      </c>
      <c r="I1624" s="23">
        <f>ROUND(G1624*H1624,6)</f>
        <v>0.81312099999999998</v>
      </c>
      <c r="L1624" s="25">
        <v>0</v>
      </c>
      <c r="M1624" s="26">
        <f>ROUND(ROUND(L1624,2)*ROUND(G1624,3),2)</f>
        <v>0</v>
      </c>
      <c r="N1624" s="23" t="s">
        <v>129</v>
      </c>
      <c r="O1624">
        <f>(M1624*21)/100</f>
        <v>0</v>
      </c>
      <c r="P1624" t="s">
        <v>42</v>
      </c>
    </row>
    <row r="1625" spans="1:16" x14ac:dyDescent="0.2">
      <c r="A1625" s="27" t="s">
        <v>43</v>
      </c>
      <c r="E1625" s="28" t="s">
        <v>4</v>
      </c>
    </row>
    <row r="1626" spans="1:16" x14ac:dyDescent="0.2">
      <c r="A1626" s="27" t="s">
        <v>44</v>
      </c>
      <c r="E1626" s="29" t="s">
        <v>4</v>
      </c>
    </row>
    <row r="1627" spans="1:16" x14ac:dyDescent="0.2">
      <c r="E1627" s="28" t="s">
        <v>4</v>
      </c>
    </row>
    <row r="1628" spans="1:16" x14ac:dyDescent="0.2">
      <c r="A1628" t="s">
        <v>36</v>
      </c>
      <c r="B1628" s="5" t="s">
        <v>315</v>
      </c>
      <c r="C1628" s="5" t="s">
        <v>1537</v>
      </c>
      <c r="D1628" t="s">
        <v>4</v>
      </c>
      <c r="E1628" s="22" t="s">
        <v>1538</v>
      </c>
      <c r="F1628" s="23" t="s">
        <v>60</v>
      </c>
      <c r="G1628" s="24">
        <v>38.767000000000003</v>
      </c>
      <c r="H1628" s="23">
        <v>2.7200000000000002E-3</v>
      </c>
      <c r="I1628" s="23">
        <f>ROUND(G1628*H1628,6)</f>
        <v>0.105446</v>
      </c>
      <c r="L1628" s="25">
        <v>0</v>
      </c>
      <c r="M1628" s="26">
        <f>ROUND(ROUND(L1628,2)*ROUND(G1628,3),2)</f>
        <v>0</v>
      </c>
      <c r="N1628" s="23" t="s">
        <v>129</v>
      </c>
      <c r="O1628">
        <f>(M1628*21)/100</f>
        <v>0</v>
      </c>
      <c r="P1628" t="s">
        <v>42</v>
      </c>
    </row>
    <row r="1629" spans="1:16" x14ac:dyDescent="0.2">
      <c r="A1629" s="27" t="s">
        <v>43</v>
      </c>
      <c r="E1629" s="28" t="s">
        <v>4</v>
      </c>
    </row>
    <row r="1630" spans="1:16" x14ac:dyDescent="0.2">
      <c r="A1630" s="27" t="s">
        <v>44</v>
      </c>
      <c r="E1630" s="29" t="s">
        <v>4</v>
      </c>
    </row>
    <row r="1631" spans="1:16" x14ac:dyDescent="0.2">
      <c r="E1631" s="28" t="s">
        <v>4</v>
      </c>
    </row>
    <row r="1632" spans="1:16" x14ac:dyDescent="0.2">
      <c r="A1632" t="s">
        <v>36</v>
      </c>
      <c r="B1632" s="5" t="s">
        <v>332</v>
      </c>
      <c r="C1632" s="5" t="s">
        <v>1539</v>
      </c>
      <c r="D1632" t="s">
        <v>4</v>
      </c>
      <c r="E1632" s="22" t="s">
        <v>1540</v>
      </c>
      <c r="F1632" s="23" t="s">
        <v>60</v>
      </c>
      <c r="G1632" s="24">
        <v>29.445</v>
      </c>
      <c r="H1632" s="23">
        <v>4.1999999999999997E-3</v>
      </c>
      <c r="I1632" s="23">
        <f>ROUND(G1632*H1632,6)</f>
        <v>0.123669</v>
      </c>
      <c r="L1632" s="25">
        <v>0</v>
      </c>
      <c r="M1632" s="26">
        <f>ROUND(ROUND(L1632,2)*ROUND(G1632,3),2)</f>
        <v>0</v>
      </c>
      <c r="N1632" s="23" t="s">
        <v>53</v>
      </c>
      <c r="O1632">
        <f>(M1632*21)/100</f>
        <v>0</v>
      </c>
      <c r="P1632" t="s">
        <v>42</v>
      </c>
    </row>
    <row r="1633" spans="1:16" x14ac:dyDescent="0.2">
      <c r="A1633" s="27" t="s">
        <v>43</v>
      </c>
      <c r="E1633" s="28" t="s">
        <v>4</v>
      </c>
    </row>
    <row r="1634" spans="1:16" ht="25.5" x14ac:dyDescent="0.2">
      <c r="A1634" s="27" t="s">
        <v>44</v>
      </c>
      <c r="E1634" s="29" t="s">
        <v>1541</v>
      </c>
    </row>
    <row r="1635" spans="1:16" x14ac:dyDescent="0.2">
      <c r="E1635" s="28" t="s">
        <v>4</v>
      </c>
    </row>
    <row r="1636" spans="1:16" x14ac:dyDescent="0.2">
      <c r="A1636" t="s">
        <v>36</v>
      </c>
      <c r="B1636" s="5" t="s">
        <v>325</v>
      </c>
      <c r="C1636" s="5" t="s">
        <v>1542</v>
      </c>
      <c r="D1636" t="s">
        <v>4</v>
      </c>
      <c r="E1636" s="22" t="s">
        <v>1543</v>
      </c>
      <c r="F1636" s="23" t="s">
        <v>60</v>
      </c>
      <c r="G1636" s="24">
        <v>18.942</v>
      </c>
      <c r="H1636" s="23">
        <v>2.0999999999999999E-3</v>
      </c>
      <c r="I1636" s="23">
        <f>ROUND(G1636*H1636,6)</f>
        <v>3.9778000000000001E-2</v>
      </c>
      <c r="L1636" s="25">
        <v>0</v>
      </c>
      <c r="M1636" s="26">
        <f>ROUND(ROUND(L1636,2)*ROUND(G1636,3),2)</f>
        <v>0</v>
      </c>
      <c r="N1636" s="23" t="s">
        <v>129</v>
      </c>
      <c r="O1636">
        <f>(M1636*21)/100</f>
        <v>0</v>
      </c>
      <c r="P1636" t="s">
        <v>42</v>
      </c>
    </row>
    <row r="1637" spans="1:16" x14ac:dyDescent="0.2">
      <c r="A1637" s="27" t="s">
        <v>43</v>
      </c>
      <c r="E1637" s="28" t="s">
        <v>4</v>
      </c>
    </row>
    <row r="1638" spans="1:16" x14ac:dyDescent="0.2">
      <c r="A1638" s="27" t="s">
        <v>44</v>
      </c>
      <c r="E1638" s="29" t="s">
        <v>4</v>
      </c>
    </row>
    <row r="1639" spans="1:16" x14ac:dyDescent="0.2">
      <c r="E1639" s="28" t="s">
        <v>4</v>
      </c>
    </row>
    <row r="1640" spans="1:16" ht="25.5" x14ac:dyDescent="0.2">
      <c r="A1640" t="s">
        <v>36</v>
      </c>
      <c r="B1640" s="5" t="s">
        <v>302</v>
      </c>
      <c r="C1640" s="5" t="s">
        <v>1544</v>
      </c>
      <c r="D1640" t="s">
        <v>4</v>
      </c>
      <c r="E1640" s="22" t="s">
        <v>1545</v>
      </c>
      <c r="F1640" s="23" t="s">
        <v>60</v>
      </c>
      <c r="G1640" s="24">
        <v>14.76</v>
      </c>
      <c r="H1640" s="23">
        <v>6.0000000000000001E-3</v>
      </c>
      <c r="I1640" s="23">
        <f>ROUND(G1640*H1640,6)</f>
        <v>8.856E-2</v>
      </c>
      <c r="L1640" s="25">
        <v>0</v>
      </c>
      <c r="M1640" s="26">
        <f>ROUND(ROUND(L1640,2)*ROUND(G1640,3),2)</f>
        <v>0</v>
      </c>
      <c r="N1640" s="23" t="s">
        <v>129</v>
      </c>
      <c r="O1640">
        <f>(M1640*21)/100</f>
        <v>0</v>
      </c>
      <c r="P1640" t="s">
        <v>42</v>
      </c>
    </row>
    <row r="1641" spans="1:16" x14ac:dyDescent="0.2">
      <c r="A1641" s="27" t="s">
        <v>43</v>
      </c>
      <c r="E1641" s="28" t="s">
        <v>4</v>
      </c>
    </row>
    <row r="1642" spans="1:16" x14ac:dyDescent="0.2">
      <c r="A1642" s="27" t="s">
        <v>44</v>
      </c>
      <c r="E1642" s="29" t="s">
        <v>1546</v>
      </c>
    </row>
    <row r="1643" spans="1:16" ht="76.5" x14ac:dyDescent="0.2">
      <c r="E1643" s="28" t="s">
        <v>1547</v>
      </c>
    </row>
    <row r="1644" spans="1:16" x14ac:dyDescent="0.2">
      <c r="A1644" t="s">
        <v>36</v>
      </c>
      <c r="B1644" s="5" t="s">
        <v>311</v>
      </c>
      <c r="C1644" s="5" t="s">
        <v>1548</v>
      </c>
      <c r="D1644" t="s">
        <v>4</v>
      </c>
      <c r="E1644" s="22" t="s">
        <v>1549</v>
      </c>
      <c r="F1644" s="23" t="s">
        <v>60</v>
      </c>
      <c r="G1644" s="24">
        <v>36.920999999999999</v>
      </c>
      <c r="H1644" s="23">
        <v>3.0000000000000001E-3</v>
      </c>
      <c r="I1644" s="23">
        <f>ROUND(G1644*H1644,6)</f>
        <v>0.110763</v>
      </c>
      <c r="L1644" s="25">
        <v>0</v>
      </c>
      <c r="M1644" s="26">
        <f>ROUND(ROUND(L1644,2)*ROUND(G1644,3),2)</f>
        <v>0</v>
      </c>
      <c r="N1644" s="23" t="s">
        <v>129</v>
      </c>
      <c r="O1644">
        <f>(M1644*21)/100</f>
        <v>0</v>
      </c>
      <c r="P1644" t="s">
        <v>42</v>
      </c>
    </row>
    <row r="1645" spans="1:16" x14ac:dyDescent="0.2">
      <c r="A1645" s="27" t="s">
        <v>43</v>
      </c>
      <c r="E1645" s="28" t="s">
        <v>4</v>
      </c>
    </row>
    <row r="1646" spans="1:16" ht="25.5" x14ac:dyDescent="0.2">
      <c r="A1646" s="27" t="s">
        <v>44</v>
      </c>
      <c r="E1646" s="29" t="s">
        <v>1550</v>
      </c>
    </row>
    <row r="1647" spans="1:16" ht="76.5" x14ac:dyDescent="0.2">
      <c r="E1647" s="28" t="s">
        <v>1547</v>
      </c>
    </row>
    <row r="1648" spans="1:16" ht="25.5" x14ac:dyDescent="0.2">
      <c r="A1648" t="s">
        <v>36</v>
      </c>
      <c r="B1648" s="5" t="s">
        <v>319</v>
      </c>
      <c r="C1648" s="5" t="s">
        <v>1551</v>
      </c>
      <c r="D1648" t="s">
        <v>4</v>
      </c>
      <c r="E1648" s="22" t="s">
        <v>1552</v>
      </c>
      <c r="F1648" s="23" t="s">
        <v>60</v>
      </c>
      <c r="G1648" s="24">
        <v>18.04</v>
      </c>
      <c r="H1648" s="23">
        <v>0</v>
      </c>
      <c r="I1648" s="23">
        <f>ROUND(G1648*H1648,6)</f>
        <v>0</v>
      </c>
      <c r="L1648" s="25">
        <v>0</v>
      </c>
      <c r="M1648" s="26">
        <f>ROUND(ROUND(L1648,2)*ROUND(G1648,3),2)</f>
        <v>0</v>
      </c>
      <c r="N1648" s="23" t="s">
        <v>129</v>
      </c>
      <c r="O1648">
        <f>(M1648*21)/100</f>
        <v>0</v>
      </c>
      <c r="P1648" t="s">
        <v>42</v>
      </c>
    </row>
    <row r="1649" spans="1:16" x14ac:dyDescent="0.2">
      <c r="A1649" s="27" t="s">
        <v>43</v>
      </c>
      <c r="E1649" s="28" t="s">
        <v>4</v>
      </c>
    </row>
    <row r="1650" spans="1:16" x14ac:dyDescent="0.2">
      <c r="A1650" s="27" t="s">
        <v>44</v>
      </c>
      <c r="E1650" s="29" t="s">
        <v>1553</v>
      </c>
    </row>
    <row r="1651" spans="1:16" ht="76.5" x14ac:dyDescent="0.2">
      <c r="E1651" s="28" t="s">
        <v>1547</v>
      </c>
    </row>
    <row r="1652" spans="1:16" ht="25.5" x14ac:dyDescent="0.2">
      <c r="A1652" t="s">
        <v>36</v>
      </c>
      <c r="B1652" s="5" t="s">
        <v>329</v>
      </c>
      <c r="C1652" s="5" t="s">
        <v>1554</v>
      </c>
      <c r="D1652" t="s">
        <v>4</v>
      </c>
      <c r="E1652" s="22" t="s">
        <v>1555</v>
      </c>
      <c r="F1652" s="23" t="s">
        <v>60</v>
      </c>
      <c r="G1652" s="24">
        <v>28.042999999999999</v>
      </c>
      <c r="H1652" s="23">
        <v>2.4000000000000001E-4</v>
      </c>
      <c r="I1652" s="23">
        <f>ROUND(G1652*H1652,6)</f>
        <v>6.7299999999999999E-3</v>
      </c>
      <c r="L1652" s="25">
        <v>0</v>
      </c>
      <c r="M1652" s="26">
        <f>ROUND(ROUND(L1652,2)*ROUND(G1652,3),2)</f>
        <v>0</v>
      </c>
      <c r="N1652" s="23" t="s">
        <v>129</v>
      </c>
      <c r="O1652">
        <f>(M1652*21)/100</f>
        <v>0</v>
      </c>
      <c r="P1652" t="s">
        <v>42</v>
      </c>
    </row>
    <row r="1653" spans="1:16" x14ac:dyDescent="0.2">
      <c r="A1653" s="27" t="s">
        <v>43</v>
      </c>
      <c r="E1653" s="28" t="s">
        <v>4</v>
      </c>
    </row>
    <row r="1654" spans="1:16" ht="25.5" x14ac:dyDescent="0.2">
      <c r="A1654" s="27" t="s">
        <v>44</v>
      </c>
      <c r="E1654" s="29" t="s">
        <v>1556</v>
      </c>
    </row>
    <row r="1655" spans="1:16" ht="63.75" x14ac:dyDescent="0.2">
      <c r="E1655" s="28" t="s">
        <v>1557</v>
      </c>
    </row>
    <row r="1656" spans="1:16" ht="25.5" x14ac:dyDescent="0.2">
      <c r="A1656" t="s">
        <v>36</v>
      </c>
      <c r="B1656" s="5" t="s">
        <v>336</v>
      </c>
      <c r="C1656" s="5" t="s">
        <v>1558</v>
      </c>
      <c r="D1656" t="s">
        <v>4</v>
      </c>
      <c r="E1656" s="22" t="s">
        <v>1559</v>
      </c>
      <c r="F1656" s="23" t="s">
        <v>60</v>
      </c>
      <c r="G1656" s="24">
        <v>520.79200000000003</v>
      </c>
      <c r="H1656" s="23">
        <v>1.3999999999999999E-4</v>
      </c>
      <c r="I1656" s="23">
        <f>ROUND(G1656*H1656,6)</f>
        <v>7.2911000000000004E-2</v>
      </c>
      <c r="L1656" s="25">
        <v>0</v>
      </c>
      <c r="M1656" s="26">
        <f>ROUND(ROUND(L1656,2)*ROUND(G1656,3),2)</f>
        <v>0</v>
      </c>
      <c r="N1656" s="23" t="s">
        <v>129</v>
      </c>
      <c r="O1656">
        <f>(M1656*21)/100</f>
        <v>0</v>
      </c>
      <c r="P1656" t="s">
        <v>42</v>
      </c>
    </row>
    <row r="1657" spans="1:16" x14ac:dyDescent="0.2">
      <c r="A1657" s="27" t="s">
        <v>43</v>
      </c>
      <c r="E1657" s="28" t="s">
        <v>4</v>
      </c>
    </row>
    <row r="1658" spans="1:16" ht="63.75" x14ac:dyDescent="0.2">
      <c r="A1658" s="27" t="s">
        <v>44</v>
      </c>
      <c r="E1658" s="29" t="s">
        <v>1507</v>
      </c>
    </row>
    <row r="1659" spans="1:16" ht="63.75" x14ac:dyDescent="0.2">
      <c r="E1659" s="28" t="s">
        <v>1557</v>
      </c>
    </row>
    <row r="1660" spans="1:16" ht="25.5" x14ac:dyDescent="0.2">
      <c r="A1660" t="s">
        <v>36</v>
      </c>
      <c r="B1660" s="5" t="s">
        <v>344</v>
      </c>
      <c r="C1660" s="5" t="s">
        <v>1560</v>
      </c>
      <c r="D1660" t="s">
        <v>4</v>
      </c>
      <c r="E1660" s="22" t="s">
        <v>1561</v>
      </c>
      <c r="F1660" s="23" t="s">
        <v>60</v>
      </c>
      <c r="G1660" s="24">
        <v>108.59</v>
      </c>
      <c r="H1660" s="23">
        <v>2.7E-4</v>
      </c>
      <c r="I1660" s="23">
        <f>ROUND(G1660*H1660,6)</f>
        <v>2.9319000000000001E-2</v>
      </c>
      <c r="L1660" s="25">
        <v>0</v>
      </c>
      <c r="M1660" s="26">
        <f>ROUND(ROUND(L1660,2)*ROUND(G1660,3),2)</f>
        <v>0</v>
      </c>
      <c r="N1660" s="23" t="s">
        <v>129</v>
      </c>
      <c r="O1660">
        <f>(M1660*21)/100</f>
        <v>0</v>
      </c>
      <c r="P1660" t="s">
        <v>42</v>
      </c>
    </row>
    <row r="1661" spans="1:16" x14ac:dyDescent="0.2">
      <c r="A1661" s="27" t="s">
        <v>43</v>
      </c>
      <c r="E1661" s="28" t="s">
        <v>4</v>
      </c>
    </row>
    <row r="1662" spans="1:16" ht="38.25" x14ac:dyDescent="0.2">
      <c r="A1662" s="27" t="s">
        <v>44</v>
      </c>
      <c r="E1662" s="29" t="s">
        <v>1562</v>
      </c>
    </row>
    <row r="1663" spans="1:16" ht="63.75" x14ac:dyDescent="0.2">
      <c r="E1663" s="28" t="s">
        <v>1557</v>
      </c>
    </row>
    <row r="1664" spans="1:16" x14ac:dyDescent="0.2">
      <c r="A1664" t="s">
        <v>36</v>
      </c>
      <c r="B1664" s="5" t="s">
        <v>354</v>
      </c>
      <c r="C1664" s="5" t="s">
        <v>1563</v>
      </c>
      <c r="D1664" t="s">
        <v>4</v>
      </c>
      <c r="E1664" s="22" t="s">
        <v>1564</v>
      </c>
      <c r="F1664" s="23" t="s">
        <v>165</v>
      </c>
      <c r="G1664" s="24">
        <v>5.2690000000000001</v>
      </c>
      <c r="H1664" s="23">
        <v>0</v>
      </c>
      <c r="I1664" s="23">
        <f>ROUND(G1664*H1664,6)</f>
        <v>0</v>
      </c>
      <c r="L1664" s="25">
        <v>0</v>
      </c>
      <c r="M1664" s="26">
        <f>ROUND(ROUND(L1664,2)*ROUND(G1664,3),2)</f>
        <v>0</v>
      </c>
      <c r="N1664" s="23" t="s">
        <v>129</v>
      </c>
      <c r="O1664">
        <f>(M1664*21)/100</f>
        <v>0</v>
      </c>
      <c r="P1664" t="s">
        <v>42</v>
      </c>
    </row>
    <row r="1665" spans="1:16" x14ac:dyDescent="0.2">
      <c r="A1665" s="27" t="s">
        <v>43</v>
      </c>
      <c r="E1665" s="28" t="s">
        <v>4</v>
      </c>
    </row>
    <row r="1666" spans="1:16" x14ac:dyDescent="0.2">
      <c r="A1666" s="27" t="s">
        <v>44</v>
      </c>
      <c r="E1666" s="29" t="s">
        <v>4</v>
      </c>
    </row>
    <row r="1667" spans="1:16" ht="114.75" x14ac:dyDescent="0.2">
      <c r="E1667" s="28" t="s">
        <v>540</v>
      </c>
    </row>
    <row r="1668" spans="1:16" x14ac:dyDescent="0.2">
      <c r="A1668" t="s">
        <v>36</v>
      </c>
      <c r="B1668" s="5" t="s">
        <v>358</v>
      </c>
      <c r="C1668" s="5" t="s">
        <v>541</v>
      </c>
      <c r="D1668" t="s">
        <v>4</v>
      </c>
      <c r="E1668" s="22" t="s">
        <v>542</v>
      </c>
      <c r="F1668" s="23" t="s">
        <v>165</v>
      </c>
      <c r="G1668" s="24">
        <v>5.2690000000000001</v>
      </c>
      <c r="H1668" s="23">
        <v>0</v>
      </c>
      <c r="I1668" s="23">
        <f>ROUND(G1668*H1668,6)</f>
        <v>0</v>
      </c>
      <c r="L1668" s="25">
        <v>0</v>
      </c>
      <c r="M1668" s="26">
        <f>ROUND(ROUND(L1668,2)*ROUND(G1668,3),2)</f>
        <v>0</v>
      </c>
      <c r="N1668" s="23" t="s">
        <v>129</v>
      </c>
      <c r="O1668">
        <f>(M1668*21)/100</f>
        <v>0</v>
      </c>
      <c r="P1668" t="s">
        <v>42</v>
      </c>
    </row>
    <row r="1669" spans="1:16" x14ac:dyDescent="0.2">
      <c r="A1669" s="27" t="s">
        <v>43</v>
      </c>
      <c r="E1669" s="28" t="s">
        <v>4</v>
      </c>
    </row>
    <row r="1670" spans="1:16" x14ac:dyDescent="0.2">
      <c r="A1670" s="27" t="s">
        <v>44</v>
      </c>
      <c r="E1670" s="29" t="s">
        <v>4</v>
      </c>
    </row>
    <row r="1671" spans="1:16" ht="114.75" x14ac:dyDescent="0.2">
      <c r="E1671" s="28" t="s">
        <v>540</v>
      </c>
    </row>
    <row r="1672" spans="1:16" x14ac:dyDescent="0.2">
      <c r="A1672" t="s">
        <v>36</v>
      </c>
      <c r="B1672" s="5" t="s">
        <v>266</v>
      </c>
      <c r="C1672" s="5" t="s">
        <v>543</v>
      </c>
      <c r="D1672" t="s">
        <v>4</v>
      </c>
      <c r="E1672" s="22" t="s">
        <v>544</v>
      </c>
      <c r="F1672" s="23" t="s">
        <v>165</v>
      </c>
      <c r="G1672" s="24">
        <v>5.2690000000000001</v>
      </c>
      <c r="H1672" s="23">
        <v>0</v>
      </c>
      <c r="I1672" s="23">
        <f>ROUND(G1672*H1672,6)</f>
        <v>0</v>
      </c>
      <c r="L1672" s="25">
        <v>0</v>
      </c>
      <c r="M1672" s="26">
        <f>ROUND(ROUND(L1672,2)*ROUND(G1672,3),2)</f>
        <v>0</v>
      </c>
      <c r="N1672" s="23" t="s">
        <v>129</v>
      </c>
      <c r="O1672">
        <f>(M1672*21)/100</f>
        <v>0</v>
      </c>
      <c r="P1672" t="s">
        <v>42</v>
      </c>
    </row>
    <row r="1673" spans="1:16" x14ac:dyDescent="0.2">
      <c r="A1673" s="27" t="s">
        <v>43</v>
      </c>
      <c r="E1673" s="28" t="s">
        <v>4</v>
      </c>
    </row>
    <row r="1674" spans="1:16" x14ac:dyDescent="0.2">
      <c r="A1674" s="27" t="s">
        <v>44</v>
      </c>
      <c r="E1674" s="29" t="s">
        <v>4</v>
      </c>
    </row>
    <row r="1675" spans="1:16" ht="114.75" x14ac:dyDescent="0.2">
      <c r="E1675" s="28" t="s">
        <v>540</v>
      </c>
    </row>
    <row r="1676" spans="1:16" x14ac:dyDescent="0.2">
      <c r="A1676" t="s">
        <v>33</v>
      </c>
      <c r="C1676" s="6" t="s">
        <v>545</v>
      </c>
      <c r="E1676" s="30" t="s">
        <v>546</v>
      </c>
      <c r="J1676" s="26">
        <f>0</f>
        <v>0</v>
      </c>
      <c r="K1676" s="26">
        <f>0</f>
        <v>0</v>
      </c>
      <c r="L1676" s="26">
        <f>0+L1677+L1681+L1685+L1689+L1693+L1697+L1701</f>
        <v>0</v>
      </c>
      <c r="M1676" s="26">
        <f>0+M1677+M1681+M1685+M1689+M1693+M1697+M1701</f>
        <v>0</v>
      </c>
    </row>
    <row r="1677" spans="1:16" x14ac:dyDescent="0.2">
      <c r="A1677" t="s">
        <v>36</v>
      </c>
      <c r="B1677" s="5" t="s">
        <v>275</v>
      </c>
      <c r="C1677" s="5" t="s">
        <v>1565</v>
      </c>
      <c r="D1677" t="s">
        <v>4</v>
      </c>
      <c r="E1677" s="22" t="s">
        <v>1566</v>
      </c>
      <c r="F1677" s="23" t="s">
        <v>128</v>
      </c>
      <c r="G1677" s="24">
        <v>2.6920000000000002</v>
      </c>
      <c r="H1677" s="23">
        <v>0.55000000000000004</v>
      </c>
      <c r="I1677" s="23">
        <f>ROUND(G1677*H1677,6)</f>
        <v>1.4805999999999999</v>
      </c>
      <c r="L1677" s="25">
        <v>0</v>
      </c>
      <c r="M1677" s="26">
        <f>ROUND(ROUND(L1677,2)*ROUND(G1677,3),2)</f>
        <v>0</v>
      </c>
      <c r="N1677" s="23" t="s">
        <v>129</v>
      </c>
      <c r="O1677">
        <f>(M1677*21)/100</f>
        <v>0</v>
      </c>
      <c r="P1677" t="s">
        <v>42</v>
      </c>
    </row>
    <row r="1678" spans="1:16" x14ac:dyDescent="0.2">
      <c r="A1678" s="27" t="s">
        <v>43</v>
      </c>
      <c r="E1678" s="28" t="s">
        <v>4</v>
      </c>
    </row>
    <row r="1679" spans="1:16" ht="51" x14ac:dyDescent="0.2">
      <c r="A1679" s="27" t="s">
        <v>44</v>
      </c>
      <c r="E1679" s="29" t="s">
        <v>1567</v>
      </c>
    </row>
    <row r="1680" spans="1:16" x14ac:dyDescent="0.2">
      <c r="E1680" s="28" t="s">
        <v>4</v>
      </c>
    </row>
    <row r="1681" spans="1:16" x14ac:dyDescent="0.2">
      <c r="A1681" t="s">
        <v>36</v>
      </c>
      <c r="B1681" s="5" t="s">
        <v>271</v>
      </c>
      <c r="C1681" s="5" t="s">
        <v>1568</v>
      </c>
      <c r="D1681" t="s">
        <v>4</v>
      </c>
      <c r="E1681" s="22" t="s">
        <v>1569</v>
      </c>
      <c r="F1681" s="23" t="s">
        <v>60</v>
      </c>
      <c r="G1681" s="24">
        <v>71.844999999999999</v>
      </c>
      <c r="H1681" s="23">
        <v>1.4500000000000001E-2</v>
      </c>
      <c r="I1681" s="23">
        <f>ROUND(G1681*H1681,6)</f>
        <v>1.0417529999999999</v>
      </c>
      <c r="L1681" s="25">
        <v>0</v>
      </c>
      <c r="M1681" s="26">
        <f>ROUND(ROUND(L1681,2)*ROUND(G1681,3),2)</f>
        <v>0</v>
      </c>
      <c r="N1681" s="23" t="s">
        <v>129</v>
      </c>
      <c r="O1681">
        <f>(M1681*21)/100</f>
        <v>0</v>
      </c>
      <c r="P1681" t="s">
        <v>42</v>
      </c>
    </row>
    <row r="1682" spans="1:16" x14ac:dyDescent="0.2">
      <c r="A1682" s="27" t="s">
        <v>43</v>
      </c>
      <c r="E1682" s="28" t="s">
        <v>4</v>
      </c>
    </row>
    <row r="1683" spans="1:16" x14ac:dyDescent="0.2">
      <c r="A1683" s="27" t="s">
        <v>44</v>
      </c>
      <c r="E1683" s="29" t="s">
        <v>4</v>
      </c>
    </row>
    <row r="1684" spans="1:16" x14ac:dyDescent="0.2">
      <c r="E1684" s="28" t="s">
        <v>4</v>
      </c>
    </row>
    <row r="1685" spans="1:16" ht="25.5" x14ac:dyDescent="0.2">
      <c r="A1685" t="s">
        <v>36</v>
      </c>
      <c r="B1685" s="5" t="s">
        <v>258</v>
      </c>
      <c r="C1685" s="5" t="s">
        <v>1570</v>
      </c>
      <c r="D1685" t="s">
        <v>4</v>
      </c>
      <c r="E1685" s="22" t="s">
        <v>1571</v>
      </c>
      <c r="F1685" s="23" t="s">
        <v>60</v>
      </c>
      <c r="G1685" s="24">
        <v>68.424000000000007</v>
      </c>
      <c r="H1685" s="23">
        <v>0</v>
      </c>
      <c r="I1685" s="23">
        <f>ROUND(G1685*H1685,6)</f>
        <v>0</v>
      </c>
      <c r="L1685" s="25">
        <v>0</v>
      </c>
      <c r="M1685" s="26">
        <f>ROUND(ROUND(L1685,2)*ROUND(G1685,3),2)</f>
        <v>0</v>
      </c>
      <c r="N1685" s="23" t="s">
        <v>129</v>
      </c>
      <c r="O1685">
        <f>(M1685*21)/100</f>
        <v>0</v>
      </c>
      <c r="P1685" t="s">
        <v>42</v>
      </c>
    </row>
    <row r="1686" spans="1:16" x14ac:dyDescent="0.2">
      <c r="A1686" s="27" t="s">
        <v>43</v>
      </c>
      <c r="E1686" s="28" t="s">
        <v>4</v>
      </c>
    </row>
    <row r="1687" spans="1:16" ht="25.5" x14ac:dyDescent="0.2">
      <c r="A1687" s="27" t="s">
        <v>44</v>
      </c>
      <c r="E1687" s="29" t="s">
        <v>1572</v>
      </c>
    </row>
    <row r="1688" spans="1:16" ht="51" x14ac:dyDescent="0.2">
      <c r="E1688" s="28" t="s">
        <v>1573</v>
      </c>
    </row>
    <row r="1689" spans="1:16" x14ac:dyDescent="0.2">
      <c r="A1689" t="s">
        <v>36</v>
      </c>
      <c r="B1689" s="5" t="s">
        <v>261</v>
      </c>
      <c r="C1689" s="5" t="s">
        <v>1574</v>
      </c>
      <c r="D1689" t="s">
        <v>4</v>
      </c>
      <c r="E1689" s="22" t="s">
        <v>1575</v>
      </c>
      <c r="F1689" s="23" t="s">
        <v>80</v>
      </c>
      <c r="G1689" s="24">
        <v>280.42500000000001</v>
      </c>
      <c r="H1689" s="23">
        <v>0</v>
      </c>
      <c r="I1689" s="23">
        <f>ROUND(G1689*H1689,6)</f>
        <v>0</v>
      </c>
      <c r="L1689" s="25">
        <v>0</v>
      </c>
      <c r="M1689" s="26">
        <f>ROUND(ROUND(L1689,2)*ROUND(G1689,3),2)</f>
        <v>0</v>
      </c>
      <c r="N1689" s="23" t="s">
        <v>129</v>
      </c>
      <c r="O1689">
        <f>(M1689*21)/100</f>
        <v>0</v>
      </c>
      <c r="P1689" t="s">
        <v>42</v>
      </c>
    </row>
    <row r="1690" spans="1:16" x14ac:dyDescent="0.2">
      <c r="A1690" s="27" t="s">
        <v>43</v>
      </c>
      <c r="E1690" s="28" t="s">
        <v>4</v>
      </c>
    </row>
    <row r="1691" spans="1:16" ht="38.25" x14ac:dyDescent="0.2">
      <c r="A1691" s="27" t="s">
        <v>44</v>
      </c>
      <c r="E1691" s="29" t="s">
        <v>1576</v>
      </c>
    </row>
    <row r="1692" spans="1:16" x14ac:dyDescent="0.2">
      <c r="E1692" s="28" t="s">
        <v>4</v>
      </c>
    </row>
    <row r="1693" spans="1:16" x14ac:dyDescent="0.2">
      <c r="A1693" t="s">
        <v>36</v>
      </c>
      <c r="B1693" s="5" t="s">
        <v>262</v>
      </c>
      <c r="C1693" s="5" t="s">
        <v>1577</v>
      </c>
      <c r="D1693" t="s">
        <v>4</v>
      </c>
      <c r="E1693" s="22" t="s">
        <v>1578</v>
      </c>
      <c r="F1693" s="23" t="s">
        <v>128</v>
      </c>
      <c r="G1693" s="24">
        <v>4.4029999999999996</v>
      </c>
      <c r="H1693" s="23">
        <v>2.3369999999999998E-2</v>
      </c>
      <c r="I1693" s="23">
        <f>ROUND(G1693*H1693,6)</f>
        <v>0.102898</v>
      </c>
      <c r="L1693" s="25">
        <v>0</v>
      </c>
      <c r="M1693" s="26">
        <f>ROUND(ROUND(L1693,2)*ROUND(G1693,3),2)</f>
        <v>0</v>
      </c>
      <c r="N1693" s="23" t="s">
        <v>129</v>
      </c>
      <c r="O1693">
        <f>(M1693*21)/100</f>
        <v>0</v>
      </c>
      <c r="P1693" t="s">
        <v>42</v>
      </c>
    </row>
    <row r="1694" spans="1:16" x14ac:dyDescent="0.2">
      <c r="A1694" s="27" t="s">
        <v>43</v>
      </c>
      <c r="E1694" s="28" t="s">
        <v>4</v>
      </c>
    </row>
    <row r="1695" spans="1:16" ht="63.75" x14ac:dyDescent="0.2">
      <c r="A1695" s="27" t="s">
        <v>44</v>
      </c>
      <c r="E1695" s="29" t="s">
        <v>1579</v>
      </c>
    </row>
    <row r="1696" spans="1:16" ht="63.75" x14ac:dyDescent="0.2">
      <c r="E1696" s="28" t="s">
        <v>1580</v>
      </c>
    </row>
    <row r="1697" spans="1:16" x14ac:dyDescent="0.2">
      <c r="A1697" t="s">
        <v>36</v>
      </c>
      <c r="B1697" s="5" t="s">
        <v>280</v>
      </c>
      <c r="C1697" s="5" t="s">
        <v>588</v>
      </c>
      <c r="D1697" t="s">
        <v>4</v>
      </c>
      <c r="E1697" s="22" t="s">
        <v>589</v>
      </c>
      <c r="F1697" s="23" t="s">
        <v>165</v>
      </c>
      <c r="G1697" s="24">
        <v>2.625</v>
      </c>
      <c r="H1697" s="23">
        <v>0</v>
      </c>
      <c r="I1697" s="23">
        <f>ROUND(G1697*H1697,6)</f>
        <v>0</v>
      </c>
      <c r="L1697" s="25">
        <v>0</v>
      </c>
      <c r="M1697" s="26">
        <f>ROUND(ROUND(L1697,2)*ROUND(G1697,3),2)</f>
        <v>0</v>
      </c>
      <c r="N1697" s="23" t="s">
        <v>129</v>
      </c>
      <c r="O1697">
        <f>(M1697*21)/100</f>
        <v>0</v>
      </c>
      <c r="P1697" t="s">
        <v>42</v>
      </c>
    </row>
    <row r="1698" spans="1:16" x14ac:dyDescent="0.2">
      <c r="A1698" s="27" t="s">
        <v>43</v>
      </c>
      <c r="E1698" s="28" t="s">
        <v>4</v>
      </c>
    </row>
    <row r="1699" spans="1:16" x14ac:dyDescent="0.2">
      <c r="A1699" s="27" t="s">
        <v>44</v>
      </c>
      <c r="E1699" s="29" t="s">
        <v>4</v>
      </c>
    </row>
    <row r="1700" spans="1:16" ht="114.75" x14ac:dyDescent="0.2">
      <c r="E1700" s="28" t="s">
        <v>590</v>
      </c>
    </row>
    <row r="1701" spans="1:16" x14ac:dyDescent="0.2">
      <c r="A1701" t="s">
        <v>36</v>
      </c>
      <c r="B1701" s="5" t="s">
        <v>265</v>
      </c>
      <c r="C1701" s="5" t="s">
        <v>592</v>
      </c>
      <c r="D1701" t="s">
        <v>4</v>
      </c>
      <c r="E1701" s="22" t="s">
        <v>593</v>
      </c>
      <c r="F1701" s="23" t="s">
        <v>165</v>
      </c>
      <c r="G1701" s="24">
        <v>2.625</v>
      </c>
      <c r="H1701" s="23">
        <v>0</v>
      </c>
      <c r="I1701" s="23">
        <f>ROUND(G1701*H1701,6)</f>
        <v>0</v>
      </c>
      <c r="L1701" s="25">
        <v>0</v>
      </c>
      <c r="M1701" s="26">
        <f>ROUND(ROUND(L1701,2)*ROUND(G1701,3),2)</f>
        <v>0</v>
      </c>
      <c r="N1701" s="23" t="s">
        <v>129</v>
      </c>
      <c r="O1701">
        <f>(M1701*21)/100</f>
        <v>0</v>
      </c>
      <c r="P1701" t="s">
        <v>42</v>
      </c>
    </row>
    <row r="1702" spans="1:16" x14ac:dyDescent="0.2">
      <c r="A1702" s="27" t="s">
        <v>43</v>
      </c>
      <c r="E1702" s="28" t="s">
        <v>4</v>
      </c>
    </row>
    <row r="1703" spans="1:16" x14ac:dyDescent="0.2">
      <c r="A1703" s="27" t="s">
        <v>44</v>
      </c>
      <c r="E1703" s="29" t="s">
        <v>4</v>
      </c>
    </row>
    <row r="1704" spans="1:16" ht="114.75" x14ac:dyDescent="0.2">
      <c r="E1704" s="28" t="s">
        <v>590</v>
      </c>
    </row>
    <row r="1705" spans="1:16" x14ac:dyDescent="0.2">
      <c r="A1705" t="s">
        <v>33</v>
      </c>
      <c r="C1705" s="6" t="s">
        <v>597</v>
      </c>
      <c r="E1705" s="30" t="s">
        <v>598</v>
      </c>
      <c r="J1705" s="26">
        <f>0</f>
        <v>0</v>
      </c>
      <c r="K1705" s="26">
        <f>0</f>
        <v>0</v>
      </c>
      <c r="L1705" s="26">
        <f>0+L1706+L1710+L1714+L1718+L1722</f>
        <v>0</v>
      </c>
      <c r="M1705" s="26">
        <f>0+M1706+M1710+M1714+M1718+M1722</f>
        <v>0</v>
      </c>
    </row>
    <row r="1706" spans="1:16" x14ac:dyDescent="0.2">
      <c r="A1706" t="s">
        <v>36</v>
      </c>
      <c r="B1706" s="5" t="s">
        <v>284</v>
      </c>
      <c r="C1706" s="5" t="s">
        <v>1581</v>
      </c>
      <c r="D1706" t="s">
        <v>4</v>
      </c>
      <c r="E1706" s="22" t="s">
        <v>1582</v>
      </c>
      <c r="F1706" s="23" t="s">
        <v>60</v>
      </c>
      <c r="G1706" s="24">
        <v>18.04</v>
      </c>
      <c r="H1706" s="23">
        <v>0</v>
      </c>
      <c r="I1706" s="23">
        <f>ROUND(G1706*H1706,6)</f>
        <v>0</v>
      </c>
      <c r="L1706" s="25">
        <v>0</v>
      </c>
      <c r="M1706" s="26">
        <f>ROUND(ROUND(L1706,2)*ROUND(G1706,3),2)</f>
        <v>0</v>
      </c>
      <c r="N1706" s="23" t="s">
        <v>129</v>
      </c>
      <c r="O1706">
        <f>(M1706*21)/100</f>
        <v>0</v>
      </c>
      <c r="P1706" t="s">
        <v>42</v>
      </c>
    </row>
    <row r="1707" spans="1:16" x14ac:dyDescent="0.2">
      <c r="A1707" s="27" t="s">
        <v>43</v>
      </c>
      <c r="E1707" s="28" t="s">
        <v>4</v>
      </c>
    </row>
    <row r="1708" spans="1:16" x14ac:dyDescent="0.2">
      <c r="A1708" s="27" t="s">
        <v>44</v>
      </c>
      <c r="E1708" s="29" t="s">
        <v>1553</v>
      </c>
    </row>
    <row r="1709" spans="1:16" ht="127.5" x14ac:dyDescent="0.2">
      <c r="E1709" s="28" t="s">
        <v>610</v>
      </c>
    </row>
    <row r="1710" spans="1:16" x14ac:dyDescent="0.2">
      <c r="A1710" t="s">
        <v>36</v>
      </c>
      <c r="B1710" s="5" t="s">
        <v>288</v>
      </c>
      <c r="C1710" s="5" t="s">
        <v>1583</v>
      </c>
      <c r="D1710" t="s">
        <v>4</v>
      </c>
      <c r="E1710" s="22" t="s">
        <v>1584</v>
      </c>
      <c r="F1710" s="23" t="s">
        <v>60</v>
      </c>
      <c r="G1710" s="24">
        <v>18.04</v>
      </c>
      <c r="H1710" s="23">
        <v>1.8890000000000001E-2</v>
      </c>
      <c r="I1710" s="23">
        <f>ROUND(G1710*H1710,6)</f>
        <v>0.34077600000000002</v>
      </c>
      <c r="L1710" s="25">
        <v>0</v>
      </c>
      <c r="M1710" s="26">
        <f>ROUND(ROUND(L1710,2)*ROUND(G1710,3),2)</f>
        <v>0</v>
      </c>
      <c r="N1710" s="23" t="s">
        <v>129</v>
      </c>
      <c r="O1710">
        <f>(M1710*21)/100</f>
        <v>0</v>
      </c>
      <c r="P1710" t="s">
        <v>42</v>
      </c>
    </row>
    <row r="1711" spans="1:16" x14ac:dyDescent="0.2">
      <c r="A1711" s="27" t="s">
        <v>43</v>
      </c>
      <c r="E1711" s="28" t="s">
        <v>4</v>
      </c>
    </row>
    <row r="1712" spans="1:16" x14ac:dyDescent="0.2">
      <c r="A1712" s="27" t="s">
        <v>44</v>
      </c>
      <c r="E1712" s="29" t="s">
        <v>1585</v>
      </c>
    </row>
    <row r="1713" spans="1:16" ht="165.75" x14ac:dyDescent="0.2">
      <c r="E1713" s="28" t="s">
        <v>1586</v>
      </c>
    </row>
    <row r="1714" spans="1:16" x14ac:dyDescent="0.2">
      <c r="A1714" t="s">
        <v>36</v>
      </c>
      <c r="B1714" s="5" t="s">
        <v>291</v>
      </c>
      <c r="C1714" s="5" t="s">
        <v>657</v>
      </c>
      <c r="D1714" t="s">
        <v>4</v>
      </c>
      <c r="E1714" s="22" t="s">
        <v>658</v>
      </c>
      <c r="F1714" s="23" t="s">
        <v>165</v>
      </c>
      <c r="G1714" s="24">
        <v>0.34100000000000003</v>
      </c>
      <c r="H1714" s="23">
        <v>0</v>
      </c>
      <c r="I1714" s="23">
        <f>ROUND(G1714*H1714,6)</f>
        <v>0</v>
      </c>
      <c r="L1714" s="25">
        <v>0</v>
      </c>
      <c r="M1714" s="26">
        <f>ROUND(ROUND(L1714,2)*ROUND(G1714,3),2)</f>
        <v>0</v>
      </c>
      <c r="N1714" s="23" t="s">
        <v>129</v>
      </c>
      <c r="O1714">
        <f>(M1714*21)/100</f>
        <v>0</v>
      </c>
      <c r="P1714" t="s">
        <v>42</v>
      </c>
    </row>
    <row r="1715" spans="1:16" x14ac:dyDescent="0.2">
      <c r="A1715" s="27" t="s">
        <v>43</v>
      </c>
      <c r="E1715" s="28" t="s">
        <v>4</v>
      </c>
    </row>
    <row r="1716" spans="1:16" x14ac:dyDescent="0.2">
      <c r="A1716" s="27" t="s">
        <v>44</v>
      </c>
      <c r="E1716" s="29" t="s">
        <v>4</v>
      </c>
    </row>
    <row r="1717" spans="1:16" ht="127.5" x14ac:dyDescent="0.2">
      <c r="E1717" s="28" t="s">
        <v>659</v>
      </c>
    </row>
    <row r="1718" spans="1:16" x14ac:dyDescent="0.2">
      <c r="A1718" t="s">
        <v>36</v>
      </c>
      <c r="B1718" s="5" t="s">
        <v>363</v>
      </c>
      <c r="C1718" s="5" t="s">
        <v>661</v>
      </c>
      <c r="D1718" t="s">
        <v>4</v>
      </c>
      <c r="E1718" s="22" t="s">
        <v>662</v>
      </c>
      <c r="F1718" s="23" t="s">
        <v>165</v>
      </c>
      <c r="G1718" s="24">
        <v>0.34100000000000003</v>
      </c>
      <c r="H1718" s="23">
        <v>0</v>
      </c>
      <c r="I1718" s="23">
        <f>ROUND(G1718*H1718,6)</f>
        <v>0</v>
      </c>
      <c r="L1718" s="25">
        <v>0</v>
      </c>
      <c r="M1718" s="26">
        <f>ROUND(ROUND(L1718,2)*ROUND(G1718,3),2)</f>
        <v>0</v>
      </c>
      <c r="N1718" s="23" t="s">
        <v>129</v>
      </c>
      <c r="O1718">
        <f>(M1718*21)/100</f>
        <v>0</v>
      </c>
      <c r="P1718" t="s">
        <v>42</v>
      </c>
    </row>
    <row r="1719" spans="1:16" x14ac:dyDescent="0.2">
      <c r="A1719" s="27" t="s">
        <v>43</v>
      </c>
      <c r="E1719" s="28" t="s">
        <v>4</v>
      </c>
    </row>
    <row r="1720" spans="1:16" x14ac:dyDescent="0.2">
      <c r="A1720" s="27" t="s">
        <v>44</v>
      </c>
      <c r="E1720" s="29" t="s">
        <v>4</v>
      </c>
    </row>
    <row r="1721" spans="1:16" ht="127.5" x14ac:dyDescent="0.2">
      <c r="E1721" s="28" t="s">
        <v>659</v>
      </c>
    </row>
    <row r="1722" spans="1:16" x14ac:dyDescent="0.2">
      <c r="A1722" t="s">
        <v>36</v>
      </c>
      <c r="B1722" s="5" t="s">
        <v>368</v>
      </c>
      <c r="C1722" s="5" t="s">
        <v>664</v>
      </c>
      <c r="D1722" t="s">
        <v>4</v>
      </c>
      <c r="E1722" s="22" t="s">
        <v>665</v>
      </c>
      <c r="F1722" s="23" t="s">
        <v>165</v>
      </c>
      <c r="G1722" s="24">
        <v>0.34100000000000003</v>
      </c>
      <c r="H1722" s="23">
        <v>0</v>
      </c>
      <c r="I1722" s="23">
        <f>ROUND(G1722*H1722,6)</f>
        <v>0</v>
      </c>
      <c r="L1722" s="25">
        <v>0</v>
      </c>
      <c r="M1722" s="26">
        <f>ROUND(ROUND(L1722,2)*ROUND(G1722,3),2)</f>
        <v>0</v>
      </c>
      <c r="N1722" s="23" t="s">
        <v>129</v>
      </c>
      <c r="O1722">
        <f>(M1722*21)/100</f>
        <v>0</v>
      </c>
      <c r="P1722" t="s">
        <v>42</v>
      </c>
    </row>
    <row r="1723" spans="1:16" x14ac:dyDescent="0.2">
      <c r="A1723" s="27" t="s">
        <v>43</v>
      </c>
      <c r="E1723" s="28" t="s">
        <v>4</v>
      </c>
    </row>
    <row r="1724" spans="1:16" x14ac:dyDescent="0.2">
      <c r="A1724" s="27" t="s">
        <v>44</v>
      </c>
      <c r="E1724" s="29" t="s">
        <v>4</v>
      </c>
    </row>
    <row r="1725" spans="1:16" ht="127.5" x14ac:dyDescent="0.2">
      <c r="E1725" s="28" t="s">
        <v>659</v>
      </c>
    </row>
    <row r="1726" spans="1:16" x14ac:dyDescent="0.2">
      <c r="A1726" t="s">
        <v>33</v>
      </c>
      <c r="C1726" s="6" t="s">
        <v>666</v>
      </c>
      <c r="E1726" s="30" t="s">
        <v>667</v>
      </c>
      <c r="J1726" s="26">
        <f>0</f>
        <v>0</v>
      </c>
      <c r="K1726" s="26">
        <f>0</f>
        <v>0</v>
      </c>
      <c r="L1726" s="26">
        <f>0+L1727+L1731+L1735+L1739+L1743+L1747</f>
        <v>0</v>
      </c>
      <c r="M1726" s="26">
        <f>0+M1727+M1731+M1735+M1739+M1743+M1747</f>
        <v>0</v>
      </c>
    </row>
    <row r="1727" spans="1:16" ht="25.5" x14ac:dyDescent="0.2">
      <c r="A1727" t="s">
        <v>36</v>
      </c>
      <c r="B1727" s="5" t="s">
        <v>372</v>
      </c>
      <c r="C1727" s="5" t="s">
        <v>1587</v>
      </c>
      <c r="D1727" t="s">
        <v>4</v>
      </c>
      <c r="E1727" s="22" t="s">
        <v>1588</v>
      </c>
      <c r="F1727" s="23" t="s">
        <v>80</v>
      </c>
      <c r="G1727" s="24">
        <v>116.15</v>
      </c>
      <c r="H1727" s="23">
        <v>2.9099999999999998E-3</v>
      </c>
      <c r="I1727" s="23">
        <f>ROUND(G1727*H1727,6)</f>
        <v>0.33799699999999999</v>
      </c>
      <c r="L1727" s="25">
        <v>0</v>
      </c>
      <c r="M1727" s="26">
        <f>ROUND(ROUND(L1727,2)*ROUND(G1727,3),2)</f>
        <v>0</v>
      </c>
      <c r="N1727" s="23" t="s">
        <v>129</v>
      </c>
      <c r="O1727">
        <f>(M1727*21)/100</f>
        <v>0</v>
      </c>
      <c r="P1727" t="s">
        <v>42</v>
      </c>
    </row>
    <row r="1728" spans="1:16" x14ac:dyDescent="0.2">
      <c r="A1728" s="27" t="s">
        <v>43</v>
      </c>
      <c r="E1728" s="28" t="s">
        <v>4</v>
      </c>
    </row>
    <row r="1729" spans="1:16" x14ac:dyDescent="0.2">
      <c r="A1729" s="27" t="s">
        <v>44</v>
      </c>
      <c r="E1729" s="29" t="s">
        <v>1589</v>
      </c>
    </row>
    <row r="1730" spans="1:16" x14ac:dyDescent="0.2">
      <c r="E1730" s="28" t="s">
        <v>4</v>
      </c>
    </row>
    <row r="1731" spans="1:16" ht="25.5" x14ac:dyDescent="0.2">
      <c r="A1731" t="s">
        <v>36</v>
      </c>
      <c r="B1731" s="5" t="s">
        <v>547</v>
      </c>
      <c r="C1731" s="5" t="s">
        <v>1590</v>
      </c>
      <c r="D1731" t="s">
        <v>4</v>
      </c>
      <c r="E1731" s="22" t="s">
        <v>1591</v>
      </c>
      <c r="F1731" s="23" t="s">
        <v>80</v>
      </c>
      <c r="G1731" s="24">
        <v>44</v>
      </c>
      <c r="H1731" s="23">
        <v>4.3600000000000002E-3</v>
      </c>
      <c r="I1731" s="23">
        <f>ROUND(G1731*H1731,6)</f>
        <v>0.19184000000000001</v>
      </c>
      <c r="L1731" s="25">
        <v>0</v>
      </c>
      <c r="M1731" s="26">
        <f>ROUND(ROUND(L1731,2)*ROUND(G1731,3),2)</f>
        <v>0</v>
      </c>
      <c r="N1731" s="23" t="s">
        <v>129</v>
      </c>
      <c r="O1731">
        <f>(M1731*21)/100</f>
        <v>0</v>
      </c>
      <c r="P1731" t="s">
        <v>42</v>
      </c>
    </row>
    <row r="1732" spans="1:16" x14ac:dyDescent="0.2">
      <c r="A1732" s="27" t="s">
        <v>43</v>
      </c>
      <c r="E1732" s="28" t="s">
        <v>4</v>
      </c>
    </row>
    <row r="1733" spans="1:16" ht="38.25" x14ac:dyDescent="0.2">
      <c r="A1733" s="27" t="s">
        <v>44</v>
      </c>
      <c r="E1733" s="29" t="s">
        <v>1592</v>
      </c>
    </row>
    <row r="1734" spans="1:16" x14ac:dyDescent="0.2">
      <c r="E1734" s="28" t="s">
        <v>4</v>
      </c>
    </row>
    <row r="1735" spans="1:16" ht="25.5" x14ac:dyDescent="0.2">
      <c r="A1735" t="s">
        <v>36</v>
      </c>
      <c r="B1735" s="5" t="s">
        <v>574</v>
      </c>
      <c r="C1735" s="5" t="s">
        <v>1593</v>
      </c>
      <c r="D1735" t="s">
        <v>4</v>
      </c>
      <c r="E1735" s="22" t="s">
        <v>1594</v>
      </c>
      <c r="F1735" s="23" t="s">
        <v>60</v>
      </c>
      <c r="G1735" s="24">
        <v>5.577</v>
      </c>
      <c r="H1735" s="23">
        <v>1.082E-2</v>
      </c>
      <c r="I1735" s="23">
        <f>ROUND(G1735*H1735,6)</f>
        <v>6.0343000000000001E-2</v>
      </c>
      <c r="L1735" s="25">
        <v>0</v>
      </c>
      <c r="M1735" s="26">
        <f>ROUND(ROUND(L1735,2)*ROUND(G1735,3),2)</f>
        <v>0</v>
      </c>
      <c r="N1735" s="23" t="s">
        <v>129</v>
      </c>
      <c r="O1735">
        <f>(M1735*21)/100</f>
        <v>0</v>
      </c>
      <c r="P1735" t="s">
        <v>42</v>
      </c>
    </row>
    <row r="1736" spans="1:16" x14ac:dyDescent="0.2">
      <c r="A1736" s="27" t="s">
        <v>43</v>
      </c>
      <c r="E1736" s="28" t="s">
        <v>4</v>
      </c>
    </row>
    <row r="1737" spans="1:16" ht="38.25" x14ac:dyDescent="0.2">
      <c r="A1737" s="27" t="s">
        <v>44</v>
      </c>
      <c r="E1737" s="29" t="s">
        <v>1595</v>
      </c>
    </row>
    <row r="1738" spans="1:16" ht="38.25" x14ac:dyDescent="0.2">
      <c r="E1738" s="28" t="s">
        <v>1596</v>
      </c>
    </row>
    <row r="1739" spans="1:16" x14ac:dyDescent="0.2">
      <c r="A1739" t="s">
        <v>36</v>
      </c>
      <c r="B1739" s="5" t="s">
        <v>559</v>
      </c>
      <c r="C1739" s="5" t="s">
        <v>673</v>
      </c>
      <c r="D1739" t="s">
        <v>4</v>
      </c>
      <c r="E1739" s="22" t="s">
        <v>674</v>
      </c>
      <c r="F1739" s="23" t="s">
        <v>165</v>
      </c>
      <c r="G1739" s="24">
        <v>0.59</v>
      </c>
      <c r="H1739" s="23">
        <v>0</v>
      </c>
      <c r="I1739" s="23">
        <f>ROUND(G1739*H1739,6)</f>
        <v>0</v>
      </c>
      <c r="L1739" s="25">
        <v>0</v>
      </c>
      <c r="M1739" s="26">
        <f>ROUND(ROUND(L1739,2)*ROUND(G1739,3),2)</f>
        <v>0</v>
      </c>
      <c r="N1739" s="23" t="s">
        <v>129</v>
      </c>
      <c r="O1739">
        <f>(M1739*21)/100</f>
        <v>0</v>
      </c>
      <c r="P1739" t="s">
        <v>42</v>
      </c>
    </row>
    <row r="1740" spans="1:16" x14ac:dyDescent="0.2">
      <c r="A1740" s="27" t="s">
        <v>43</v>
      </c>
      <c r="E1740" s="28" t="s">
        <v>4</v>
      </c>
    </row>
    <row r="1741" spans="1:16" x14ac:dyDescent="0.2">
      <c r="A1741" s="27" t="s">
        <v>44</v>
      </c>
      <c r="E1741" s="29" t="s">
        <v>4</v>
      </c>
    </row>
    <row r="1742" spans="1:16" ht="114.75" x14ac:dyDescent="0.2">
      <c r="E1742" s="28" t="s">
        <v>675</v>
      </c>
    </row>
    <row r="1743" spans="1:16" x14ac:dyDescent="0.2">
      <c r="A1743" t="s">
        <v>36</v>
      </c>
      <c r="B1743" s="5" t="s">
        <v>555</v>
      </c>
      <c r="C1743" s="5" t="s">
        <v>677</v>
      </c>
      <c r="D1743" t="s">
        <v>4</v>
      </c>
      <c r="E1743" s="22" t="s">
        <v>678</v>
      </c>
      <c r="F1743" s="23" t="s">
        <v>165</v>
      </c>
      <c r="G1743" s="24">
        <v>0.59</v>
      </c>
      <c r="H1743" s="23">
        <v>0</v>
      </c>
      <c r="I1743" s="23">
        <f>ROUND(G1743*H1743,6)</f>
        <v>0</v>
      </c>
      <c r="L1743" s="25">
        <v>0</v>
      </c>
      <c r="M1743" s="26">
        <f>ROUND(ROUND(L1743,2)*ROUND(G1743,3),2)</f>
        <v>0</v>
      </c>
      <c r="N1743" s="23" t="s">
        <v>129</v>
      </c>
      <c r="O1743">
        <f>(M1743*21)/100</f>
        <v>0</v>
      </c>
      <c r="P1743" t="s">
        <v>42</v>
      </c>
    </row>
    <row r="1744" spans="1:16" x14ac:dyDescent="0.2">
      <c r="A1744" s="27" t="s">
        <v>43</v>
      </c>
      <c r="E1744" s="28" t="s">
        <v>4</v>
      </c>
    </row>
    <row r="1745" spans="1:16" x14ac:dyDescent="0.2">
      <c r="A1745" s="27" t="s">
        <v>44</v>
      </c>
      <c r="E1745" s="29" t="s">
        <v>4</v>
      </c>
    </row>
    <row r="1746" spans="1:16" ht="114.75" x14ac:dyDescent="0.2">
      <c r="E1746" s="28" t="s">
        <v>675</v>
      </c>
    </row>
    <row r="1747" spans="1:16" x14ac:dyDescent="0.2">
      <c r="A1747" t="s">
        <v>36</v>
      </c>
      <c r="B1747" s="5" t="s">
        <v>578</v>
      </c>
      <c r="C1747" s="5" t="s">
        <v>680</v>
      </c>
      <c r="D1747" t="s">
        <v>4</v>
      </c>
      <c r="E1747" s="22" t="s">
        <v>681</v>
      </c>
      <c r="F1747" s="23" t="s">
        <v>165</v>
      </c>
      <c r="G1747" s="24">
        <v>0.59</v>
      </c>
      <c r="H1747" s="23">
        <v>0</v>
      </c>
      <c r="I1747" s="23">
        <f>ROUND(G1747*H1747,6)</f>
        <v>0</v>
      </c>
      <c r="L1747" s="25">
        <v>0</v>
      </c>
      <c r="M1747" s="26">
        <f>ROUND(ROUND(L1747,2)*ROUND(G1747,3),2)</f>
        <v>0</v>
      </c>
      <c r="N1747" s="23" t="s">
        <v>129</v>
      </c>
      <c r="O1747">
        <f>(M1747*21)/100</f>
        <v>0</v>
      </c>
      <c r="P1747" t="s">
        <v>42</v>
      </c>
    </row>
    <row r="1748" spans="1:16" x14ac:dyDescent="0.2">
      <c r="A1748" s="27" t="s">
        <v>43</v>
      </c>
      <c r="E1748" s="28" t="s">
        <v>4</v>
      </c>
    </row>
    <row r="1749" spans="1:16" x14ac:dyDescent="0.2">
      <c r="A1749" s="27" t="s">
        <v>44</v>
      </c>
      <c r="E1749" s="29" t="s">
        <v>4</v>
      </c>
    </row>
    <row r="1750" spans="1:16" ht="114.75" x14ac:dyDescent="0.2">
      <c r="E1750" s="28" t="s">
        <v>675</v>
      </c>
    </row>
    <row r="1751" spans="1:16" x14ac:dyDescent="0.2">
      <c r="A1751" t="s">
        <v>33</v>
      </c>
      <c r="C1751" s="6" t="s">
        <v>682</v>
      </c>
      <c r="E1751" s="30" t="s">
        <v>683</v>
      </c>
      <c r="J1751" s="26">
        <f>0</f>
        <v>0</v>
      </c>
      <c r="K1751" s="26">
        <f>0</f>
        <v>0</v>
      </c>
      <c r="L1751" s="26">
        <f>0+L1752+L1756+L1760+L1764+L1768</f>
        <v>0</v>
      </c>
      <c r="M1751" s="26">
        <f>0+M1752+M1756+M1760+M1764+M1768</f>
        <v>0</v>
      </c>
    </row>
    <row r="1752" spans="1:16" x14ac:dyDescent="0.2">
      <c r="A1752" t="s">
        <v>36</v>
      </c>
      <c r="B1752" s="5" t="s">
        <v>582</v>
      </c>
      <c r="C1752" s="5" t="s">
        <v>1597</v>
      </c>
      <c r="D1752" t="s">
        <v>4</v>
      </c>
      <c r="E1752" s="22" t="s">
        <v>1598</v>
      </c>
      <c r="F1752" s="23" t="s">
        <v>60</v>
      </c>
      <c r="G1752" s="24">
        <v>37.884</v>
      </c>
      <c r="H1752" s="23">
        <v>8.9999999999999993E-3</v>
      </c>
      <c r="I1752" s="23">
        <f>ROUND(G1752*H1752,6)</f>
        <v>0.34095599999999998</v>
      </c>
      <c r="L1752" s="25">
        <v>0</v>
      </c>
      <c r="M1752" s="26">
        <f>ROUND(ROUND(L1752,2)*ROUND(G1752,3),2)</f>
        <v>0</v>
      </c>
      <c r="N1752" s="23" t="s">
        <v>129</v>
      </c>
      <c r="O1752">
        <f>(M1752*21)/100</f>
        <v>0</v>
      </c>
      <c r="P1752" t="s">
        <v>42</v>
      </c>
    </row>
    <row r="1753" spans="1:16" x14ac:dyDescent="0.2">
      <c r="A1753" s="27" t="s">
        <v>43</v>
      </c>
      <c r="E1753" s="28" t="s">
        <v>4</v>
      </c>
    </row>
    <row r="1754" spans="1:16" x14ac:dyDescent="0.2">
      <c r="A1754" s="27" t="s">
        <v>44</v>
      </c>
      <c r="E1754" s="29" t="s">
        <v>4</v>
      </c>
    </row>
    <row r="1755" spans="1:16" x14ac:dyDescent="0.2">
      <c r="E1755" s="28" t="s">
        <v>4</v>
      </c>
    </row>
    <row r="1756" spans="1:16" ht="25.5" x14ac:dyDescent="0.2">
      <c r="A1756" t="s">
        <v>36</v>
      </c>
      <c r="B1756" s="5" t="s">
        <v>551</v>
      </c>
      <c r="C1756" s="5" t="s">
        <v>1599</v>
      </c>
      <c r="D1756" t="s">
        <v>4</v>
      </c>
      <c r="E1756" s="22" t="s">
        <v>1600</v>
      </c>
      <c r="F1756" s="23" t="s">
        <v>60</v>
      </c>
      <c r="G1756" s="24">
        <v>36.08</v>
      </c>
      <c r="H1756" s="23">
        <v>0</v>
      </c>
      <c r="I1756" s="23">
        <f>ROUND(G1756*H1756,6)</f>
        <v>0</v>
      </c>
      <c r="L1756" s="25">
        <v>0</v>
      </c>
      <c r="M1756" s="26">
        <f>ROUND(ROUND(L1756,2)*ROUND(G1756,3),2)</f>
        <v>0</v>
      </c>
      <c r="N1756" s="23" t="s">
        <v>129</v>
      </c>
      <c r="O1756">
        <f>(M1756*21)/100</f>
        <v>0</v>
      </c>
      <c r="P1756" t="s">
        <v>42</v>
      </c>
    </row>
    <row r="1757" spans="1:16" x14ac:dyDescent="0.2">
      <c r="A1757" s="27" t="s">
        <v>43</v>
      </c>
      <c r="E1757" s="28" t="s">
        <v>4</v>
      </c>
    </row>
    <row r="1758" spans="1:16" x14ac:dyDescent="0.2">
      <c r="A1758" s="27" t="s">
        <v>44</v>
      </c>
      <c r="E1758" s="29" t="s">
        <v>1601</v>
      </c>
    </row>
    <row r="1759" spans="1:16" ht="89.25" x14ac:dyDescent="0.2">
      <c r="E1759" s="28" t="s">
        <v>784</v>
      </c>
    </row>
    <row r="1760" spans="1:16" x14ac:dyDescent="0.2">
      <c r="A1760" t="s">
        <v>36</v>
      </c>
      <c r="B1760" s="5" t="s">
        <v>587</v>
      </c>
      <c r="C1760" s="5" t="s">
        <v>960</v>
      </c>
      <c r="D1760" t="s">
        <v>4</v>
      </c>
      <c r="E1760" s="22" t="s">
        <v>961</v>
      </c>
      <c r="F1760" s="23" t="s">
        <v>165</v>
      </c>
      <c r="G1760" s="24">
        <v>0.34100000000000003</v>
      </c>
      <c r="H1760" s="23">
        <v>0</v>
      </c>
      <c r="I1760" s="23">
        <f>ROUND(G1760*H1760,6)</f>
        <v>0</v>
      </c>
      <c r="L1760" s="25">
        <v>0</v>
      </c>
      <c r="M1760" s="26">
        <f>ROUND(ROUND(L1760,2)*ROUND(G1760,3),2)</f>
        <v>0</v>
      </c>
      <c r="N1760" s="23" t="s">
        <v>129</v>
      </c>
      <c r="O1760">
        <f>(M1760*21)/100</f>
        <v>0</v>
      </c>
      <c r="P1760" t="s">
        <v>42</v>
      </c>
    </row>
    <row r="1761" spans="1:16" x14ac:dyDescent="0.2">
      <c r="A1761" s="27" t="s">
        <v>43</v>
      </c>
      <c r="E1761" s="28" t="s">
        <v>4</v>
      </c>
    </row>
    <row r="1762" spans="1:16" x14ac:dyDescent="0.2">
      <c r="A1762" s="27" t="s">
        <v>44</v>
      </c>
      <c r="E1762" s="29" t="s">
        <v>4</v>
      </c>
    </row>
    <row r="1763" spans="1:16" ht="114.75" x14ac:dyDescent="0.2">
      <c r="E1763" s="28" t="s">
        <v>962</v>
      </c>
    </row>
    <row r="1764" spans="1:16" x14ac:dyDescent="0.2">
      <c r="A1764" t="s">
        <v>36</v>
      </c>
      <c r="B1764" s="5" t="s">
        <v>591</v>
      </c>
      <c r="C1764" s="5" t="s">
        <v>964</v>
      </c>
      <c r="D1764" t="s">
        <v>4</v>
      </c>
      <c r="E1764" s="22" t="s">
        <v>965</v>
      </c>
      <c r="F1764" s="23" t="s">
        <v>165</v>
      </c>
      <c r="G1764" s="24">
        <v>0.34100000000000003</v>
      </c>
      <c r="H1764" s="23">
        <v>0</v>
      </c>
      <c r="I1764" s="23">
        <f>ROUND(G1764*H1764,6)</f>
        <v>0</v>
      </c>
      <c r="L1764" s="25">
        <v>0</v>
      </c>
      <c r="M1764" s="26">
        <f>ROUND(ROUND(L1764,2)*ROUND(G1764,3),2)</f>
        <v>0</v>
      </c>
      <c r="N1764" s="23" t="s">
        <v>129</v>
      </c>
      <c r="O1764">
        <f>(M1764*21)/100</f>
        <v>0</v>
      </c>
      <c r="P1764" t="s">
        <v>42</v>
      </c>
    </row>
    <row r="1765" spans="1:16" x14ac:dyDescent="0.2">
      <c r="A1765" s="27" t="s">
        <v>43</v>
      </c>
      <c r="E1765" s="28" t="s">
        <v>4</v>
      </c>
    </row>
    <row r="1766" spans="1:16" x14ac:dyDescent="0.2">
      <c r="A1766" s="27" t="s">
        <v>44</v>
      </c>
      <c r="E1766" s="29" t="s">
        <v>4</v>
      </c>
    </row>
    <row r="1767" spans="1:16" ht="114.75" x14ac:dyDescent="0.2">
      <c r="E1767" s="28" t="s">
        <v>962</v>
      </c>
    </row>
    <row r="1768" spans="1:16" x14ac:dyDescent="0.2">
      <c r="A1768" t="s">
        <v>36</v>
      </c>
      <c r="B1768" s="5" t="s">
        <v>594</v>
      </c>
      <c r="C1768" s="5" t="s">
        <v>967</v>
      </c>
      <c r="D1768" t="s">
        <v>4</v>
      </c>
      <c r="E1768" s="22" t="s">
        <v>968</v>
      </c>
      <c r="F1768" s="23" t="s">
        <v>165</v>
      </c>
      <c r="G1768" s="24">
        <v>0.34100000000000003</v>
      </c>
      <c r="H1768" s="23">
        <v>0</v>
      </c>
      <c r="I1768" s="23">
        <f>ROUND(G1768*H1768,6)</f>
        <v>0</v>
      </c>
      <c r="L1768" s="25">
        <v>0</v>
      </c>
      <c r="M1768" s="26">
        <f>ROUND(ROUND(L1768,2)*ROUND(G1768,3),2)</f>
        <v>0</v>
      </c>
      <c r="N1768" s="23" t="s">
        <v>129</v>
      </c>
      <c r="O1768">
        <f>(M1768*21)/100</f>
        <v>0</v>
      </c>
      <c r="P1768" t="s">
        <v>42</v>
      </c>
    </row>
    <row r="1769" spans="1:16" x14ac:dyDescent="0.2">
      <c r="A1769" s="27" t="s">
        <v>43</v>
      </c>
      <c r="E1769" s="28" t="s">
        <v>4</v>
      </c>
    </row>
    <row r="1770" spans="1:16" x14ac:dyDescent="0.2">
      <c r="A1770" s="27" t="s">
        <v>44</v>
      </c>
      <c r="E1770" s="29" t="s">
        <v>4</v>
      </c>
    </row>
    <row r="1771" spans="1:16" ht="114.75" x14ac:dyDescent="0.2">
      <c r="E1771" s="28" t="s">
        <v>962</v>
      </c>
    </row>
    <row r="1772" spans="1:16" x14ac:dyDescent="0.2">
      <c r="A1772" t="s">
        <v>33</v>
      </c>
      <c r="C1772" s="6" t="s">
        <v>969</v>
      </c>
      <c r="E1772" s="30" t="s">
        <v>970</v>
      </c>
      <c r="J1772" s="26">
        <f>0</f>
        <v>0</v>
      </c>
      <c r="K1772" s="26">
        <f>0</f>
        <v>0</v>
      </c>
      <c r="L1772" s="26">
        <f>0+L1773+L1777+L1781+L1785+L1789+L1793+L1797+L1801+L1805+L1809+L1813+L1817+L1821+L1825+L1829+L1833</f>
        <v>0</v>
      </c>
      <c r="M1772" s="26">
        <f>0+M1773+M1777+M1781+M1785+M1789+M1793+M1797+M1801+M1805+M1809+M1813+M1817+M1821+M1825+M1829+M1833</f>
        <v>0</v>
      </c>
    </row>
    <row r="1773" spans="1:16" x14ac:dyDescent="0.2">
      <c r="A1773" t="s">
        <v>36</v>
      </c>
      <c r="B1773" s="5" t="s">
        <v>660</v>
      </c>
      <c r="C1773" s="5" t="s">
        <v>1602</v>
      </c>
      <c r="D1773" t="s">
        <v>4</v>
      </c>
      <c r="E1773" s="22" t="s">
        <v>1603</v>
      </c>
      <c r="F1773" s="23" t="s">
        <v>165</v>
      </c>
      <c r="G1773" s="24">
        <v>0.245</v>
      </c>
      <c r="H1773" s="23">
        <v>1</v>
      </c>
      <c r="I1773" s="23">
        <f>ROUND(G1773*H1773,6)</f>
        <v>0.245</v>
      </c>
      <c r="L1773" s="25">
        <v>0</v>
      </c>
      <c r="M1773" s="26">
        <f>ROUND(ROUND(L1773,2)*ROUND(G1773,3),2)</f>
        <v>0</v>
      </c>
      <c r="N1773" s="23" t="s">
        <v>129</v>
      </c>
      <c r="O1773">
        <f>(M1773*21)/100</f>
        <v>0</v>
      </c>
      <c r="P1773" t="s">
        <v>42</v>
      </c>
    </row>
    <row r="1774" spans="1:16" x14ac:dyDescent="0.2">
      <c r="A1774" s="27" t="s">
        <v>43</v>
      </c>
      <c r="E1774" s="28" t="s">
        <v>4</v>
      </c>
    </row>
    <row r="1775" spans="1:16" ht="51" x14ac:dyDescent="0.2">
      <c r="A1775" s="27" t="s">
        <v>44</v>
      </c>
      <c r="E1775" s="29" t="s">
        <v>1604</v>
      </c>
    </row>
    <row r="1776" spans="1:16" x14ac:dyDescent="0.2">
      <c r="E1776" s="28" t="s">
        <v>4</v>
      </c>
    </row>
    <row r="1777" spans="1:16" x14ac:dyDescent="0.2">
      <c r="A1777" t="s">
        <v>36</v>
      </c>
      <c r="B1777" s="5" t="s">
        <v>624</v>
      </c>
      <c r="C1777" s="5" t="s">
        <v>1605</v>
      </c>
      <c r="D1777" t="s">
        <v>4</v>
      </c>
      <c r="E1777" s="22" t="s">
        <v>1606</v>
      </c>
      <c r="F1777" s="23" t="s">
        <v>64</v>
      </c>
      <c r="G1777" s="24">
        <v>3</v>
      </c>
      <c r="H1777" s="23">
        <v>8.0999999999999996E-3</v>
      </c>
      <c r="I1777" s="23">
        <f>ROUND(G1777*H1777,6)</f>
        <v>2.4299999999999999E-2</v>
      </c>
      <c r="L1777" s="25">
        <v>0</v>
      </c>
      <c r="M1777" s="26">
        <f>ROUND(ROUND(L1777,2)*ROUND(G1777,3),2)</f>
        <v>0</v>
      </c>
      <c r="N1777" s="23" t="s">
        <v>53</v>
      </c>
      <c r="O1777">
        <f>(M1777*21)/100</f>
        <v>0</v>
      </c>
      <c r="P1777" t="s">
        <v>42</v>
      </c>
    </row>
    <row r="1778" spans="1:16" ht="25.5" x14ac:dyDescent="0.2">
      <c r="A1778" s="27" t="s">
        <v>43</v>
      </c>
      <c r="E1778" s="28" t="s">
        <v>1607</v>
      </c>
    </row>
    <row r="1779" spans="1:16" x14ac:dyDescent="0.2">
      <c r="A1779" s="27" t="s">
        <v>44</v>
      </c>
      <c r="E1779" s="29" t="s">
        <v>4</v>
      </c>
    </row>
    <row r="1780" spans="1:16" x14ac:dyDescent="0.2">
      <c r="E1780" s="28" t="s">
        <v>4</v>
      </c>
    </row>
    <row r="1781" spans="1:16" ht="25.5" x14ac:dyDescent="0.2">
      <c r="A1781" t="s">
        <v>36</v>
      </c>
      <c r="B1781" s="5" t="s">
        <v>606</v>
      </c>
      <c r="C1781" s="5" t="s">
        <v>1608</v>
      </c>
      <c r="D1781" t="s">
        <v>4</v>
      </c>
      <c r="E1781" s="22" t="s">
        <v>1609</v>
      </c>
      <c r="F1781" s="23" t="s">
        <v>80</v>
      </c>
      <c r="G1781" s="24">
        <v>4.9000000000000004</v>
      </c>
      <c r="H1781" s="23">
        <v>9.5E-4</v>
      </c>
      <c r="I1781" s="23">
        <f>ROUND(G1781*H1781,6)</f>
        <v>4.6550000000000003E-3</v>
      </c>
      <c r="L1781" s="25">
        <v>0</v>
      </c>
      <c r="M1781" s="26">
        <f>ROUND(ROUND(L1781,2)*ROUND(G1781,3),2)</f>
        <v>0</v>
      </c>
      <c r="N1781" s="23" t="s">
        <v>129</v>
      </c>
      <c r="O1781">
        <f>(M1781*21)/100</f>
        <v>0</v>
      </c>
      <c r="P1781" t="s">
        <v>42</v>
      </c>
    </row>
    <row r="1782" spans="1:16" x14ac:dyDescent="0.2">
      <c r="A1782" s="27" t="s">
        <v>43</v>
      </c>
      <c r="E1782" s="28" t="s">
        <v>4</v>
      </c>
    </row>
    <row r="1783" spans="1:16" x14ac:dyDescent="0.2">
      <c r="A1783" s="27" t="s">
        <v>44</v>
      </c>
      <c r="E1783" s="29" t="s">
        <v>1610</v>
      </c>
    </row>
    <row r="1784" spans="1:16" ht="25.5" x14ac:dyDescent="0.2">
      <c r="E1784" s="28" t="s">
        <v>1611</v>
      </c>
    </row>
    <row r="1785" spans="1:16" x14ac:dyDescent="0.2">
      <c r="A1785" t="s">
        <v>36</v>
      </c>
      <c r="B1785" s="5" t="s">
        <v>611</v>
      </c>
      <c r="C1785" s="5" t="s">
        <v>1612</v>
      </c>
      <c r="D1785" t="s">
        <v>4</v>
      </c>
      <c r="E1785" s="22" t="s">
        <v>1613</v>
      </c>
      <c r="F1785" s="23" t="s">
        <v>64</v>
      </c>
      <c r="G1785" s="24">
        <v>2</v>
      </c>
      <c r="H1785" s="23">
        <v>1.9000000000000001E-4</v>
      </c>
      <c r="I1785" s="23">
        <f>ROUND(G1785*H1785,6)</f>
        <v>3.8000000000000002E-4</v>
      </c>
      <c r="L1785" s="25">
        <v>0</v>
      </c>
      <c r="M1785" s="26">
        <f>ROUND(ROUND(L1785,2)*ROUND(G1785,3),2)</f>
        <v>0</v>
      </c>
      <c r="N1785" s="23" t="s">
        <v>129</v>
      </c>
      <c r="O1785">
        <f>(M1785*21)/100</f>
        <v>0</v>
      </c>
      <c r="P1785" t="s">
        <v>42</v>
      </c>
    </row>
    <row r="1786" spans="1:16" x14ac:dyDescent="0.2">
      <c r="A1786" s="27" t="s">
        <v>43</v>
      </c>
      <c r="E1786" s="28" t="s">
        <v>4</v>
      </c>
    </row>
    <row r="1787" spans="1:16" x14ac:dyDescent="0.2">
      <c r="A1787" s="27" t="s">
        <v>44</v>
      </c>
      <c r="E1787" s="29" t="s">
        <v>1614</v>
      </c>
    </row>
    <row r="1788" spans="1:16" ht="25.5" x14ac:dyDescent="0.2">
      <c r="E1788" s="28" t="s">
        <v>1611</v>
      </c>
    </row>
    <row r="1789" spans="1:16" x14ac:dyDescent="0.2">
      <c r="A1789" t="s">
        <v>36</v>
      </c>
      <c r="B1789" s="5" t="s">
        <v>619</v>
      </c>
      <c r="C1789" s="5" t="s">
        <v>1615</v>
      </c>
      <c r="D1789" t="s">
        <v>4</v>
      </c>
      <c r="E1789" s="22" t="s">
        <v>1616</v>
      </c>
      <c r="F1789" s="23" t="s">
        <v>64</v>
      </c>
      <c r="G1789" s="24">
        <v>3</v>
      </c>
      <c r="H1789" s="23">
        <v>0</v>
      </c>
      <c r="I1789" s="23">
        <f>ROUND(G1789*H1789,6)</f>
        <v>0</v>
      </c>
      <c r="L1789" s="25">
        <v>0</v>
      </c>
      <c r="M1789" s="26">
        <f>ROUND(ROUND(L1789,2)*ROUND(G1789,3),2)</f>
        <v>0</v>
      </c>
      <c r="N1789" s="23" t="s">
        <v>129</v>
      </c>
      <c r="O1789">
        <f>(M1789*21)/100</f>
        <v>0</v>
      </c>
      <c r="P1789" t="s">
        <v>42</v>
      </c>
    </row>
    <row r="1790" spans="1:16" x14ac:dyDescent="0.2">
      <c r="A1790" s="27" t="s">
        <v>43</v>
      </c>
      <c r="E1790" s="28" t="s">
        <v>4</v>
      </c>
    </row>
    <row r="1791" spans="1:16" x14ac:dyDescent="0.2">
      <c r="A1791" s="27" t="s">
        <v>44</v>
      </c>
      <c r="E1791" s="29" t="s">
        <v>1617</v>
      </c>
    </row>
    <row r="1792" spans="1:16" ht="25.5" x14ac:dyDescent="0.2">
      <c r="E1792" s="28" t="s">
        <v>1611</v>
      </c>
    </row>
    <row r="1793" spans="1:16" x14ac:dyDescent="0.2">
      <c r="A1793" t="s">
        <v>36</v>
      </c>
      <c r="B1793" s="5" t="s">
        <v>628</v>
      </c>
      <c r="C1793" s="5" t="s">
        <v>1618</v>
      </c>
      <c r="D1793" t="s">
        <v>4</v>
      </c>
      <c r="E1793" s="22" t="s">
        <v>1619</v>
      </c>
      <c r="F1793" s="23" t="s">
        <v>64</v>
      </c>
      <c r="G1793" s="24">
        <v>15</v>
      </c>
      <c r="H1793" s="23">
        <v>1.7000000000000001E-4</v>
      </c>
      <c r="I1793" s="23">
        <f>ROUND(G1793*H1793,6)</f>
        <v>2.5500000000000002E-3</v>
      </c>
      <c r="L1793" s="25">
        <v>0</v>
      </c>
      <c r="M1793" s="26">
        <f>ROUND(ROUND(L1793,2)*ROUND(G1793,3),2)</f>
        <v>0</v>
      </c>
      <c r="N1793" s="23" t="s">
        <v>129</v>
      </c>
      <c r="O1793">
        <f>(M1793*21)/100</f>
        <v>0</v>
      </c>
      <c r="P1793" t="s">
        <v>42</v>
      </c>
    </row>
    <row r="1794" spans="1:16" x14ac:dyDescent="0.2">
      <c r="A1794" s="27" t="s">
        <v>43</v>
      </c>
      <c r="E1794" s="28" t="s">
        <v>4</v>
      </c>
    </row>
    <row r="1795" spans="1:16" x14ac:dyDescent="0.2">
      <c r="A1795" s="27" t="s">
        <v>44</v>
      </c>
      <c r="E1795" s="29" t="s">
        <v>4</v>
      </c>
    </row>
    <row r="1796" spans="1:16" ht="178.5" x14ac:dyDescent="0.2">
      <c r="E1796" s="28" t="s">
        <v>1620</v>
      </c>
    </row>
    <row r="1797" spans="1:16" ht="25.5" x14ac:dyDescent="0.2">
      <c r="A1797" t="s">
        <v>36</v>
      </c>
      <c r="B1797" s="5" t="s">
        <v>599</v>
      </c>
      <c r="C1797" s="5" t="s">
        <v>1621</v>
      </c>
      <c r="D1797" t="s">
        <v>4</v>
      </c>
      <c r="E1797" s="22" t="s">
        <v>1622</v>
      </c>
      <c r="F1797" s="23" t="s">
        <v>1623</v>
      </c>
      <c r="G1797" s="24">
        <v>1</v>
      </c>
      <c r="H1797" s="23">
        <v>0</v>
      </c>
      <c r="I1797" s="23">
        <f>ROUND(G1797*H1797,6)</f>
        <v>0</v>
      </c>
      <c r="L1797" s="25">
        <v>0</v>
      </c>
      <c r="M1797" s="26">
        <f>ROUND(ROUND(L1797,2)*ROUND(G1797,3),2)</f>
        <v>0</v>
      </c>
      <c r="N1797" s="23" t="s">
        <v>129</v>
      </c>
      <c r="O1797">
        <f>(M1797*21)/100</f>
        <v>0</v>
      </c>
      <c r="P1797" t="s">
        <v>42</v>
      </c>
    </row>
    <row r="1798" spans="1:16" x14ac:dyDescent="0.2">
      <c r="A1798" s="27" t="s">
        <v>43</v>
      </c>
      <c r="E1798" s="28" t="s">
        <v>4</v>
      </c>
    </row>
    <row r="1799" spans="1:16" x14ac:dyDescent="0.2">
      <c r="A1799" s="27" t="s">
        <v>44</v>
      </c>
      <c r="E1799" s="29" t="s">
        <v>4</v>
      </c>
    </row>
    <row r="1800" spans="1:16" ht="178.5" x14ac:dyDescent="0.2">
      <c r="E1800" s="28" t="s">
        <v>1620</v>
      </c>
    </row>
    <row r="1801" spans="1:16" x14ac:dyDescent="0.2">
      <c r="A1801" t="s">
        <v>36</v>
      </c>
      <c r="B1801" s="5" t="s">
        <v>632</v>
      </c>
      <c r="C1801" s="5" t="s">
        <v>1624</v>
      </c>
      <c r="D1801" t="s">
        <v>4</v>
      </c>
      <c r="E1801" s="22" t="s">
        <v>1625</v>
      </c>
      <c r="F1801" s="23" t="s">
        <v>64</v>
      </c>
      <c r="G1801" s="24">
        <v>15</v>
      </c>
      <c r="H1801" s="23">
        <v>0</v>
      </c>
      <c r="I1801" s="23">
        <f>ROUND(G1801*H1801,6)</f>
        <v>0</v>
      </c>
      <c r="L1801" s="25">
        <v>0</v>
      </c>
      <c r="M1801" s="26">
        <f>ROUND(ROUND(L1801,2)*ROUND(G1801,3),2)</f>
        <v>0</v>
      </c>
      <c r="N1801" s="23" t="s">
        <v>129</v>
      </c>
      <c r="O1801">
        <f>(M1801*21)/100</f>
        <v>0</v>
      </c>
      <c r="P1801" t="s">
        <v>42</v>
      </c>
    </row>
    <row r="1802" spans="1:16" x14ac:dyDescent="0.2">
      <c r="A1802" s="27" t="s">
        <v>43</v>
      </c>
      <c r="E1802" s="28" t="s">
        <v>4</v>
      </c>
    </row>
    <row r="1803" spans="1:16" x14ac:dyDescent="0.2">
      <c r="A1803" s="27" t="s">
        <v>44</v>
      </c>
      <c r="E1803" s="29" t="s">
        <v>4</v>
      </c>
    </row>
    <row r="1804" spans="1:16" ht="178.5" x14ac:dyDescent="0.2">
      <c r="E1804" s="28" t="s">
        <v>1620</v>
      </c>
    </row>
    <row r="1805" spans="1:16" x14ac:dyDescent="0.2">
      <c r="A1805" t="s">
        <v>36</v>
      </c>
      <c r="B1805" s="5" t="s">
        <v>656</v>
      </c>
      <c r="C1805" s="5" t="s">
        <v>1626</v>
      </c>
      <c r="D1805" t="s">
        <v>4</v>
      </c>
      <c r="E1805" s="22" t="s">
        <v>1627</v>
      </c>
      <c r="F1805" s="23" t="s">
        <v>1094</v>
      </c>
      <c r="G1805" s="24">
        <v>232.55</v>
      </c>
      <c r="H1805" s="23">
        <v>6.0000000000000002E-5</v>
      </c>
      <c r="I1805" s="23">
        <f>ROUND(G1805*H1805,6)</f>
        <v>1.3953E-2</v>
      </c>
      <c r="L1805" s="25">
        <v>0</v>
      </c>
      <c r="M1805" s="26">
        <f>ROUND(ROUND(L1805,2)*ROUND(G1805,3),2)</f>
        <v>0</v>
      </c>
      <c r="N1805" s="23" t="s">
        <v>129</v>
      </c>
      <c r="O1805">
        <f>(M1805*21)/100</f>
        <v>0</v>
      </c>
      <c r="P1805" t="s">
        <v>42</v>
      </c>
    </row>
    <row r="1806" spans="1:16" x14ac:dyDescent="0.2">
      <c r="A1806" s="27" t="s">
        <v>43</v>
      </c>
      <c r="E1806" s="28" t="s">
        <v>4</v>
      </c>
    </row>
    <row r="1807" spans="1:16" ht="51" x14ac:dyDescent="0.2">
      <c r="A1807" s="27" t="s">
        <v>44</v>
      </c>
      <c r="E1807" s="29" t="s">
        <v>1628</v>
      </c>
    </row>
    <row r="1808" spans="1:16" x14ac:dyDescent="0.2">
      <c r="E1808" s="28" t="s">
        <v>1096</v>
      </c>
    </row>
    <row r="1809" spans="1:16" x14ac:dyDescent="0.2">
      <c r="A1809" t="s">
        <v>36</v>
      </c>
      <c r="B1809" s="5" t="s">
        <v>615</v>
      </c>
      <c r="C1809" s="5" t="s">
        <v>1629</v>
      </c>
      <c r="D1809" t="s">
        <v>4</v>
      </c>
      <c r="E1809" s="22" t="s">
        <v>1630</v>
      </c>
      <c r="F1809" s="23" t="s">
        <v>64</v>
      </c>
      <c r="G1809" s="24">
        <v>2</v>
      </c>
      <c r="H1809" s="23">
        <v>0</v>
      </c>
      <c r="I1809" s="23">
        <f>ROUND(G1809*H1809,6)</f>
        <v>0</v>
      </c>
      <c r="L1809" s="25">
        <v>0</v>
      </c>
      <c r="M1809" s="26">
        <f>ROUND(ROUND(L1809,2)*ROUND(G1809,3),2)</f>
        <v>0</v>
      </c>
      <c r="N1809" s="23" t="s">
        <v>53</v>
      </c>
      <c r="O1809">
        <f>(M1809*21)/100</f>
        <v>0</v>
      </c>
      <c r="P1809" t="s">
        <v>42</v>
      </c>
    </row>
    <row r="1810" spans="1:16" ht="25.5" x14ac:dyDescent="0.2">
      <c r="A1810" s="27" t="s">
        <v>43</v>
      </c>
      <c r="E1810" s="28" t="s">
        <v>1631</v>
      </c>
    </row>
    <row r="1811" spans="1:16" x14ac:dyDescent="0.2">
      <c r="A1811" s="27" t="s">
        <v>44</v>
      </c>
      <c r="E1811" s="29" t="s">
        <v>4</v>
      </c>
    </row>
    <row r="1812" spans="1:16" x14ac:dyDescent="0.2">
      <c r="E1812" s="28" t="s">
        <v>4</v>
      </c>
    </row>
    <row r="1813" spans="1:16" x14ac:dyDescent="0.2">
      <c r="A1813" t="s">
        <v>36</v>
      </c>
      <c r="B1813" s="5" t="s">
        <v>663</v>
      </c>
      <c r="C1813" s="5" t="s">
        <v>1632</v>
      </c>
      <c r="D1813" t="s">
        <v>4</v>
      </c>
      <c r="E1813" s="22" t="s">
        <v>1633</v>
      </c>
      <c r="F1813" s="23" t="s">
        <v>165</v>
      </c>
      <c r="G1813" s="24">
        <v>0.29099999999999998</v>
      </c>
      <c r="H1813" s="23">
        <v>0</v>
      </c>
      <c r="I1813" s="23">
        <f>ROUND(G1813*H1813,6)</f>
        <v>0</v>
      </c>
      <c r="L1813" s="25">
        <v>0</v>
      </c>
      <c r="M1813" s="26">
        <f>ROUND(ROUND(L1813,2)*ROUND(G1813,3),2)</f>
        <v>0</v>
      </c>
      <c r="N1813" s="23" t="s">
        <v>129</v>
      </c>
      <c r="O1813">
        <f>(M1813*21)/100</f>
        <v>0</v>
      </c>
      <c r="P1813" t="s">
        <v>42</v>
      </c>
    </row>
    <row r="1814" spans="1:16" x14ac:dyDescent="0.2">
      <c r="A1814" s="27" t="s">
        <v>43</v>
      </c>
      <c r="E1814" s="28" t="s">
        <v>4</v>
      </c>
    </row>
    <row r="1815" spans="1:16" x14ac:dyDescent="0.2">
      <c r="A1815" s="27" t="s">
        <v>44</v>
      </c>
      <c r="E1815" s="29" t="s">
        <v>4</v>
      </c>
    </row>
    <row r="1816" spans="1:16" ht="114.75" x14ac:dyDescent="0.2">
      <c r="E1816" s="28" t="s">
        <v>1119</v>
      </c>
    </row>
    <row r="1817" spans="1:16" x14ac:dyDescent="0.2">
      <c r="A1817" t="s">
        <v>36</v>
      </c>
      <c r="B1817" s="5" t="s">
        <v>668</v>
      </c>
      <c r="C1817" s="5" t="s">
        <v>1121</v>
      </c>
      <c r="D1817" t="s">
        <v>4</v>
      </c>
      <c r="E1817" s="22" t="s">
        <v>1122</v>
      </c>
      <c r="F1817" s="23" t="s">
        <v>165</v>
      </c>
      <c r="G1817" s="24">
        <v>0.29099999999999998</v>
      </c>
      <c r="H1817" s="23">
        <v>0</v>
      </c>
      <c r="I1817" s="23">
        <f>ROUND(G1817*H1817,6)</f>
        <v>0</v>
      </c>
      <c r="L1817" s="25">
        <v>0</v>
      </c>
      <c r="M1817" s="26">
        <f>ROUND(ROUND(L1817,2)*ROUND(G1817,3),2)</f>
        <v>0</v>
      </c>
      <c r="N1817" s="23" t="s">
        <v>129</v>
      </c>
      <c r="O1817">
        <f>(M1817*21)/100</f>
        <v>0</v>
      </c>
      <c r="P1817" t="s">
        <v>42</v>
      </c>
    </row>
    <row r="1818" spans="1:16" x14ac:dyDescent="0.2">
      <c r="A1818" s="27" t="s">
        <v>43</v>
      </c>
      <c r="E1818" s="28" t="s">
        <v>4</v>
      </c>
    </row>
    <row r="1819" spans="1:16" x14ac:dyDescent="0.2">
      <c r="A1819" s="27" t="s">
        <v>44</v>
      </c>
      <c r="E1819" s="29" t="s">
        <v>4</v>
      </c>
    </row>
    <row r="1820" spans="1:16" ht="114.75" x14ac:dyDescent="0.2">
      <c r="E1820" s="28" t="s">
        <v>1119</v>
      </c>
    </row>
    <row r="1821" spans="1:16" x14ac:dyDescent="0.2">
      <c r="A1821" t="s">
        <v>36</v>
      </c>
      <c r="B1821" s="5" t="s">
        <v>672</v>
      </c>
      <c r="C1821" s="5" t="s">
        <v>1124</v>
      </c>
      <c r="D1821" t="s">
        <v>4</v>
      </c>
      <c r="E1821" s="22" t="s">
        <v>1125</v>
      </c>
      <c r="F1821" s="23" t="s">
        <v>165</v>
      </c>
      <c r="G1821" s="24">
        <v>0.29099999999999998</v>
      </c>
      <c r="H1821" s="23">
        <v>0</v>
      </c>
      <c r="I1821" s="23">
        <f>ROUND(G1821*H1821,6)</f>
        <v>0</v>
      </c>
      <c r="L1821" s="25">
        <v>0</v>
      </c>
      <c r="M1821" s="26">
        <f>ROUND(ROUND(L1821,2)*ROUND(G1821,3),2)</f>
        <v>0</v>
      </c>
      <c r="N1821" s="23" t="s">
        <v>129</v>
      </c>
      <c r="O1821">
        <f>(M1821*21)/100</f>
        <v>0</v>
      </c>
      <c r="P1821" t="s">
        <v>42</v>
      </c>
    </row>
    <row r="1822" spans="1:16" x14ac:dyDescent="0.2">
      <c r="A1822" s="27" t="s">
        <v>43</v>
      </c>
      <c r="E1822" s="28" t="s">
        <v>4</v>
      </c>
    </row>
    <row r="1823" spans="1:16" x14ac:dyDescent="0.2">
      <c r="A1823" s="27" t="s">
        <v>44</v>
      </c>
      <c r="E1823" s="29" t="s">
        <v>4</v>
      </c>
    </row>
    <row r="1824" spans="1:16" ht="114.75" x14ac:dyDescent="0.2">
      <c r="E1824" s="28" t="s">
        <v>1119</v>
      </c>
    </row>
    <row r="1825" spans="1:16" x14ac:dyDescent="0.2">
      <c r="A1825" t="s">
        <v>36</v>
      </c>
      <c r="B1825" s="5" t="s">
        <v>636</v>
      </c>
      <c r="C1825" s="5" t="s">
        <v>1634</v>
      </c>
      <c r="D1825" t="s">
        <v>4</v>
      </c>
      <c r="E1825" s="22" t="s">
        <v>1635</v>
      </c>
      <c r="F1825" s="23" t="s">
        <v>64</v>
      </c>
      <c r="G1825" s="24">
        <v>15</v>
      </c>
      <c r="H1825" s="23">
        <v>0</v>
      </c>
      <c r="I1825" s="23">
        <f>ROUND(G1825*H1825,6)</f>
        <v>0</v>
      </c>
      <c r="L1825" s="25">
        <v>0</v>
      </c>
      <c r="M1825" s="26">
        <f>ROUND(ROUND(L1825,2)*ROUND(G1825,3),2)</f>
        <v>0</v>
      </c>
      <c r="N1825" s="23" t="s">
        <v>53</v>
      </c>
      <c r="O1825">
        <f>(M1825*21)/100</f>
        <v>0</v>
      </c>
      <c r="P1825" t="s">
        <v>42</v>
      </c>
    </row>
    <row r="1826" spans="1:16" x14ac:dyDescent="0.2">
      <c r="A1826" s="27" t="s">
        <v>43</v>
      </c>
      <c r="E1826" s="28" t="s">
        <v>4</v>
      </c>
    </row>
    <row r="1827" spans="1:16" x14ac:dyDescent="0.2">
      <c r="A1827" s="27" t="s">
        <v>44</v>
      </c>
      <c r="E1827" s="29" t="s">
        <v>4</v>
      </c>
    </row>
    <row r="1828" spans="1:16" x14ac:dyDescent="0.2">
      <c r="E1828" s="28" t="s">
        <v>4</v>
      </c>
    </row>
    <row r="1829" spans="1:16" x14ac:dyDescent="0.2">
      <c r="A1829" t="s">
        <v>36</v>
      </c>
      <c r="B1829" s="5" t="s">
        <v>639</v>
      </c>
      <c r="C1829" s="5" t="s">
        <v>1636</v>
      </c>
      <c r="D1829" t="s">
        <v>4</v>
      </c>
      <c r="E1829" s="22" t="s">
        <v>1637</v>
      </c>
      <c r="F1829" s="23" t="s">
        <v>80</v>
      </c>
      <c r="G1829" s="24">
        <v>60.5</v>
      </c>
      <c r="H1829" s="23">
        <v>0</v>
      </c>
      <c r="I1829" s="23">
        <f>ROUND(G1829*H1829,6)</f>
        <v>0</v>
      </c>
      <c r="L1829" s="25">
        <v>0</v>
      </c>
      <c r="M1829" s="26">
        <f>ROUND(ROUND(L1829,2)*ROUND(G1829,3),2)</f>
        <v>0</v>
      </c>
      <c r="N1829" s="23" t="s">
        <v>53</v>
      </c>
      <c r="O1829">
        <f>(M1829*21)/100</f>
        <v>0</v>
      </c>
      <c r="P1829" t="s">
        <v>42</v>
      </c>
    </row>
    <row r="1830" spans="1:16" x14ac:dyDescent="0.2">
      <c r="A1830" s="27" t="s">
        <v>43</v>
      </c>
      <c r="E1830" s="28" t="s">
        <v>4</v>
      </c>
    </row>
    <row r="1831" spans="1:16" ht="38.25" x14ac:dyDescent="0.2">
      <c r="A1831" s="27" t="s">
        <v>44</v>
      </c>
      <c r="E1831" s="29" t="s">
        <v>1638</v>
      </c>
    </row>
    <row r="1832" spans="1:16" x14ac:dyDescent="0.2">
      <c r="E1832" s="28" t="s">
        <v>4</v>
      </c>
    </row>
    <row r="1833" spans="1:16" x14ac:dyDescent="0.2">
      <c r="A1833" t="s">
        <v>36</v>
      </c>
      <c r="B1833" s="5" t="s">
        <v>642</v>
      </c>
      <c r="C1833" s="5" t="s">
        <v>1639</v>
      </c>
      <c r="D1833" t="s">
        <v>4</v>
      </c>
      <c r="E1833" s="22" t="s">
        <v>1640</v>
      </c>
      <c r="F1833" s="23" t="s">
        <v>1623</v>
      </c>
      <c r="G1833" s="24">
        <v>1</v>
      </c>
      <c r="H1833" s="23">
        <v>0</v>
      </c>
      <c r="I1833" s="23">
        <f>ROUND(G1833*H1833,6)</f>
        <v>0</v>
      </c>
      <c r="L1833" s="25">
        <v>0</v>
      </c>
      <c r="M1833" s="26">
        <f>ROUND(ROUND(L1833,2)*ROUND(G1833,3),2)</f>
        <v>0</v>
      </c>
      <c r="N1833" s="23" t="s">
        <v>53</v>
      </c>
      <c r="O1833">
        <f>(M1833*21)/100</f>
        <v>0</v>
      </c>
      <c r="P1833" t="s">
        <v>42</v>
      </c>
    </row>
    <row r="1834" spans="1:16" x14ac:dyDescent="0.2">
      <c r="A1834" s="27" t="s">
        <v>43</v>
      </c>
      <c r="E1834" s="28" t="s">
        <v>4</v>
      </c>
    </row>
    <row r="1835" spans="1:16" x14ac:dyDescent="0.2">
      <c r="A1835" s="27" t="s">
        <v>44</v>
      </c>
      <c r="E1835" s="29" t="s">
        <v>4</v>
      </c>
    </row>
    <row r="1836" spans="1:16" x14ac:dyDescent="0.2">
      <c r="E1836" s="28" t="s">
        <v>4</v>
      </c>
    </row>
    <row r="1837" spans="1:16" x14ac:dyDescent="0.2">
      <c r="A1837" t="s">
        <v>33</v>
      </c>
      <c r="C1837" s="6" t="s">
        <v>1641</v>
      </c>
      <c r="E1837" s="30" t="s">
        <v>1642</v>
      </c>
      <c r="J1837" s="26">
        <f>0</f>
        <v>0</v>
      </c>
      <c r="K1837" s="26">
        <f>0</f>
        <v>0</v>
      </c>
      <c r="L1837" s="26">
        <f>0+L1838</f>
        <v>0</v>
      </c>
      <c r="M1837" s="26">
        <f>0+M1838</f>
        <v>0</v>
      </c>
    </row>
    <row r="1838" spans="1:16" x14ac:dyDescent="0.2">
      <c r="A1838" t="s">
        <v>36</v>
      </c>
      <c r="B1838" s="5" t="s">
        <v>676</v>
      </c>
      <c r="C1838" s="5" t="s">
        <v>1643</v>
      </c>
      <c r="D1838" t="s">
        <v>4</v>
      </c>
      <c r="E1838" s="22" t="s">
        <v>1644</v>
      </c>
      <c r="F1838" s="23" t="s">
        <v>60</v>
      </c>
      <c r="G1838" s="24">
        <v>8.5679999999999996</v>
      </c>
      <c r="H1838" s="23">
        <v>6.6E-4</v>
      </c>
      <c r="I1838" s="23">
        <f>ROUND(G1838*H1838,6)</f>
        <v>5.6550000000000003E-3</v>
      </c>
      <c r="L1838" s="25">
        <v>0</v>
      </c>
      <c r="M1838" s="26">
        <f>ROUND(ROUND(L1838,2)*ROUND(G1838,3),2)</f>
        <v>0</v>
      </c>
      <c r="N1838" s="23" t="s">
        <v>129</v>
      </c>
      <c r="O1838">
        <f>(M1838*21)/100</f>
        <v>0</v>
      </c>
      <c r="P1838" t="s">
        <v>42</v>
      </c>
    </row>
    <row r="1839" spans="1:16" x14ac:dyDescent="0.2">
      <c r="A1839" s="27" t="s">
        <v>43</v>
      </c>
      <c r="E1839" s="28" t="s">
        <v>4</v>
      </c>
    </row>
    <row r="1840" spans="1:16" ht="63.75" x14ac:dyDescent="0.2">
      <c r="A1840" s="27" t="s">
        <v>44</v>
      </c>
      <c r="E1840" s="29" t="s">
        <v>1645</v>
      </c>
    </row>
    <row r="1841" spans="1:16" x14ac:dyDescent="0.2">
      <c r="E1841" s="28" t="s">
        <v>4</v>
      </c>
    </row>
    <row r="1842" spans="1:16" x14ac:dyDescent="0.2">
      <c r="A1842" t="s">
        <v>33</v>
      </c>
      <c r="C1842" s="6" t="s">
        <v>77</v>
      </c>
      <c r="E1842" s="30" t="s">
        <v>294</v>
      </c>
      <c r="J1842" s="26">
        <f>0</f>
        <v>0</v>
      </c>
      <c r="K1842" s="26">
        <f>0</f>
        <v>0</v>
      </c>
      <c r="L1842" s="26">
        <f>0+L1843+L1847+L1851</f>
        <v>0</v>
      </c>
      <c r="M1842" s="26">
        <f>0+M1843+M1847+M1851</f>
        <v>0</v>
      </c>
    </row>
    <row r="1843" spans="1:16" ht="25.5" x14ac:dyDescent="0.2">
      <c r="A1843" t="s">
        <v>36</v>
      </c>
      <c r="B1843" s="5" t="s">
        <v>83</v>
      </c>
      <c r="C1843" s="5" t="s">
        <v>1646</v>
      </c>
      <c r="D1843" t="s">
        <v>4</v>
      </c>
      <c r="E1843" s="22" t="s">
        <v>1647</v>
      </c>
      <c r="F1843" s="23" t="s">
        <v>64</v>
      </c>
      <c r="G1843" s="24">
        <v>224.34</v>
      </c>
      <c r="H1843" s="23">
        <v>1.0000000000000001E-5</v>
      </c>
      <c r="I1843" s="23">
        <f>ROUND(G1843*H1843,6)</f>
        <v>2.2430000000000002E-3</v>
      </c>
      <c r="L1843" s="25">
        <v>0</v>
      </c>
      <c r="M1843" s="26">
        <f>ROUND(ROUND(L1843,2)*ROUND(G1843,3),2)</f>
        <v>0</v>
      </c>
      <c r="N1843" s="23" t="s">
        <v>129</v>
      </c>
      <c r="O1843">
        <f>(M1843*21)/100</f>
        <v>0</v>
      </c>
      <c r="P1843" t="s">
        <v>42</v>
      </c>
    </row>
    <row r="1844" spans="1:16" x14ac:dyDescent="0.2">
      <c r="A1844" s="27" t="s">
        <v>43</v>
      </c>
      <c r="E1844" s="28" t="s">
        <v>4</v>
      </c>
    </row>
    <row r="1845" spans="1:16" ht="25.5" x14ac:dyDescent="0.2">
      <c r="A1845" s="27" t="s">
        <v>44</v>
      </c>
      <c r="E1845" s="29" t="s">
        <v>1648</v>
      </c>
    </row>
    <row r="1846" spans="1:16" ht="89.25" x14ac:dyDescent="0.2">
      <c r="E1846" s="28" t="s">
        <v>306</v>
      </c>
    </row>
    <row r="1847" spans="1:16" ht="25.5" x14ac:dyDescent="0.2">
      <c r="A1847" t="s">
        <v>36</v>
      </c>
      <c r="B1847" s="5" t="s">
        <v>86</v>
      </c>
      <c r="C1847" s="5" t="s">
        <v>303</v>
      </c>
      <c r="D1847" t="s">
        <v>4</v>
      </c>
      <c r="E1847" s="22" t="s">
        <v>304</v>
      </c>
      <c r="F1847" s="23" t="s">
        <v>64</v>
      </c>
      <c r="G1847" s="24">
        <v>32</v>
      </c>
      <c r="H1847" s="23">
        <v>4.0000000000000003E-5</v>
      </c>
      <c r="I1847" s="23">
        <f>ROUND(G1847*H1847,6)</f>
        <v>1.2800000000000001E-3</v>
      </c>
      <c r="L1847" s="25">
        <v>0</v>
      </c>
      <c r="M1847" s="26">
        <f>ROUND(ROUND(L1847,2)*ROUND(G1847,3),2)</f>
        <v>0</v>
      </c>
      <c r="N1847" s="23" t="s">
        <v>129</v>
      </c>
      <c r="O1847">
        <f>(M1847*21)/100</f>
        <v>0</v>
      </c>
      <c r="P1847" t="s">
        <v>42</v>
      </c>
    </row>
    <row r="1848" spans="1:16" x14ac:dyDescent="0.2">
      <c r="A1848" s="27" t="s">
        <v>43</v>
      </c>
      <c r="E1848" s="28" t="s">
        <v>4</v>
      </c>
    </row>
    <row r="1849" spans="1:16" x14ac:dyDescent="0.2">
      <c r="A1849" s="27" t="s">
        <v>44</v>
      </c>
      <c r="E1849" s="29" t="s">
        <v>1649</v>
      </c>
    </row>
    <row r="1850" spans="1:16" ht="89.25" x14ac:dyDescent="0.2">
      <c r="E1850" s="28" t="s">
        <v>306</v>
      </c>
    </row>
    <row r="1851" spans="1:16" x14ac:dyDescent="0.2">
      <c r="A1851" t="s">
        <v>36</v>
      </c>
      <c r="B1851" s="5" t="s">
        <v>90</v>
      </c>
      <c r="C1851" s="5" t="s">
        <v>1650</v>
      </c>
      <c r="D1851" t="s">
        <v>4</v>
      </c>
      <c r="E1851" s="22" t="s">
        <v>1651</v>
      </c>
      <c r="F1851" s="23" t="s">
        <v>64</v>
      </c>
      <c r="G1851" s="24">
        <v>32</v>
      </c>
      <c r="H1851" s="23">
        <v>2.0000000000000001E-4</v>
      </c>
      <c r="I1851" s="23">
        <f>ROUND(G1851*H1851,6)</f>
        <v>6.4000000000000003E-3</v>
      </c>
      <c r="L1851" s="25">
        <v>0</v>
      </c>
      <c r="M1851" s="26">
        <f>ROUND(ROUND(L1851,2)*ROUND(G1851,3),2)</f>
        <v>0</v>
      </c>
      <c r="N1851" s="23" t="s">
        <v>129</v>
      </c>
      <c r="O1851">
        <f>(M1851*21)/100</f>
        <v>0</v>
      </c>
      <c r="P1851" t="s">
        <v>42</v>
      </c>
    </row>
    <row r="1852" spans="1:16" x14ac:dyDescent="0.2">
      <c r="A1852" s="27" t="s">
        <v>43</v>
      </c>
      <c r="E1852" s="28" t="s">
        <v>4</v>
      </c>
    </row>
    <row r="1853" spans="1:16" x14ac:dyDescent="0.2">
      <c r="A1853" s="27" t="s">
        <v>44</v>
      </c>
      <c r="E1853" s="29" t="s">
        <v>1649</v>
      </c>
    </row>
    <row r="1854" spans="1:16" ht="89.25" x14ac:dyDescent="0.2">
      <c r="E1854" s="28" t="s">
        <v>306</v>
      </c>
    </row>
    <row r="1855" spans="1:16" x14ac:dyDescent="0.2">
      <c r="A1855" t="s">
        <v>33</v>
      </c>
      <c r="C1855" s="6" t="s">
        <v>352</v>
      </c>
      <c r="E1855" s="30" t="s">
        <v>353</v>
      </c>
      <c r="J1855" s="26">
        <f>0</f>
        <v>0</v>
      </c>
      <c r="K1855" s="26">
        <f>0</f>
        <v>0</v>
      </c>
      <c r="L1855" s="26">
        <f>0+L1856</f>
        <v>0</v>
      </c>
      <c r="M1855" s="26">
        <f>0+M1856</f>
        <v>0</v>
      </c>
    </row>
    <row r="1856" spans="1:16" x14ac:dyDescent="0.2">
      <c r="A1856" t="s">
        <v>36</v>
      </c>
      <c r="B1856" s="5" t="s">
        <v>96</v>
      </c>
      <c r="C1856" s="5" t="s">
        <v>1400</v>
      </c>
      <c r="D1856" t="s">
        <v>4</v>
      </c>
      <c r="E1856" s="22" t="s">
        <v>1401</v>
      </c>
      <c r="F1856" s="23" t="s">
        <v>165</v>
      </c>
      <c r="G1856" s="24">
        <v>32.756999999999998</v>
      </c>
      <c r="H1856" s="23">
        <v>0</v>
      </c>
      <c r="I1856" s="23">
        <f>ROUND(G1856*H1856,6)</f>
        <v>0</v>
      </c>
      <c r="L1856" s="25">
        <v>0</v>
      </c>
      <c r="M1856" s="26">
        <f>ROUND(ROUND(L1856,2)*ROUND(G1856,3),2)</f>
        <v>0</v>
      </c>
      <c r="N1856" s="23" t="s">
        <v>129</v>
      </c>
      <c r="O1856">
        <f>(M1856*21)/100</f>
        <v>0</v>
      </c>
      <c r="P1856" t="s">
        <v>42</v>
      </c>
    </row>
    <row r="1857" spans="1:16" x14ac:dyDescent="0.2">
      <c r="A1857" s="27" t="s">
        <v>43</v>
      </c>
      <c r="E1857" s="28" t="s">
        <v>4</v>
      </c>
    </row>
    <row r="1858" spans="1:16" x14ac:dyDescent="0.2">
      <c r="A1858" s="27" t="s">
        <v>44</v>
      </c>
      <c r="E1858" s="29" t="s">
        <v>4</v>
      </c>
    </row>
    <row r="1859" spans="1:16" ht="63.75" x14ac:dyDescent="0.2">
      <c r="E1859" s="28" t="s">
        <v>357</v>
      </c>
    </row>
    <row r="1860" spans="1:16" x14ac:dyDescent="0.2">
      <c r="A1860" t="s">
        <v>33</v>
      </c>
      <c r="C1860" s="6" t="s">
        <v>361</v>
      </c>
      <c r="E1860" s="30" t="s">
        <v>362</v>
      </c>
      <c r="J1860" s="26">
        <f>0</f>
        <v>0</v>
      </c>
      <c r="K1860" s="26">
        <f>0</f>
        <v>0</v>
      </c>
      <c r="L1860" s="26">
        <f>0+L1861+L1865+L1869+L1873+L1877</f>
        <v>0</v>
      </c>
      <c r="M1860" s="26">
        <f>0+M1861+M1865+M1869+M1873+M1877</f>
        <v>0</v>
      </c>
    </row>
    <row r="1861" spans="1:16" x14ac:dyDescent="0.2">
      <c r="A1861" t="s">
        <v>36</v>
      </c>
      <c r="B1861" s="5" t="s">
        <v>679</v>
      </c>
      <c r="C1861" s="5" t="s">
        <v>373</v>
      </c>
      <c r="D1861" t="s">
        <v>4</v>
      </c>
      <c r="E1861" s="22" t="s">
        <v>374</v>
      </c>
      <c r="F1861" s="23" t="s">
        <v>366</v>
      </c>
      <c r="G1861" s="24">
        <v>4</v>
      </c>
      <c r="H1861" s="23">
        <v>0</v>
      </c>
      <c r="I1861" s="23">
        <f>ROUND(G1861*H1861,6)</f>
        <v>0</v>
      </c>
      <c r="L1861" s="25">
        <v>0</v>
      </c>
      <c r="M1861" s="26">
        <f>ROUND(ROUND(L1861,2)*ROUND(G1861,3),2)</f>
        <v>0</v>
      </c>
      <c r="N1861" s="23" t="s">
        <v>129</v>
      </c>
      <c r="O1861">
        <f>(M1861*21)/100</f>
        <v>0</v>
      </c>
      <c r="P1861" t="s">
        <v>42</v>
      </c>
    </row>
    <row r="1862" spans="1:16" ht="38.25" x14ac:dyDescent="0.2">
      <c r="A1862" s="27" t="s">
        <v>43</v>
      </c>
      <c r="E1862" s="28" t="s">
        <v>375</v>
      </c>
    </row>
    <row r="1863" spans="1:16" x14ac:dyDescent="0.2">
      <c r="A1863" s="27" t="s">
        <v>44</v>
      </c>
      <c r="E1863" s="29" t="s">
        <v>4</v>
      </c>
    </row>
    <row r="1864" spans="1:16" x14ac:dyDescent="0.2">
      <c r="E1864" s="28" t="s">
        <v>4</v>
      </c>
    </row>
    <row r="1865" spans="1:16" x14ac:dyDescent="0.2">
      <c r="A1865" t="s">
        <v>36</v>
      </c>
      <c r="B1865" s="5" t="s">
        <v>775</v>
      </c>
      <c r="C1865" s="5" t="s">
        <v>1412</v>
      </c>
      <c r="D1865" t="s">
        <v>4</v>
      </c>
      <c r="E1865" s="22" t="s">
        <v>1413</v>
      </c>
      <c r="F1865" s="23" t="s">
        <v>366</v>
      </c>
      <c r="G1865" s="24">
        <v>6</v>
      </c>
      <c r="H1865" s="23">
        <v>0</v>
      </c>
      <c r="I1865" s="23">
        <f>ROUND(G1865*H1865,6)</f>
        <v>0</v>
      </c>
      <c r="L1865" s="25">
        <v>0</v>
      </c>
      <c r="M1865" s="26">
        <f>ROUND(ROUND(L1865,2)*ROUND(G1865,3),2)</f>
        <v>0</v>
      </c>
      <c r="N1865" s="23" t="s">
        <v>129</v>
      </c>
      <c r="O1865">
        <f>(M1865*21)/100</f>
        <v>0</v>
      </c>
      <c r="P1865" t="s">
        <v>42</v>
      </c>
    </row>
    <row r="1866" spans="1:16" ht="38.25" x14ac:dyDescent="0.2">
      <c r="A1866" s="27" t="s">
        <v>43</v>
      </c>
      <c r="E1866" s="28" t="s">
        <v>1414</v>
      </c>
    </row>
    <row r="1867" spans="1:16" x14ac:dyDescent="0.2">
      <c r="A1867" s="27" t="s">
        <v>44</v>
      </c>
      <c r="E1867" s="29" t="s">
        <v>4</v>
      </c>
    </row>
    <row r="1868" spans="1:16" x14ac:dyDescent="0.2">
      <c r="E1868" s="28" t="s">
        <v>4</v>
      </c>
    </row>
    <row r="1869" spans="1:16" x14ac:dyDescent="0.2">
      <c r="A1869" t="s">
        <v>36</v>
      </c>
      <c r="B1869" s="5" t="s">
        <v>920</v>
      </c>
      <c r="C1869" s="5" t="s">
        <v>1127</v>
      </c>
      <c r="D1869" t="s">
        <v>4</v>
      </c>
      <c r="E1869" s="22" t="s">
        <v>1128</v>
      </c>
      <c r="F1869" s="23" t="s">
        <v>366</v>
      </c>
      <c r="G1869" s="24">
        <v>8</v>
      </c>
      <c r="H1869" s="23">
        <v>0</v>
      </c>
      <c r="I1869" s="23">
        <f>ROUND(G1869*H1869,6)</f>
        <v>0</v>
      </c>
      <c r="L1869" s="25">
        <v>0</v>
      </c>
      <c r="M1869" s="26">
        <f>ROUND(ROUND(L1869,2)*ROUND(G1869,3),2)</f>
        <v>0</v>
      </c>
      <c r="N1869" s="23" t="s">
        <v>129</v>
      </c>
      <c r="O1869">
        <f>(M1869*21)/100</f>
        <v>0</v>
      </c>
      <c r="P1869" t="s">
        <v>42</v>
      </c>
    </row>
    <row r="1870" spans="1:16" ht="38.25" x14ac:dyDescent="0.2">
      <c r="A1870" s="27" t="s">
        <v>43</v>
      </c>
      <c r="E1870" s="28" t="s">
        <v>1420</v>
      </c>
    </row>
    <row r="1871" spans="1:16" x14ac:dyDescent="0.2">
      <c r="A1871" s="27" t="s">
        <v>44</v>
      </c>
      <c r="E1871" s="29" t="s">
        <v>4</v>
      </c>
    </row>
    <row r="1872" spans="1:16" x14ac:dyDescent="0.2">
      <c r="E1872" s="28" t="s">
        <v>4</v>
      </c>
    </row>
    <row r="1873" spans="1:16" x14ac:dyDescent="0.2">
      <c r="A1873" t="s">
        <v>36</v>
      </c>
      <c r="B1873" s="5" t="s">
        <v>780</v>
      </c>
      <c r="C1873" s="5" t="s">
        <v>1652</v>
      </c>
      <c r="D1873" t="s">
        <v>4</v>
      </c>
      <c r="E1873" s="22" t="s">
        <v>1653</v>
      </c>
      <c r="F1873" s="23" t="s">
        <v>366</v>
      </c>
      <c r="G1873" s="24">
        <v>6</v>
      </c>
      <c r="H1873" s="23">
        <v>0</v>
      </c>
      <c r="I1873" s="23">
        <f>ROUND(G1873*H1873,6)</f>
        <v>0</v>
      </c>
      <c r="L1873" s="25">
        <v>0</v>
      </c>
      <c r="M1873" s="26">
        <f>ROUND(ROUND(L1873,2)*ROUND(G1873,3),2)</f>
        <v>0</v>
      </c>
      <c r="N1873" s="23" t="s">
        <v>129</v>
      </c>
      <c r="O1873">
        <f>(M1873*21)/100</f>
        <v>0</v>
      </c>
      <c r="P1873" t="s">
        <v>42</v>
      </c>
    </row>
    <row r="1874" spans="1:16" ht="38.25" x14ac:dyDescent="0.2">
      <c r="A1874" s="27" t="s">
        <v>43</v>
      </c>
      <c r="E1874" s="28" t="s">
        <v>1654</v>
      </c>
    </row>
    <row r="1875" spans="1:16" x14ac:dyDescent="0.2">
      <c r="A1875" s="27" t="s">
        <v>44</v>
      </c>
      <c r="E1875" s="29" t="s">
        <v>4</v>
      </c>
    </row>
    <row r="1876" spans="1:16" x14ac:dyDescent="0.2">
      <c r="E1876" s="28" t="s">
        <v>4</v>
      </c>
    </row>
    <row r="1877" spans="1:16" x14ac:dyDescent="0.2">
      <c r="A1877" t="s">
        <v>36</v>
      </c>
      <c r="B1877" s="5" t="s">
        <v>772</v>
      </c>
      <c r="C1877" s="5" t="s">
        <v>1422</v>
      </c>
      <c r="D1877" t="s">
        <v>4</v>
      </c>
      <c r="E1877" s="22" t="s">
        <v>1423</v>
      </c>
      <c r="F1877" s="23" t="s">
        <v>366</v>
      </c>
      <c r="G1877" s="24">
        <v>24</v>
      </c>
      <c r="H1877" s="23">
        <v>0</v>
      </c>
      <c r="I1877" s="23">
        <f>ROUND(G1877*H1877,6)</f>
        <v>0</v>
      </c>
      <c r="L1877" s="25">
        <v>0</v>
      </c>
      <c r="M1877" s="26">
        <f>ROUND(ROUND(L1877,2)*ROUND(G1877,3),2)</f>
        <v>0</v>
      </c>
      <c r="N1877" s="23" t="s">
        <v>129</v>
      </c>
      <c r="O1877">
        <f>(M1877*21)/100</f>
        <v>0</v>
      </c>
      <c r="P1877" t="s">
        <v>42</v>
      </c>
    </row>
    <row r="1878" spans="1:16" ht="38.25" x14ac:dyDescent="0.2">
      <c r="A1878" s="27" t="s">
        <v>43</v>
      </c>
      <c r="E1878" s="28" t="s">
        <v>1424</v>
      </c>
    </row>
    <row r="1879" spans="1:16" x14ac:dyDescent="0.2">
      <c r="A1879" s="27" t="s">
        <v>44</v>
      </c>
      <c r="E1879" s="29" t="s">
        <v>4</v>
      </c>
    </row>
    <row r="1880" spans="1:16" x14ac:dyDescent="0.2">
      <c r="E1880" s="28" t="s">
        <v>4</v>
      </c>
    </row>
    <row r="1881" spans="1:16" x14ac:dyDescent="0.2">
      <c r="A1881" t="s">
        <v>122</v>
      </c>
      <c r="C1881" s="6" t="s">
        <v>1655</v>
      </c>
      <c r="E1881" s="30" t="s">
        <v>1656</v>
      </c>
      <c r="J1881" s="26">
        <f>0+J1882+J2023+J2056+J2101+J2130+J2139</f>
        <v>0</v>
      </c>
      <c r="K1881" s="26">
        <f>0+K1882+K2023+K2056+K2101+K2130+K2139</f>
        <v>0</v>
      </c>
      <c r="L1881" s="26">
        <f>0+L1882+L2023+L2056+L2101+L2130+L2139</f>
        <v>0</v>
      </c>
      <c r="M1881" s="26">
        <f>0+M1882+M2023+M2056+M2101+M2130+M2139</f>
        <v>0</v>
      </c>
    </row>
    <row r="1882" spans="1:16" x14ac:dyDescent="0.2">
      <c r="A1882" t="s">
        <v>33</v>
      </c>
      <c r="C1882" s="6" t="s">
        <v>66</v>
      </c>
      <c r="E1882" s="30" t="s">
        <v>251</v>
      </c>
      <c r="J1882" s="26">
        <f>0</f>
        <v>0</v>
      </c>
      <c r="K1882" s="26">
        <f>0</f>
        <v>0</v>
      </c>
      <c r="L1882" s="26">
        <f>0+L1883+L1887+L1891+L1895+L1899+L1903+L1907+L1911+L1915+L1919+L1923+L1927+L1931+L1935+L1939+L1943+L1947+L1951+L1955+L1959+L1963+L1967+L1971+L1975+L1979+L1983+L1987+L1991+L1995+L1999+L2003+L2007+L2011+L2015+L2019</f>
        <v>0</v>
      </c>
      <c r="M1882" s="26">
        <f>0+M1883+M1887+M1891+M1895+M1899+M1903+M1907+M1911+M1915+M1919+M1923+M1927+M1931+M1935+M1939+M1943+M1947+M1951+M1955+M1959+M1963+M1967+M1971+M1975+M1979+M1983+M1987+M1991+M1995+M1999+M2003+M2007+M2011+M2015+M2019</f>
        <v>0</v>
      </c>
    </row>
    <row r="1883" spans="1:16" x14ac:dyDescent="0.2">
      <c r="A1883" t="s">
        <v>36</v>
      </c>
      <c r="B1883" s="5" t="s">
        <v>106</v>
      </c>
      <c r="C1883" s="5" t="s">
        <v>1657</v>
      </c>
      <c r="D1883" t="s">
        <v>4</v>
      </c>
      <c r="E1883" s="22" t="s">
        <v>1658</v>
      </c>
      <c r="F1883" s="23" t="s">
        <v>60</v>
      </c>
      <c r="G1883" s="24">
        <v>63.935000000000002</v>
      </c>
      <c r="H1883" s="23">
        <v>5.1000000000000004E-4</v>
      </c>
      <c r="I1883" s="23">
        <f>ROUND(G1883*H1883,6)</f>
        <v>3.2606999999999997E-2</v>
      </c>
      <c r="L1883" s="25">
        <v>0</v>
      </c>
      <c r="M1883" s="26">
        <f>ROUND(ROUND(L1883,2)*ROUND(G1883,3),2)</f>
        <v>0</v>
      </c>
      <c r="N1883" s="23" t="s">
        <v>129</v>
      </c>
      <c r="O1883">
        <f>(M1883*21)/100</f>
        <v>0</v>
      </c>
      <c r="P1883" t="s">
        <v>42</v>
      </c>
    </row>
    <row r="1884" spans="1:16" x14ac:dyDescent="0.2">
      <c r="A1884" s="27" t="s">
        <v>43</v>
      </c>
      <c r="E1884" s="28" t="s">
        <v>4</v>
      </c>
    </row>
    <row r="1885" spans="1:16" ht="153" x14ac:dyDescent="0.2">
      <c r="A1885" s="27" t="s">
        <v>44</v>
      </c>
      <c r="E1885" s="29" t="s">
        <v>1659</v>
      </c>
    </row>
    <row r="1886" spans="1:16" x14ac:dyDescent="0.2">
      <c r="E1886" s="28" t="s">
        <v>4</v>
      </c>
    </row>
    <row r="1887" spans="1:16" x14ac:dyDescent="0.2">
      <c r="A1887" t="s">
        <v>36</v>
      </c>
      <c r="B1887" s="5" t="s">
        <v>96</v>
      </c>
      <c r="C1887" s="5" t="s">
        <v>1537</v>
      </c>
      <c r="D1887" t="s">
        <v>4</v>
      </c>
      <c r="E1887" s="22" t="s">
        <v>1538</v>
      </c>
      <c r="F1887" s="23" t="s">
        <v>60</v>
      </c>
      <c r="G1887" s="24">
        <v>784.36500000000001</v>
      </c>
      <c r="H1887" s="23">
        <v>2.7200000000000002E-3</v>
      </c>
      <c r="I1887" s="23">
        <f>ROUND(G1887*H1887,6)</f>
        <v>2.133473</v>
      </c>
      <c r="L1887" s="25">
        <v>0</v>
      </c>
      <c r="M1887" s="26">
        <f>ROUND(ROUND(L1887,2)*ROUND(G1887,3),2)</f>
        <v>0</v>
      </c>
      <c r="N1887" s="23" t="s">
        <v>129</v>
      </c>
      <c r="O1887">
        <f>(M1887*21)/100</f>
        <v>0</v>
      </c>
      <c r="P1887" t="s">
        <v>42</v>
      </c>
    </row>
    <row r="1888" spans="1:16" x14ac:dyDescent="0.2">
      <c r="A1888" s="27" t="s">
        <v>43</v>
      </c>
      <c r="E1888" s="28" t="s">
        <v>4</v>
      </c>
    </row>
    <row r="1889" spans="1:16" x14ac:dyDescent="0.2">
      <c r="A1889" s="27" t="s">
        <v>44</v>
      </c>
      <c r="E1889" s="29" t="s">
        <v>4</v>
      </c>
    </row>
    <row r="1890" spans="1:16" x14ac:dyDescent="0.2">
      <c r="E1890" s="28" t="s">
        <v>4</v>
      </c>
    </row>
    <row r="1891" spans="1:16" x14ac:dyDescent="0.2">
      <c r="A1891" t="s">
        <v>36</v>
      </c>
      <c r="B1891" s="5" t="s">
        <v>86</v>
      </c>
      <c r="C1891" s="5" t="s">
        <v>1660</v>
      </c>
      <c r="D1891" t="s">
        <v>4</v>
      </c>
      <c r="E1891" s="22" t="s">
        <v>1661</v>
      </c>
      <c r="F1891" s="23" t="s">
        <v>60</v>
      </c>
      <c r="G1891" s="24">
        <v>126.90300000000001</v>
      </c>
      <c r="H1891" s="23">
        <v>4.1999999999999997E-3</v>
      </c>
      <c r="I1891" s="23">
        <f>ROUND(G1891*H1891,6)</f>
        <v>0.53299300000000005</v>
      </c>
      <c r="L1891" s="25">
        <v>0</v>
      </c>
      <c r="M1891" s="26">
        <f>ROUND(ROUND(L1891,2)*ROUND(G1891,3),2)</f>
        <v>0</v>
      </c>
      <c r="N1891" s="23" t="s">
        <v>129</v>
      </c>
      <c r="O1891">
        <f>(M1891*21)/100</f>
        <v>0</v>
      </c>
      <c r="P1891" t="s">
        <v>42</v>
      </c>
    </row>
    <row r="1892" spans="1:16" x14ac:dyDescent="0.2">
      <c r="A1892" s="27" t="s">
        <v>43</v>
      </c>
      <c r="E1892" s="28" t="s">
        <v>4</v>
      </c>
    </row>
    <row r="1893" spans="1:16" x14ac:dyDescent="0.2">
      <c r="A1893" s="27" t="s">
        <v>44</v>
      </c>
      <c r="E1893" s="29" t="s">
        <v>4</v>
      </c>
    </row>
    <row r="1894" spans="1:16" x14ac:dyDescent="0.2">
      <c r="E1894" s="28" t="s">
        <v>4</v>
      </c>
    </row>
    <row r="1895" spans="1:16" x14ac:dyDescent="0.2">
      <c r="A1895" t="s">
        <v>36</v>
      </c>
      <c r="B1895" s="5" t="s">
        <v>110</v>
      </c>
      <c r="C1895" s="5" t="s">
        <v>1662</v>
      </c>
      <c r="D1895" t="s">
        <v>4</v>
      </c>
      <c r="E1895" s="22" t="s">
        <v>1663</v>
      </c>
      <c r="F1895" s="23" t="s">
        <v>60</v>
      </c>
      <c r="G1895" s="24">
        <v>17.565000000000001</v>
      </c>
      <c r="H1895" s="23">
        <v>8.9999999999999998E-4</v>
      </c>
      <c r="I1895" s="23">
        <f>ROUND(G1895*H1895,6)</f>
        <v>1.5809E-2</v>
      </c>
      <c r="L1895" s="25">
        <v>0</v>
      </c>
      <c r="M1895" s="26">
        <f>ROUND(ROUND(L1895,2)*ROUND(G1895,3),2)</f>
        <v>0</v>
      </c>
      <c r="N1895" s="23" t="s">
        <v>129</v>
      </c>
      <c r="O1895">
        <f>(M1895*21)/100</f>
        <v>0</v>
      </c>
      <c r="P1895" t="s">
        <v>42</v>
      </c>
    </row>
    <row r="1896" spans="1:16" x14ac:dyDescent="0.2">
      <c r="A1896" s="27" t="s">
        <v>43</v>
      </c>
      <c r="E1896" s="28" t="s">
        <v>4</v>
      </c>
    </row>
    <row r="1897" spans="1:16" ht="153" x14ac:dyDescent="0.2">
      <c r="A1897" s="27" t="s">
        <v>44</v>
      </c>
      <c r="E1897" s="29" t="s">
        <v>1664</v>
      </c>
    </row>
    <row r="1898" spans="1:16" x14ac:dyDescent="0.2">
      <c r="E1898" s="28" t="s">
        <v>4</v>
      </c>
    </row>
    <row r="1899" spans="1:16" x14ac:dyDescent="0.2">
      <c r="A1899" t="s">
        <v>36</v>
      </c>
      <c r="B1899" s="5" t="s">
        <v>221</v>
      </c>
      <c r="C1899" s="5" t="s">
        <v>1665</v>
      </c>
      <c r="D1899" t="s">
        <v>4</v>
      </c>
      <c r="E1899" s="22" t="s">
        <v>1666</v>
      </c>
      <c r="F1899" s="23" t="s">
        <v>80</v>
      </c>
      <c r="G1899" s="24">
        <v>317.22399999999999</v>
      </c>
      <c r="H1899" s="23">
        <v>4.0000000000000003E-5</v>
      </c>
      <c r="I1899" s="23">
        <f>ROUND(G1899*H1899,6)</f>
        <v>1.2689000000000001E-2</v>
      </c>
      <c r="L1899" s="25">
        <v>0</v>
      </c>
      <c r="M1899" s="26">
        <f>ROUND(ROUND(L1899,2)*ROUND(G1899,3),2)</f>
        <v>0</v>
      </c>
      <c r="N1899" s="23" t="s">
        <v>129</v>
      </c>
      <c r="O1899">
        <f>(M1899*21)/100</f>
        <v>0</v>
      </c>
      <c r="P1899" t="s">
        <v>42</v>
      </c>
    </row>
    <row r="1900" spans="1:16" x14ac:dyDescent="0.2">
      <c r="A1900" s="27" t="s">
        <v>43</v>
      </c>
      <c r="E1900" s="28" t="s">
        <v>4</v>
      </c>
    </row>
    <row r="1901" spans="1:16" ht="229.5" x14ac:dyDescent="0.2">
      <c r="A1901" s="27" t="s">
        <v>44</v>
      </c>
      <c r="E1901" s="29" t="s">
        <v>1667</v>
      </c>
    </row>
    <row r="1902" spans="1:16" x14ac:dyDescent="0.2">
      <c r="E1902" s="28" t="s">
        <v>4</v>
      </c>
    </row>
    <row r="1903" spans="1:16" x14ac:dyDescent="0.2">
      <c r="A1903" t="s">
        <v>36</v>
      </c>
      <c r="B1903" s="5" t="s">
        <v>228</v>
      </c>
      <c r="C1903" s="5" t="s">
        <v>1668</v>
      </c>
      <c r="D1903" t="s">
        <v>4</v>
      </c>
      <c r="E1903" s="22" t="s">
        <v>1669</v>
      </c>
      <c r="F1903" s="23" t="s">
        <v>80</v>
      </c>
      <c r="G1903" s="24">
        <v>73.5</v>
      </c>
      <c r="H1903" s="23">
        <v>3.0000000000000001E-5</v>
      </c>
      <c r="I1903" s="23">
        <f>ROUND(G1903*H1903,6)</f>
        <v>2.2049999999999999E-3</v>
      </c>
      <c r="L1903" s="25">
        <v>0</v>
      </c>
      <c r="M1903" s="26">
        <f>ROUND(ROUND(L1903,2)*ROUND(G1903,3),2)</f>
        <v>0</v>
      </c>
      <c r="N1903" s="23" t="s">
        <v>129</v>
      </c>
      <c r="O1903">
        <f>(M1903*21)/100</f>
        <v>0</v>
      </c>
      <c r="P1903" t="s">
        <v>42</v>
      </c>
    </row>
    <row r="1904" spans="1:16" x14ac:dyDescent="0.2">
      <c r="A1904" s="27" t="s">
        <v>43</v>
      </c>
      <c r="E1904" s="28" t="s">
        <v>4</v>
      </c>
    </row>
    <row r="1905" spans="1:16" ht="51" x14ac:dyDescent="0.2">
      <c r="A1905" s="27" t="s">
        <v>44</v>
      </c>
      <c r="E1905" s="29" t="s">
        <v>1670</v>
      </c>
    </row>
    <row r="1906" spans="1:16" x14ac:dyDescent="0.2">
      <c r="E1906" s="28" t="s">
        <v>4</v>
      </c>
    </row>
    <row r="1907" spans="1:16" x14ac:dyDescent="0.2">
      <c r="A1907" t="s">
        <v>36</v>
      </c>
      <c r="B1907" s="5" t="s">
        <v>225</v>
      </c>
      <c r="C1907" s="5" t="s">
        <v>1671</v>
      </c>
      <c r="D1907" t="s">
        <v>4</v>
      </c>
      <c r="E1907" s="22" t="s">
        <v>1672</v>
      </c>
      <c r="F1907" s="23" t="s">
        <v>80</v>
      </c>
      <c r="G1907" s="24">
        <v>10</v>
      </c>
      <c r="H1907" s="23">
        <v>5.0000000000000001E-4</v>
      </c>
      <c r="I1907" s="23">
        <f>ROUND(G1907*H1907,6)</f>
        <v>5.0000000000000001E-3</v>
      </c>
      <c r="L1907" s="25">
        <v>0</v>
      </c>
      <c r="M1907" s="26">
        <f>ROUND(ROUND(L1907,2)*ROUND(G1907,3),2)</f>
        <v>0</v>
      </c>
      <c r="N1907" s="23" t="s">
        <v>129</v>
      </c>
      <c r="O1907">
        <f>(M1907*21)/100</f>
        <v>0</v>
      </c>
      <c r="P1907" t="s">
        <v>42</v>
      </c>
    </row>
    <row r="1908" spans="1:16" x14ac:dyDescent="0.2">
      <c r="A1908" s="27" t="s">
        <v>43</v>
      </c>
      <c r="E1908" s="28" t="s">
        <v>4</v>
      </c>
    </row>
    <row r="1909" spans="1:16" x14ac:dyDescent="0.2">
      <c r="A1909" s="27" t="s">
        <v>44</v>
      </c>
      <c r="E1909" s="29" t="s">
        <v>1673</v>
      </c>
    </row>
    <row r="1910" spans="1:16" x14ac:dyDescent="0.2">
      <c r="E1910" s="28" t="s">
        <v>4</v>
      </c>
    </row>
    <row r="1911" spans="1:16" x14ac:dyDescent="0.2">
      <c r="A1911" t="s">
        <v>36</v>
      </c>
      <c r="B1911" s="5" t="s">
        <v>232</v>
      </c>
      <c r="C1911" s="5" t="s">
        <v>1674</v>
      </c>
      <c r="D1911" t="s">
        <v>4</v>
      </c>
      <c r="E1911" s="22" t="s">
        <v>1675</v>
      </c>
      <c r="F1911" s="23" t="s">
        <v>80</v>
      </c>
      <c r="G1911" s="24">
        <v>43.533000000000001</v>
      </c>
      <c r="H1911" s="23">
        <v>2.9999999999999997E-4</v>
      </c>
      <c r="I1911" s="23">
        <f>ROUND(G1911*H1911,6)</f>
        <v>1.306E-2</v>
      </c>
      <c r="L1911" s="25">
        <v>0</v>
      </c>
      <c r="M1911" s="26">
        <f>ROUND(ROUND(L1911,2)*ROUND(G1911,3),2)</f>
        <v>0</v>
      </c>
      <c r="N1911" s="23" t="s">
        <v>129</v>
      </c>
      <c r="O1911">
        <f>(M1911*21)/100</f>
        <v>0</v>
      </c>
      <c r="P1911" t="s">
        <v>42</v>
      </c>
    </row>
    <row r="1912" spans="1:16" x14ac:dyDescent="0.2">
      <c r="A1912" s="27" t="s">
        <v>43</v>
      </c>
      <c r="E1912" s="28" t="s">
        <v>4</v>
      </c>
    </row>
    <row r="1913" spans="1:16" ht="153" x14ac:dyDescent="0.2">
      <c r="A1913" s="27" t="s">
        <v>44</v>
      </c>
      <c r="E1913" s="29" t="s">
        <v>1676</v>
      </c>
    </row>
    <row r="1914" spans="1:16" x14ac:dyDescent="0.2">
      <c r="E1914" s="28" t="s">
        <v>4</v>
      </c>
    </row>
    <row r="1915" spans="1:16" x14ac:dyDescent="0.2">
      <c r="A1915" t="s">
        <v>36</v>
      </c>
      <c r="B1915" s="5" t="s">
        <v>213</v>
      </c>
      <c r="C1915" s="5" t="s">
        <v>1677</v>
      </c>
      <c r="D1915" t="s">
        <v>4</v>
      </c>
      <c r="E1915" s="22" t="s">
        <v>1678</v>
      </c>
      <c r="F1915" s="23" t="s">
        <v>80</v>
      </c>
      <c r="G1915" s="24">
        <v>101.85</v>
      </c>
      <c r="H1915" s="23">
        <v>5.5999999999999995E-4</v>
      </c>
      <c r="I1915" s="23">
        <f>ROUND(G1915*H1915,6)</f>
        <v>5.7036000000000003E-2</v>
      </c>
      <c r="L1915" s="25">
        <v>0</v>
      </c>
      <c r="M1915" s="26">
        <f>ROUND(ROUND(L1915,2)*ROUND(G1915,3),2)</f>
        <v>0</v>
      </c>
      <c r="N1915" s="23" t="s">
        <v>129</v>
      </c>
      <c r="O1915">
        <f>(M1915*21)/100</f>
        <v>0</v>
      </c>
      <c r="P1915" t="s">
        <v>42</v>
      </c>
    </row>
    <row r="1916" spans="1:16" x14ac:dyDescent="0.2">
      <c r="A1916" s="27" t="s">
        <v>43</v>
      </c>
      <c r="E1916" s="28" t="s">
        <v>4</v>
      </c>
    </row>
    <row r="1917" spans="1:16" x14ac:dyDescent="0.2">
      <c r="A1917" s="27" t="s">
        <v>44</v>
      </c>
      <c r="E1917" s="29" t="s">
        <v>4</v>
      </c>
    </row>
    <row r="1918" spans="1:16" x14ac:dyDescent="0.2">
      <c r="E1918" s="28" t="s">
        <v>4</v>
      </c>
    </row>
    <row r="1919" spans="1:16" x14ac:dyDescent="0.2">
      <c r="A1919" t="s">
        <v>36</v>
      </c>
      <c r="B1919" s="5" t="s">
        <v>37</v>
      </c>
      <c r="C1919" s="5" t="s">
        <v>1679</v>
      </c>
      <c r="D1919" t="s">
        <v>4</v>
      </c>
      <c r="E1919" s="22" t="s">
        <v>1680</v>
      </c>
      <c r="F1919" s="23" t="s">
        <v>60</v>
      </c>
      <c r="G1919" s="24">
        <v>55.531999999999996</v>
      </c>
      <c r="H1919" s="23">
        <v>2.5999999999999998E-4</v>
      </c>
      <c r="I1919" s="23">
        <f>ROUND(G1919*H1919,6)</f>
        <v>1.4437999999999999E-2</v>
      </c>
      <c r="L1919" s="25">
        <v>0</v>
      </c>
      <c r="M1919" s="26">
        <f>ROUND(ROUND(L1919,2)*ROUND(G1919,3),2)</f>
        <v>0</v>
      </c>
      <c r="N1919" s="23" t="s">
        <v>129</v>
      </c>
      <c r="O1919">
        <f>(M1919*21)/100</f>
        <v>0</v>
      </c>
      <c r="P1919" t="s">
        <v>42</v>
      </c>
    </row>
    <row r="1920" spans="1:16" x14ac:dyDescent="0.2">
      <c r="A1920" s="27" t="s">
        <v>43</v>
      </c>
      <c r="E1920" s="28" t="s">
        <v>4</v>
      </c>
    </row>
    <row r="1921" spans="1:16" ht="178.5" x14ac:dyDescent="0.2">
      <c r="A1921" s="27" t="s">
        <v>44</v>
      </c>
      <c r="E1921" s="29" t="s">
        <v>1681</v>
      </c>
    </row>
    <row r="1922" spans="1:16" x14ac:dyDescent="0.2">
      <c r="E1922" s="28" t="s">
        <v>4</v>
      </c>
    </row>
    <row r="1923" spans="1:16" ht="25.5" x14ac:dyDescent="0.2">
      <c r="A1923" t="s">
        <v>36</v>
      </c>
      <c r="B1923" s="5" t="s">
        <v>42</v>
      </c>
      <c r="C1923" s="5" t="s">
        <v>1682</v>
      </c>
      <c r="D1923" t="s">
        <v>4</v>
      </c>
      <c r="E1923" s="22" t="s">
        <v>1683</v>
      </c>
      <c r="F1923" s="23" t="s">
        <v>60</v>
      </c>
      <c r="G1923" s="24">
        <v>55.531999999999996</v>
      </c>
      <c r="H1923" s="23">
        <v>9.5600000000000008E-3</v>
      </c>
      <c r="I1923" s="23">
        <f>ROUND(G1923*H1923,6)</f>
        <v>0.53088599999999997</v>
      </c>
      <c r="L1923" s="25">
        <v>0</v>
      </c>
      <c r="M1923" s="26">
        <f>ROUND(ROUND(L1923,2)*ROUND(G1923,3),2)</f>
        <v>0</v>
      </c>
      <c r="N1923" s="23" t="s">
        <v>129</v>
      </c>
      <c r="O1923">
        <f>(M1923*21)/100</f>
        <v>0</v>
      </c>
      <c r="P1923" t="s">
        <v>42</v>
      </c>
    </row>
    <row r="1924" spans="1:16" x14ac:dyDescent="0.2">
      <c r="A1924" s="27" t="s">
        <v>43</v>
      </c>
      <c r="E1924" s="28" t="s">
        <v>4</v>
      </c>
    </row>
    <row r="1925" spans="1:16" ht="178.5" x14ac:dyDescent="0.2">
      <c r="A1925" s="27" t="s">
        <v>44</v>
      </c>
      <c r="E1925" s="29" t="s">
        <v>1681</v>
      </c>
    </row>
    <row r="1926" spans="1:16" ht="191.25" x14ac:dyDescent="0.2">
      <c r="E1926" s="28" t="s">
        <v>1684</v>
      </c>
    </row>
    <row r="1927" spans="1:16" ht="25.5" x14ac:dyDescent="0.2">
      <c r="A1927" t="s">
        <v>36</v>
      </c>
      <c r="B1927" s="5" t="s">
        <v>57</v>
      </c>
      <c r="C1927" s="5" t="s">
        <v>1685</v>
      </c>
      <c r="D1927" t="s">
        <v>4</v>
      </c>
      <c r="E1927" s="22" t="s">
        <v>1686</v>
      </c>
      <c r="F1927" s="23" t="s">
        <v>60</v>
      </c>
      <c r="G1927" s="24">
        <v>55.531999999999996</v>
      </c>
      <c r="H1927" s="23">
        <v>9.0000000000000006E-5</v>
      </c>
      <c r="I1927" s="23">
        <f>ROUND(G1927*H1927,6)</f>
        <v>4.9979999999999998E-3</v>
      </c>
      <c r="L1927" s="25">
        <v>0</v>
      </c>
      <c r="M1927" s="26">
        <f>ROUND(ROUND(L1927,2)*ROUND(G1927,3),2)</f>
        <v>0</v>
      </c>
      <c r="N1927" s="23" t="s">
        <v>129</v>
      </c>
      <c r="O1927">
        <f>(M1927*21)/100</f>
        <v>0</v>
      </c>
      <c r="P1927" t="s">
        <v>42</v>
      </c>
    </row>
    <row r="1928" spans="1:16" x14ac:dyDescent="0.2">
      <c r="A1928" s="27" t="s">
        <v>43</v>
      </c>
      <c r="E1928" s="28" t="s">
        <v>4</v>
      </c>
    </row>
    <row r="1929" spans="1:16" ht="178.5" x14ac:dyDescent="0.2">
      <c r="A1929" s="27" t="s">
        <v>44</v>
      </c>
      <c r="E1929" s="29" t="s">
        <v>1681</v>
      </c>
    </row>
    <row r="1930" spans="1:16" ht="191.25" x14ac:dyDescent="0.2">
      <c r="E1930" s="28" t="s">
        <v>1684</v>
      </c>
    </row>
    <row r="1931" spans="1:16" ht="25.5" x14ac:dyDescent="0.2">
      <c r="A1931" t="s">
        <v>36</v>
      </c>
      <c r="B1931" s="5" t="s">
        <v>61</v>
      </c>
      <c r="C1931" s="5" t="s">
        <v>1687</v>
      </c>
      <c r="D1931" t="s">
        <v>4</v>
      </c>
      <c r="E1931" s="22" t="s">
        <v>1688</v>
      </c>
      <c r="F1931" s="23" t="s">
        <v>60</v>
      </c>
      <c r="G1931" s="24">
        <v>55.531999999999996</v>
      </c>
      <c r="H1931" s="23">
        <v>1.146E-2</v>
      </c>
      <c r="I1931" s="23">
        <f>ROUND(G1931*H1931,6)</f>
        <v>0.63639699999999999</v>
      </c>
      <c r="L1931" s="25">
        <v>0</v>
      </c>
      <c r="M1931" s="26">
        <f>ROUND(ROUND(L1931,2)*ROUND(G1931,3),2)</f>
        <v>0</v>
      </c>
      <c r="N1931" s="23" t="s">
        <v>129</v>
      </c>
      <c r="O1931">
        <f>(M1931*21)/100</f>
        <v>0</v>
      </c>
      <c r="P1931" t="s">
        <v>42</v>
      </c>
    </row>
    <row r="1932" spans="1:16" x14ac:dyDescent="0.2">
      <c r="A1932" s="27" t="s">
        <v>43</v>
      </c>
      <c r="E1932" s="28" t="s">
        <v>4</v>
      </c>
    </row>
    <row r="1933" spans="1:16" ht="178.5" x14ac:dyDescent="0.2">
      <c r="A1933" s="27" t="s">
        <v>44</v>
      </c>
      <c r="E1933" s="29" t="s">
        <v>1681</v>
      </c>
    </row>
    <row r="1934" spans="1:16" x14ac:dyDescent="0.2">
      <c r="E1934" s="28" t="s">
        <v>4</v>
      </c>
    </row>
    <row r="1935" spans="1:16" ht="25.5" x14ac:dyDescent="0.2">
      <c r="A1935" t="s">
        <v>36</v>
      </c>
      <c r="B1935" s="5" t="s">
        <v>66</v>
      </c>
      <c r="C1935" s="5" t="s">
        <v>1689</v>
      </c>
      <c r="D1935" t="s">
        <v>4</v>
      </c>
      <c r="E1935" s="22" t="s">
        <v>1690</v>
      </c>
      <c r="F1935" s="23" t="s">
        <v>60</v>
      </c>
      <c r="G1935" s="24">
        <v>55.531999999999996</v>
      </c>
      <c r="H1935" s="23">
        <v>2.6800000000000001E-3</v>
      </c>
      <c r="I1935" s="23">
        <f>ROUND(G1935*H1935,6)</f>
        <v>0.14882600000000001</v>
      </c>
      <c r="L1935" s="25">
        <v>0</v>
      </c>
      <c r="M1935" s="26">
        <f>ROUND(ROUND(L1935,2)*ROUND(G1935,3),2)</f>
        <v>0</v>
      </c>
      <c r="N1935" s="23" t="s">
        <v>129</v>
      </c>
      <c r="O1935">
        <f>(M1935*21)/100</f>
        <v>0</v>
      </c>
      <c r="P1935" t="s">
        <v>42</v>
      </c>
    </row>
    <row r="1936" spans="1:16" x14ac:dyDescent="0.2">
      <c r="A1936" s="27" t="s">
        <v>43</v>
      </c>
      <c r="E1936" s="28" t="s">
        <v>4</v>
      </c>
    </row>
    <row r="1937" spans="1:16" ht="178.5" x14ac:dyDescent="0.2">
      <c r="A1937" s="27" t="s">
        <v>44</v>
      </c>
      <c r="E1937" s="29" t="s">
        <v>1681</v>
      </c>
    </row>
    <row r="1938" spans="1:16" x14ac:dyDescent="0.2">
      <c r="E1938" s="28" t="s">
        <v>4</v>
      </c>
    </row>
    <row r="1939" spans="1:16" x14ac:dyDescent="0.2">
      <c r="A1939" t="s">
        <v>36</v>
      </c>
      <c r="B1939" s="5" t="s">
        <v>69</v>
      </c>
      <c r="C1939" s="5" t="s">
        <v>1691</v>
      </c>
      <c r="D1939" t="s">
        <v>4</v>
      </c>
      <c r="E1939" s="22" t="s">
        <v>1692</v>
      </c>
      <c r="F1939" s="23" t="s">
        <v>60</v>
      </c>
      <c r="G1939" s="24">
        <v>981.77599999999995</v>
      </c>
      <c r="H1939" s="23">
        <v>2.5999999999999998E-4</v>
      </c>
      <c r="I1939" s="23">
        <f>ROUND(G1939*H1939,6)</f>
        <v>0.25526199999999999</v>
      </c>
      <c r="L1939" s="25">
        <v>0</v>
      </c>
      <c r="M1939" s="26">
        <f>ROUND(ROUND(L1939,2)*ROUND(G1939,3),2)</f>
        <v>0</v>
      </c>
      <c r="N1939" s="23" t="s">
        <v>129</v>
      </c>
      <c r="O1939">
        <f>(M1939*21)/100</f>
        <v>0</v>
      </c>
      <c r="P1939" t="s">
        <v>42</v>
      </c>
    </row>
    <row r="1940" spans="1:16" x14ac:dyDescent="0.2">
      <c r="A1940" s="27" t="s">
        <v>43</v>
      </c>
      <c r="E1940" s="28" t="s">
        <v>4</v>
      </c>
    </row>
    <row r="1941" spans="1:16" ht="293.25" x14ac:dyDescent="0.2">
      <c r="A1941" s="27" t="s">
        <v>44</v>
      </c>
      <c r="E1941" s="29" t="s">
        <v>1693</v>
      </c>
    </row>
    <row r="1942" spans="1:16" x14ac:dyDescent="0.2">
      <c r="E1942" s="28" t="s">
        <v>4</v>
      </c>
    </row>
    <row r="1943" spans="1:16" x14ac:dyDescent="0.2">
      <c r="A1943" t="s">
        <v>36</v>
      </c>
      <c r="B1943" s="5" t="s">
        <v>73</v>
      </c>
      <c r="C1943" s="5" t="s">
        <v>1694</v>
      </c>
      <c r="D1943" t="s">
        <v>4</v>
      </c>
      <c r="E1943" s="22" t="s">
        <v>1695</v>
      </c>
      <c r="F1943" s="23" t="s">
        <v>60</v>
      </c>
      <c r="G1943" s="24">
        <v>459.94799999999998</v>
      </c>
      <c r="H1943" s="23">
        <v>2.0480000000000002E-2</v>
      </c>
      <c r="I1943" s="23">
        <f>ROUND(G1943*H1943,6)</f>
        <v>9.4197349999999993</v>
      </c>
      <c r="L1943" s="25">
        <v>0</v>
      </c>
      <c r="M1943" s="26">
        <f>ROUND(ROUND(L1943,2)*ROUND(G1943,3),2)</f>
        <v>0</v>
      </c>
      <c r="N1943" s="23" t="s">
        <v>129</v>
      </c>
      <c r="O1943">
        <f>(M1943*21)/100</f>
        <v>0</v>
      </c>
      <c r="P1943" t="s">
        <v>42</v>
      </c>
    </row>
    <row r="1944" spans="1:16" x14ac:dyDescent="0.2">
      <c r="A1944" s="27" t="s">
        <v>43</v>
      </c>
      <c r="E1944" s="28" t="s">
        <v>4</v>
      </c>
    </row>
    <row r="1945" spans="1:16" ht="306" x14ac:dyDescent="0.2">
      <c r="A1945" s="27" t="s">
        <v>44</v>
      </c>
      <c r="E1945" s="29" t="s">
        <v>1696</v>
      </c>
    </row>
    <row r="1946" spans="1:16" ht="127.5" x14ac:dyDescent="0.2">
      <c r="E1946" s="28" t="s">
        <v>1697</v>
      </c>
    </row>
    <row r="1947" spans="1:16" x14ac:dyDescent="0.2">
      <c r="A1947" t="s">
        <v>36</v>
      </c>
      <c r="B1947" s="5" t="s">
        <v>77</v>
      </c>
      <c r="C1947" s="5" t="s">
        <v>1698</v>
      </c>
      <c r="D1947" t="s">
        <v>4</v>
      </c>
      <c r="E1947" s="22" t="s">
        <v>1699</v>
      </c>
      <c r="F1947" s="23" t="s">
        <v>60</v>
      </c>
      <c r="G1947" s="24">
        <v>459.94799999999998</v>
      </c>
      <c r="H1947" s="23">
        <v>5.4599999999999996E-3</v>
      </c>
      <c r="I1947" s="23">
        <f>ROUND(G1947*H1947,6)</f>
        <v>2.5113159999999999</v>
      </c>
      <c r="L1947" s="25">
        <v>0</v>
      </c>
      <c r="M1947" s="26">
        <f>ROUND(ROUND(L1947,2)*ROUND(G1947,3),2)</f>
        <v>0</v>
      </c>
      <c r="N1947" s="23" t="s">
        <v>129</v>
      </c>
      <c r="O1947">
        <f>(M1947*21)/100</f>
        <v>0</v>
      </c>
      <c r="P1947" t="s">
        <v>42</v>
      </c>
    </row>
    <row r="1948" spans="1:16" x14ac:dyDescent="0.2">
      <c r="A1948" s="27" t="s">
        <v>43</v>
      </c>
      <c r="E1948" s="28" t="s">
        <v>4</v>
      </c>
    </row>
    <row r="1949" spans="1:16" x14ac:dyDescent="0.2">
      <c r="A1949" s="27" t="s">
        <v>44</v>
      </c>
      <c r="E1949" s="29" t="s">
        <v>4</v>
      </c>
    </row>
    <row r="1950" spans="1:16" ht="127.5" x14ac:dyDescent="0.2">
      <c r="E1950" s="28" t="s">
        <v>1697</v>
      </c>
    </row>
    <row r="1951" spans="1:16" ht="25.5" x14ac:dyDescent="0.2">
      <c r="A1951" t="s">
        <v>36</v>
      </c>
      <c r="B1951" s="5" t="s">
        <v>83</v>
      </c>
      <c r="C1951" s="5" t="s">
        <v>1700</v>
      </c>
      <c r="D1951" t="s">
        <v>4</v>
      </c>
      <c r="E1951" s="22" t="s">
        <v>1701</v>
      </c>
      <c r="F1951" s="23" t="s">
        <v>60</v>
      </c>
      <c r="G1951" s="24">
        <v>124.41500000000001</v>
      </c>
      <c r="H1951" s="23">
        <v>8.3199999999999993E-3</v>
      </c>
      <c r="I1951" s="23">
        <f>ROUND(G1951*H1951,6)</f>
        <v>1.0351330000000001</v>
      </c>
      <c r="L1951" s="25">
        <v>0</v>
      </c>
      <c r="M1951" s="26">
        <f>ROUND(ROUND(L1951,2)*ROUND(G1951,3),2)</f>
        <v>0</v>
      </c>
      <c r="N1951" s="23" t="s">
        <v>129</v>
      </c>
      <c r="O1951">
        <f>(M1951*21)/100</f>
        <v>0</v>
      </c>
      <c r="P1951" t="s">
        <v>42</v>
      </c>
    </row>
    <row r="1952" spans="1:16" x14ac:dyDescent="0.2">
      <c r="A1952" s="27" t="s">
        <v>43</v>
      </c>
      <c r="E1952" s="28" t="s">
        <v>4</v>
      </c>
    </row>
    <row r="1953" spans="1:16" ht="165.75" x14ac:dyDescent="0.2">
      <c r="A1953" s="27" t="s">
        <v>44</v>
      </c>
      <c r="E1953" s="29" t="s">
        <v>1702</v>
      </c>
    </row>
    <row r="1954" spans="1:16" ht="191.25" x14ac:dyDescent="0.2">
      <c r="E1954" s="28" t="s">
        <v>1684</v>
      </c>
    </row>
    <row r="1955" spans="1:16" ht="25.5" x14ac:dyDescent="0.2">
      <c r="A1955" t="s">
        <v>36</v>
      </c>
      <c r="B1955" s="5" t="s">
        <v>90</v>
      </c>
      <c r="C1955" s="5" t="s">
        <v>1703</v>
      </c>
      <c r="D1955" t="s">
        <v>4</v>
      </c>
      <c r="E1955" s="22" t="s">
        <v>1704</v>
      </c>
      <c r="F1955" s="23" t="s">
        <v>60</v>
      </c>
      <c r="G1955" s="24">
        <v>768.98500000000001</v>
      </c>
      <c r="H1955" s="23">
        <v>8.5000000000000006E-3</v>
      </c>
      <c r="I1955" s="23">
        <f>ROUND(G1955*H1955,6)</f>
        <v>6.5363730000000002</v>
      </c>
      <c r="L1955" s="25">
        <v>0</v>
      </c>
      <c r="M1955" s="26">
        <f>ROUND(ROUND(L1955,2)*ROUND(G1955,3),2)</f>
        <v>0</v>
      </c>
      <c r="N1955" s="23" t="s">
        <v>129</v>
      </c>
      <c r="O1955">
        <f>(M1955*21)/100</f>
        <v>0</v>
      </c>
      <c r="P1955" t="s">
        <v>42</v>
      </c>
    </row>
    <row r="1956" spans="1:16" x14ac:dyDescent="0.2">
      <c r="A1956" s="27" t="s">
        <v>43</v>
      </c>
      <c r="E1956" s="28" t="s">
        <v>4</v>
      </c>
    </row>
    <row r="1957" spans="1:16" ht="178.5" x14ac:dyDescent="0.2">
      <c r="A1957" s="27" t="s">
        <v>44</v>
      </c>
      <c r="E1957" s="29" t="s">
        <v>1705</v>
      </c>
    </row>
    <row r="1958" spans="1:16" ht="191.25" x14ac:dyDescent="0.2">
      <c r="E1958" s="28" t="s">
        <v>1684</v>
      </c>
    </row>
    <row r="1959" spans="1:16" ht="25.5" x14ac:dyDescent="0.2">
      <c r="A1959" t="s">
        <v>36</v>
      </c>
      <c r="B1959" s="5" t="s">
        <v>100</v>
      </c>
      <c r="C1959" s="5" t="s">
        <v>1706</v>
      </c>
      <c r="D1959" t="s">
        <v>4</v>
      </c>
      <c r="E1959" s="22" t="s">
        <v>1707</v>
      </c>
      <c r="F1959" s="23" t="s">
        <v>80</v>
      </c>
      <c r="G1959" s="24">
        <v>353.44799999999998</v>
      </c>
      <c r="H1959" s="23">
        <v>1.7600000000000001E-3</v>
      </c>
      <c r="I1959" s="23">
        <f>ROUND(G1959*H1959,6)</f>
        <v>0.62206799999999995</v>
      </c>
      <c r="L1959" s="25">
        <v>0</v>
      </c>
      <c r="M1959" s="26">
        <f>ROUND(ROUND(L1959,2)*ROUND(G1959,3),2)</f>
        <v>0</v>
      </c>
      <c r="N1959" s="23" t="s">
        <v>129</v>
      </c>
      <c r="O1959">
        <f>(M1959*21)/100</f>
        <v>0</v>
      </c>
      <c r="P1959" t="s">
        <v>42</v>
      </c>
    </row>
    <row r="1960" spans="1:16" x14ac:dyDescent="0.2">
      <c r="A1960" s="27" t="s">
        <v>43</v>
      </c>
      <c r="E1960" s="28" t="s">
        <v>4</v>
      </c>
    </row>
    <row r="1961" spans="1:16" ht="216.75" x14ac:dyDescent="0.2">
      <c r="A1961" s="27" t="s">
        <v>44</v>
      </c>
      <c r="E1961" s="29" t="s">
        <v>1708</v>
      </c>
    </row>
    <row r="1962" spans="1:16" ht="114.75" x14ac:dyDescent="0.2">
      <c r="E1962" s="28" t="s">
        <v>1709</v>
      </c>
    </row>
    <row r="1963" spans="1:16" ht="25.5" x14ac:dyDescent="0.2">
      <c r="A1963" t="s">
        <v>36</v>
      </c>
      <c r="B1963" s="5" t="s">
        <v>182</v>
      </c>
      <c r="C1963" s="5" t="s">
        <v>1710</v>
      </c>
      <c r="D1963" t="s">
        <v>4</v>
      </c>
      <c r="E1963" s="22" t="s">
        <v>1711</v>
      </c>
      <c r="F1963" s="23" t="s">
        <v>60</v>
      </c>
      <c r="G1963" s="24">
        <v>88.376000000000005</v>
      </c>
      <c r="H1963" s="23">
        <v>9.4400000000000005E-3</v>
      </c>
      <c r="I1963" s="23">
        <f>ROUND(G1963*H1963,6)</f>
        <v>0.83426900000000004</v>
      </c>
      <c r="L1963" s="25">
        <v>0</v>
      </c>
      <c r="M1963" s="26">
        <f>ROUND(ROUND(L1963,2)*ROUND(G1963,3),2)</f>
        <v>0</v>
      </c>
      <c r="N1963" s="23" t="s">
        <v>129</v>
      </c>
      <c r="O1963">
        <f>(M1963*21)/100</f>
        <v>0</v>
      </c>
      <c r="P1963" t="s">
        <v>42</v>
      </c>
    </row>
    <row r="1964" spans="1:16" x14ac:dyDescent="0.2">
      <c r="A1964" s="27" t="s">
        <v>43</v>
      </c>
      <c r="E1964" s="28" t="s">
        <v>4</v>
      </c>
    </row>
    <row r="1965" spans="1:16" ht="165.75" x14ac:dyDescent="0.2">
      <c r="A1965" s="27" t="s">
        <v>44</v>
      </c>
      <c r="E1965" s="29" t="s">
        <v>1712</v>
      </c>
    </row>
    <row r="1966" spans="1:16" ht="191.25" x14ac:dyDescent="0.2">
      <c r="E1966" s="28" t="s">
        <v>1684</v>
      </c>
    </row>
    <row r="1967" spans="1:16" ht="25.5" x14ac:dyDescent="0.2">
      <c r="A1967" t="s">
        <v>36</v>
      </c>
      <c r="B1967" s="5" t="s">
        <v>191</v>
      </c>
      <c r="C1967" s="5" t="s">
        <v>1713</v>
      </c>
      <c r="D1967" t="s">
        <v>4</v>
      </c>
      <c r="E1967" s="22" t="s">
        <v>1714</v>
      </c>
      <c r="F1967" s="23" t="s">
        <v>80</v>
      </c>
      <c r="G1967" s="24">
        <v>32.619999999999997</v>
      </c>
      <c r="H1967" s="23">
        <v>1.7600000000000001E-3</v>
      </c>
      <c r="I1967" s="23">
        <f>ROUND(G1967*H1967,6)</f>
        <v>5.7410999999999997E-2</v>
      </c>
      <c r="L1967" s="25">
        <v>0</v>
      </c>
      <c r="M1967" s="26">
        <f>ROUND(ROUND(L1967,2)*ROUND(G1967,3),2)</f>
        <v>0</v>
      </c>
      <c r="N1967" s="23" t="s">
        <v>129</v>
      </c>
      <c r="O1967">
        <f>(M1967*21)/100</f>
        <v>0</v>
      </c>
      <c r="P1967" t="s">
        <v>42</v>
      </c>
    </row>
    <row r="1968" spans="1:16" x14ac:dyDescent="0.2">
      <c r="A1968" s="27" t="s">
        <v>43</v>
      </c>
      <c r="E1968" s="28" t="s">
        <v>4</v>
      </c>
    </row>
    <row r="1969" spans="1:16" ht="140.25" x14ac:dyDescent="0.2">
      <c r="A1969" s="27" t="s">
        <v>44</v>
      </c>
      <c r="E1969" s="29" t="s">
        <v>1715</v>
      </c>
    </row>
    <row r="1970" spans="1:16" ht="114.75" x14ac:dyDescent="0.2">
      <c r="E1970" s="28" t="s">
        <v>1709</v>
      </c>
    </row>
    <row r="1971" spans="1:16" ht="25.5" x14ac:dyDescent="0.2">
      <c r="A1971" t="s">
        <v>36</v>
      </c>
      <c r="B1971" s="5" t="s">
        <v>199</v>
      </c>
      <c r="C1971" s="5" t="s">
        <v>1716</v>
      </c>
      <c r="D1971" t="s">
        <v>4</v>
      </c>
      <c r="E1971" s="22" t="s">
        <v>1717</v>
      </c>
      <c r="F1971" s="23" t="s">
        <v>60</v>
      </c>
      <c r="G1971" s="24">
        <v>831.52</v>
      </c>
      <c r="H1971" s="23">
        <v>6.0000000000000002E-5</v>
      </c>
      <c r="I1971" s="23">
        <f>ROUND(G1971*H1971,6)</f>
        <v>4.9890999999999998E-2</v>
      </c>
      <c r="L1971" s="25">
        <v>0</v>
      </c>
      <c r="M1971" s="26">
        <f>ROUND(ROUND(L1971,2)*ROUND(G1971,3),2)</f>
        <v>0</v>
      </c>
      <c r="N1971" s="23" t="s">
        <v>129</v>
      </c>
      <c r="O1971">
        <f>(M1971*21)/100</f>
        <v>0</v>
      </c>
      <c r="P1971" t="s">
        <v>42</v>
      </c>
    </row>
    <row r="1972" spans="1:16" x14ac:dyDescent="0.2">
      <c r="A1972" s="27" t="s">
        <v>43</v>
      </c>
      <c r="E1972" s="28" t="s">
        <v>4</v>
      </c>
    </row>
    <row r="1973" spans="1:16" ht="242.25" x14ac:dyDescent="0.2">
      <c r="A1973" s="27" t="s">
        <v>44</v>
      </c>
      <c r="E1973" s="29" t="s">
        <v>1718</v>
      </c>
    </row>
    <row r="1974" spans="1:16" ht="191.25" x14ac:dyDescent="0.2">
      <c r="E1974" s="28" t="s">
        <v>1684</v>
      </c>
    </row>
    <row r="1975" spans="1:16" ht="25.5" x14ac:dyDescent="0.2">
      <c r="A1975" t="s">
        <v>36</v>
      </c>
      <c r="B1975" s="5" t="s">
        <v>204</v>
      </c>
      <c r="C1975" s="5" t="s">
        <v>1719</v>
      </c>
      <c r="D1975" t="s">
        <v>4</v>
      </c>
      <c r="E1975" s="22" t="s">
        <v>1720</v>
      </c>
      <c r="F1975" s="23" t="s">
        <v>60</v>
      </c>
      <c r="G1975" s="24">
        <v>88.376000000000005</v>
      </c>
      <c r="H1975" s="23">
        <v>6.0000000000000002E-5</v>
      </c>
      <c r="I1975" s="23">
        <f>ROUND(G1975*H1975,6)</f>
        <v>5.3030000000000004E-3</v>
      </c>
      <c r="L1975" s="25">
        <v>0</v>
      </c>
      <c r="M1975" s="26">
        <f>ROUND(ROUND(L1975,2)*ROUND(G1975,3),2)</f>
        <v>0</v>
      </c>
      <c r="N1975" s="23" t="s">
        <v>129</v>
      </c>
      <c r="O1975">
        <f>(M1975*21)/100</f>
        <v>0</v>
      </c>
      <c r="P1975" t="s">
        <v>42</v>
      </c>
    </row>
    <row r="1976" spans="1:16" x14ac:dyDescent="0.2">
      <c r="A1976" s="27" t="s">
        <v>43</v>
      </c>
      <c r="E1976" s="28" t="s">
        <v>4</v>
      </c>
    </row>
    <row r="1977" spans="1:16" ht="165.75" x14ac:dyDescent="0.2">
      <c r="A1977" s="27" t="s">
        <v>44</v>
      </c>
      <c r="E1977" s="29" t="s">
        <v>1712</v>
      </c>
    </row>
    <row r="1978" spans="1:16" ht="191.25" x14ac:dyDescent="0.2">
      <c r="E1978" s="28" t="s">
        <v>1684</v>
      </c>
    </row>
    <row r="1979" spans="1:16" x14ac:dyDescent="0.2">
      <c r="A1979" t="s">
        <v>36</v>
      </c>
      <c r="B1979" s="5" t="s">
        <v>116</v>
      </c>
      <c r="C1979" s="5" t="s">
        <v>1721</v>
      </c>
      <c r="D1979" t="s">
        <v>4</v>
      </c>
      <c r="E1979" s="22" t="s">
        <v>1722</v>
      </c>
      <c r="F1979" s="23" t="s">
        <v>80</v>
      </c>
      <c r="G1979" s="24">
        <v>97</v>
      </c>
      <c r="H1979" s="23">
        <v>6.0000000000000002E-5</v>
      </c>
      <c r="I1979" s="23">
        <f>ROUND(G1979*H1979,6)</f>
        <v>5.8199999999999997E-3</v>
      </c>
      <c r="L1979" s="25">
        <v>0</v>
      </c>
      <c r="M1979" s="26">
        <f>ROUND(ROUND(L1979,2)*ROUND(G1979,3),2)</f>
        <v>0</v>
      </c>
      <c r="N1979" s="23" t="s">
        <v>129</v>
      </c>
      <c r="O1979">
        <f>(M1979*21)/100</f>
        <v>0</v>
      </c>
      <c r="P1979" t="s">
        <v>42</v>
      </c>
    </row>
    <row r="1980" spans="1:16" x14ac:dyDescent="0.2">
      <c r="A1980" s="27" t="s">
        <v>43</v>
      </c>
      <c r="E1980" s="28" t="s">
        <v>4</v>
      </c>
    </row>
    <row r="1981" spans="1:16" ht="76.5" x14ac:dyDescent="0.2">
      <c r="A1981" s="27" t="s">
        <v>44</v>
      </c>
      <c r="E1981" s="29" t="s">
        <v>1723</v>
      </c>
    </row>
    <row r="1982" spans="1:16" ht="63.75" x14ac:dyDescent="0.2">
      <c r="E1982" s="28" t="s">
        <v>1724</v>
      </c>
    </row>
    <row r="1983" spans="1:16" x14ac:dyDescent="0.2">
      <c r="A1983" t="s">
        <v>36</v>
      </c>
      <c r="B1983" s="5" t="s">
        <v>218</v>
      </c>
      <c r="C1983" s="5" t="s">
        <v>1725</v>
      </c>
      <c r="D1983" t="s">
        <v>4</v>
      </c>
      <c r="E1983" s="22" t="s">
        <v>1726</v>
      </c>
      <c r="F1983" s="23" t="s">
        <v>80</v>
      </c>
      <c r="G1983" s="24">
        <v>302.11799999999999</v>
      </c>
      <c r="H1983" s="23">
        <v>2.5000000000000001E-4</v>
      </c>
      <c r="I1983" s="23">
        <f>ROUND(G1983*H1983,6)</f>
        <v>7.553E-2</v>
      </c>
      <c r="L1983" s="25">
        <v>0</v>
      </c>
      <c r="M1983" s="26">
        <f>ROUND(ROUND(L1983,2)*ROUND(G1983,3),2)</f>
        <v>0</v>
      </c>
      <c r="N1983" s="23" t="s">
        <v>129</v>
      </c>
      <c r="O1983">
        <f>(M1983*21)/100</f>
        <v>0</v>
      </c>
      <c r="P1983" t="s">
        <v>42</v>
      </c>
    </row>
    <row r="1984" spans="1:16" x14ac:dyDescent="0.2">
      <c r="A1984" s="27" t="s">
        <v>43</v>
      </c>
      <c r="E1984" s="28" t="s">
        <v>4</v>
      </c>
    </row>
    <row r="1985" spans="1:16" x14ac:dyDescent="0.2">
      <c r="A1985" s="27" t="s">
        <v>44</v>
      </c>
      <c r="E1985" s="29" t="s">
        <v>4</v>
      </c>
    </row>
    <row r="1986" spans="1:16" ht="63.75" x14ac:dyDescent="0.2">
      <c r="E1986" s="28" t="s">
        <v>1724</v>
      </c>
    </row>
    <row r="1987" spans="1:16" x14ac:dyDescent="0.2">
      <c r="A1987" t="s">
        <v>36</v>
      </c>
      <c r="B1987" s="5" t="s">
        <v>237</v>
      </c>
      <c r="C1987" s="5" t="s">
        <v>1727</v>
      </c>
      <c r="D1987" t="s">
        <v>4</v>
      </c>
      <c r="E1987" s="22" t="s">
        <v>1728</v>
      </c>
      <c r="F1987" s="23" t="s">
        <v>60</v>
      </c>
      <c r="G1987" s="24">
        <v>919.89599999999996</v>
      </c>
      <c r="H1987" s="23">
        <v>1.146E-2</v>
      </c>
      <c r="I1987" s="23">
        <f>ROUND(G1987*H1987,6)</f>
        <v>10.542007999999999</v>
      </c>
      <c r="L1987" s="25">
        <v>0</v>
      </c>
      <c r="M1987" s="26">
        <f>ROUND(ROUND(L1987,2)*ROUND(G1987,3),2)</f>
        <v>0</v>
      </c>
      <c r="N1987" s="23" t="s">
        <v>129</v>
      </c>
      <c r="O1987">
        <f>(M1987*21)/100</f>
        <v>0</v>
      </c>
      <c r="P1987" t="s">
        <v>42</v>
      </c>
    </row>
    <row r="1988" spans="1:16" x14ac:dyDescent="0.2">
      <c r="A1988" s="27" t="s">
        <v>43</v>
      </c>
      <c r="E1988" s="28" t="s">
        <v>4</v>
      </c>
    </row>
    <row r="1989" spans="1:16" ht="280.5" x14ac:dyDescent="0.2">
      <c r="A1989" s="27" t="s">
        <v>44</v>
      </c>
      <c r="E1989" s="29" t="s">
        <v>1729</v>
      </c>
    </row>
    <row r="1990" spans="1:16" x14ac:dyDescent="0.2">
      <c r="E1990" s="28" t="s">
        <v>4</v>
      </c>
    </row>
    <row r="1991" spans="1:16" ht="25.5" x14ac:dyDescent="0.2">
      <c r="A1991" t="s">
        <v>36</v>
      </c>
      <c r="B1991" s="5" t="s">
        <v>243</v>
      </c>
      <c r="C1991" s="5" t="s">
        <v>1730</v>
      </c>
      <c r="D1991" t="s">
        <v>4</v>
      </c>
      <c r="E1991" s="22" t="s">
        <v>1731</v>
      </c>
      <c r="F1991" s="23" t="s">
        <v>60</v>
      </c>
      <c r="G1991" s="24">
        <v>124.41500000000001</v>
      </c>
      <c r="H1991" s="23">
        <v>6.28E-3</v>
      </c>
      <c r="I1991" s="23">
        <f>ROUND(G1991*H1991,6)</f>
        <v>0.78132599999999996</v>
      </c>
      <c r="L1991" s="25">
        <v>0</v>
      </c>
      <c r="M1991" s="26">
        <f>ROUND(ROUND(L1991,2)*ROUND(G1991,3),2)</f>
        <v>0</v>
      </c>
      <c r="N1991" s="23" t="s">
        <v>129</v>
      </c>
      <c r="O1991">
        <f>(M1991*21)/100</f>
        <v>0</v>
      </c>
      <c r="P1991" t="s">
        <v>42</v>
      </c>
    </row>
    <row r="1992" spans="1:16" x14ac:dyDescent="0.2">
      <c r="A1992" s="27" t="s">
        <v>43</v>
      </c>
      <c r="E1992" s="28" t="s">
        <v>4</v>
      </c>
    </row>
    <row r="1993" spans="1:16" ht="165.75" x14ac:dyDescent="0.2">
      <c r="A1993" s="27" t="s">
        <v>44</v>
      </c>
      <c r="E1993" s="29" t="s">
        <v>1702</v>
      </c>
    </row>
    <row r="1994" spans="1:16" x14ac:dyDescent="0.2">
      <c r="E1994" s="28" t="s">
        <v>4</v>
      </c>
    </row>
    <row r="1995" spans="1:16" x14ac:dyDescent="0.2">
      <c r="A1995" t="s">
        <v>36</v>
      </c>
      <c r="B1995" s="5" t="s">
        <v>248</v>
      </c>
      <c r="C1995" s="5" t="s">
        <v>1732</v>
      </c>
      <c r="D1995" t="s">
        <v>4</v>
      </c>
      <c r="E1995" s="22" t="s">
        <v>1733</v>
      </c>
      <c r="F1995" s="23" t="s">
        <v>60</v>
      </c>
      <c r="G1995" s="24">
        <v>857.36099999999999</v>
      </c>
      <c r="H1995" s="23">
        <v>2.6800000000000001E-3</v>
      </c>
      <c r="I1995" s="23">
        <f>ROUND(G1995*H1995,6)</f>
        <v>2.2977270000000001</v>
      </c>
      <c r="L1995" s="25">
        <v>0</v>
      </c>
      <c r="M1995" s="26">
        <f>ROUND(ROUND(L1995,2)*ROUND(G1995,3),2)</f>
        <v>0</v>
      </c>
      <c r="N1995" s="23" t="s">
        <v>129</v>
      </c>
      <c r="O1995">
        <f>(M1995*21)/100</f>
        <v>0</v>
      </c>
      <c r="P1995" t="s">
        <v>42</v>
      </c>
    </row>
    <row r="1996" spans="1:16" x14ac:dyDescent="0.2">
      <c r="A1996" s="27" t="s">
        <v>43</v>
      </c>
      <c r="E1996" s="28" t="s">
        <v>4</v>
      </c>
    </row>
    <row r="1997" spans="1:16" ht="242.25" x14ac:dyDescent="0.2">
      <c r="A1997" s="27" t="s">
        <v>44</v>
      </c>
      <c r="E1997" s="29" t="s">
        <v>1734</v>
      </c>
    </row>
    <row r="1998" spans="1:16" x14ac:dyDescent="0.2">
      <c r="E1998" s="28" t="s">
        <v>4</v>
      </c>
    </row>
    <row r="1999" spans="1:16" ht="25.5" x14ac:dyDescent="0.2">
      <c r="A1999" t="s">
        <v>36</v>
      </c>
      <c r="B1999" s="5" t="s">
        <v>252</v>
      </c>
      <c r="C1999" s="5" t="s">
        <v>1735</v>
      </c>
      <c r="D1999" t="s">
        <v>4</v>
      </c>
      <c r="E1999" s="22" t="s">
        <v>1736</v>
      </c>
      <c r="F1999" s="23" t="s">
        <v>60</v>
      </c>
      <c r="G1999" s="24">
        <v>90.635000000000005</v>
      </c>
      <c r="H1999" s="23">
        <v>2.6800000000000001E-3</v>
      </c>
      <c r="I1999" s="23">
        <f>ROUND(G1999*H1999,6)</f>
        <v>0.24290200000000001</v>
      </c>
      <c r="L1999" s="25">
        <v>0</v>
      </c>
      <c r="M1999" s="26">
        <f>ROUND(ROUND(L1999,2)*ROUND(G1999,3),2)</f>
        <v>0</v>
      </c>
      <c r="N1999" s="23" t="s">
        <v>129</v>
      </c>
      <c r="O1999">
        <f>(M1999*21)/100</f>
        <v>0</v>
      </c>
      <c r="P1999" t="s">
        <v>42</v>
      </c>
    </row>
    <row r="2000" spans="1:16" x14ac:dyDescent="0.2">
      <c r="A2000" s="27" t="s">
        <v>43</v>
      </c>
      <c r="E2000" s="28" t="s">
        <v>4</v>
      </c>
    </row>
    <row r="2001" spans="1:16" ht="229.5" x14ac:dyDescent="0.2">
      <c r="A2001" s="27" t="s">
        <v>44</v>
      </c>
      <c r="E2001" s="29" t="s">
        <v>1737</v>
      </c>
    </row>
    <row r="2002" spans="1:16" x14ac:dyDescent="0.2">
      <c r="E2002" s="28" t="s">
        <v>4</v>
      </c>
    </row>
    <row r="2003" spans="1:16" x14ac:dyDescent="0.2">
      <c r="A2003" t="s">
        <v>36</v>
      </c>
      <c r="B2003" s="5" t="s">
        <v>298</v>
      </c>
      <c r="C2003" s="5" t="s">
        <v>1738</v>
      </c>
      <c r="D2003" t="s">
        <v>4</v>
      </c>
      <c r="E2003" s="22" t="s">
        <v>1739</v>
      </c>
      <c r="F2003" s="23" t="s">
        <v>60</v>
      </c>
      <c r="G2003" s="24">
        <v>262.12700000000001</v>
      </c>
      <c r="H2003" s="23">
        <v>0</v>
      </c>
      <c r="I2003" s="23">
        <f>ROUND(G2003*H2003,6)</f>
        <v>0</v>
      </c>
      <c r="L2003" s="25">
        <v>0</v>
      </c>
      <c r="M2003" s="26">
        <f>ROUND(ROUND(L2003,2)*ROUND(G2003,3),2)</f>
        <v>0</v>
      </c>
      <c r="N2003" s="23" t="s">
        <v>129</v>
      </c>
      <c r="O2003">
        <f>(M2003*21)/100</f>
        <v>0</v>
      </c>
      <c r="P2003" t="s">
        <v>42</v>
      </c>
    </row>
    <row r="2004" spans="1:16" x14ac:dyDescent="0.2">
      <c r="A2004" s="27" t="s">
        <v>43</v>
      </c>
      <c r="E2004" s="28" t="s">
        <v>4</v>
      </c>
    </row>
    <row r="2005" spans="1:16" ht="76.5" x14ac:dyDescent="0.2">
      <c r="A2005" s="27" t="s">
        <v>44</v>
      </c>
      <c r="E2005" s="29" t="s">
        <v>1740</v>
      </c>
    </row>
    <row r="2006" spans="1:16" ht="25.5" x14ac:dyDescent="0.2">
      <c r="E2006" s="28" t="s">
        <v>1741</v>
      </c>
    </row>
    <row r="2007" spans="1:16" x14ac:dyDescent="0.2">
      <c r="A2007" t="s">
        <v>36</v>
      </c>
      <c r="B2007" s="5" t="s">
        <v>295</v>
      </c>
      <c r="C2007" s="5" t="s">
        <v>1742</v>
      </c>
      <c r="D2007" t="s">
        <v>4</v>
      </c>
      <c r="E2007" s="22" t="s">
        <v>1743</v>
      </c>
      <c r="F2007" s="23" t="s">
        <v>60</v>
      </c>
      <c r="G2007" s="24">
        <v>919.89599999999996</v>
      </c>
      <c r="H2007" s="23">
        <v>0</v>
      </c>
      <c r="I2007" s="23">
        <f>ROUND(G2007*H2007,6)</f>
        <v>0</v>
      </c>
      <c r="L2007" s="25">
        <v>0</v>
      </c>
      <c r="M2007" s="26">
        <f>ROUND(ROUND(L2007,2)*ROUND(G2007,3),2)</f>
        <v>0</v>
      </c>
      <c r="N2007" s="23" t="s">
        <v>129</v>
      </c>
      <c r="O2007">
        <f>(M2007*21)/100</f>
        <v>0</v>
      </c>
      <c r="P2007" t="s">
        <v>42</v>
      </c>
    </row>
    <row r="2008" spans="1:16" x14ac:dyDescent="0.2">
      <c r="A2008" s="27" t="s">
        <v>43</v>
      </c>
      <c r="E2008" s="28" t="s">
        <v>4</v>
      </c>
    </row>
    <row r="2009" spans="1:16" ht="280.5" x14ac:dyDescent="0.2">
      <c r="A2009" s="27" t="s">
        <v>44</v>
      </c>
      <c r="E2009" s="29" t="s">
        <v>1729</v>
      </c>
    </row>
    <row r="2010" spans="1:16" x14ac:dyDescent="0.2">
      <c r="E2010" s="28" t="s">
        <v>4</v>
      </c>
    </row>
    <row r="2011" spans="1:16" x14ac:dyDescent="0.2">
      <c r="A2011" t="s">
        <v>36</v>
      </c>
      <c r="B2011" s="5" t="s">
        <v>196</v>
      </c>
      <c r="C2011" s="5" t="s">
        <v>1744</v>
      </c>
      <c r="D2011" t="s">
        <v>4</v>
      </c>
      <c r="E2011" s="22" t="s">
        <v>1745</v>
      </c>
      <c r="F2011" s="23" t="s">
        <v>60</v>
      </c>
      <c r="G2011" s="24">
        <v>7.5030000000000001</v>
      </c>
      <c r="H2011" s="23">
        <v>4.8300000000000001E-3</v>
      </c>
      <c r="I2011" s="23">
        <f>ROUND(G2011*H2011,6)</f>
        <v>3.6239E-2</v>
      </c>
      <c r="L2011" s="25">
        <v>0</v>
      </c>
      <c r="M2011" s="26">
        <f>ROUND(ROUND(L2011,2)*ROUND(G2011,3),2)</f>
        <v>0</v>
      </c>
      <c r="N2011" s="23" t="s">
        <v>129</v>
      </c>
      <c r="O2011">
        <f>(M2011*21)/100</f>
        <v>0</v>
      </c>
      <c r="P2011" t="s">
        <v>42</v>
      </c>
    </row>
    <row r="2012" spans="1:16" x14ac:dyDescent="0.2">
      <c r="A2012" s="27" t="s">
        <v>43</v>
      </c>
      <c r="E2012" s="28" t="s">
        <v>4</v>
      </c>
    </row>
    <row r="2013" spans="1:16" x14ac:dyDescent="0.2">
      <c r="A2013" s="27" t="s">
        <v>44</v>
      </c>
      <c r="E2013" s="29" t="s">
        <v>4</v>
      </c>
    </row>
    <row r="2014" spans="1:16" x14ac:dyDescent="0.2">
      <c r="E2014" s="28" t="s">
        <v>4</v>
      </c>
    </row>
    <row r="2015" spans="1:16" x14ac:dyDescent="0.2">
      <c r="A2015" t="s">
        <v>36</v>
      </c>
      <c r="B2015" s="5" t="s">
        <v>49</v>
      </c>
      <c r="C2015" s="5" t="s">
        <v>1746</v>
      </c>
      <c r="D2015" t="s">
        <v>4</v>
      </c>
      <c r="E2015" s="22" t="s">
        <v>1747</v>
      </c>
      <c r="F2015" s="23" t="s">
        <v>60</v>
      </c>
      <c r="G2015" s="24">
        <v>56.643000000000001</v>
      </c>
      <c r="H2015" s="23">
        <v>1.7999999999999999E-2</v>
      </c>
      <c r="I2015" s="23">
        <f>ROUND(G2015*H2015,6)</f>
        <v>1.019574</v>
      </c>
      <c r="L2015" s="25">
        <v>0</v>
      </c>
      <c r="M2015" s="26">
        <f>ROUND(ROUND(L2015,2)*ROUND(G2015,3),2)</f>
        <v>0</v>
      </c>
      <c r="N2015" s="23" t="s">
        <v>129</v>
      </c>
      <c r="O2015">
        <f>(M2015*21)/100</f>
        <v>0</v>
      </c>
      <c r="P2015" t="s">
        <v>42</v>
      </c>
    </row>
    <row r="2016" spans="1:16" x14ac:dyDescent="0.2">
      <c r="A2016" s="27" t="s">
        <v>43</v>
      </c>
      <c r="E2016" s="28" t="s">
        <v>4</v>
      </c>
    </row>
    <row r="2017" spans="1:16" x14ac:dyDescent="0.2">
      <c r="A2017" s="27" t="s">
        <v>44</v>
      </c>
      <c r="E2017" s="29" t="s">
        <v>4</v>
      </c>
    </row>
    <row r="2018" spans="1:16" x14ac:dyDescent="0.2">
      <c r="E2018" s="28" t="s">
        <v>4</v>
      </c>
    </row>
    <row r="2019" spans="1:16" x14ac:dyDescent="0.2">
      <c r="A2019" t="s">
        <v>36</v>
      </c>
      <c r="B2019" s="5" t="s">
        <v>186</v>
      </c>
      <c r="C2019" s="5" t="s">
        <v>1746</v>
      </c>
      <c r="D2019" t="s">
        <v>37</v>
      </c>
      <c r="E2019" s="22" t="s">
        <v>1747</v>
      </c>
      <c r="F2019" s="23" t="s">
        <v>60</v>
      </c>
      <c r="G2019" s="24">
        <v>90.144000000000005</v>
      </c>
      <c r="H2019" s="23">
        <v>1.7999999999999999E-2</v>
      </c>
      <c r="I2019" s="23">
        <f>ROUND(G2019*H2019,6)</f>
        <v>1.622592</v>
      </c>
      <c r="L2019" s="25">
        <v>0</v>
      </c>
      <c r="M2019" s="26">
        <f>ROUND(ROUND(L2019,2)*ROUND(G2019,3),2)</f>
        <v>0</v>
      </c>
      <c r="N2019" s="23" t="s">
        <v>129</v>
      </c>
      <c r="O2019">
        <f>(M2019*21)/100</f>
        <v>0</v>
      </c>
      <c r="P2019" t="s">
        <v>42</v>
      </c>
    </row>
    <row r="2020" spans="1:16" x14ac:dyDescent="0.2">
      <c r="A2020" s="27" t="s">
        <v>43</v>
      </c>
      <c r="E2020" s="28" t="s">
        <v>4</v>
      </c>
    </row>
    <row r="2021" spans="1:16" x14ac:dyDescent="0.2">
      <c r="A2021" s="27" t="s">
        <v>44</v>
      </c>
      <c r="E2021" s="29" t="s">
        <v>4</v>
      </c>
    </row>
    <row r="2022" spans="1:16" x14ac:dyDescent="0.2">
      <c r="E2022" s="28" t="s">
        <v>4</v>
      </c>
    </row>
    <row r="2023" spans="1:16" x14ac:dyDescent="0.2">
      <c r="A2023" t="s">
        <v>33</v>
      </c>
      <c r="C2023" s="6" t="s">
        <v>969</v>
      </c>
      <c r="E2023" s="30" t="s">
        <v>970</v>
      </c>
      <c r="J2023" s="26">
        <f>0</f>
        <v>0</v>
      </c>
      <c r="K2023" s="26">
        <f>0</f>
        <v>0</v>
      </c>
      <c r="L2023" s="26">
        <f>0+L2024+L2028+L2032+L2036+L2040+L2044+L2048+L2052</f>
        <v>0</v>
      </c>
      <c r="M2023" s="26">
        <f>0+M2024+M2028+M2032+M2036+M2040+M2044+M2048+M2052</f>
        <v>0</v>
      </c>
    </row>
    <row r="2024" spans="1:16" x14ac:dyDescent="0.2">
      <c r="A2024" t="s">
        <v>36</v>
      </c>
      <c r="B2024" s="5" t="s">
        <v>284</v>
      </c>
      <c r="C2024" s="5" t="s">
        <v>1748</v>
      </c>
      <c r="D2024" t="s">
        <v>4</v>
      </c>
      <c r="E2024" s="22" t="s">
        <v>1749</v>
      </c>
      <c r="F2024" s="23" t="s">
        <v>64</v>
      </c>
      <c r="G2024" s="24">
        <v>1</v>
      </c>
      <c r="H2024" s="23">
        <v>0</v>
      </c>
      <c r="I2024" s="23">
        <f>ROUND(G2024*H2024,6)</f>
        <v>0</v>
      </c>
      <c r="L2024" s="25">
        <v>0</v>
      </c>
      <c r="M2024" s="26">
        <f>ROUND(ROUND(L2024,2)*ROUND(G2024,3),2)</f>
        <v>0</v>
      </c>
      <c r="N2024" s="23" t="s">
        <v>53</v>
      </c>
      <c r="O2024">
        <f>(M2024*21)/100</f>
        <v>0</v>
      </c>
      <c r="P2024" t="s">
        <v>42</v>
      </c>
    </row>
    <row r="2025" spans="1:16" ht="25.5" x14ac:dyDescent="0.2">
      <c r="A2025" s="27" t="s">
        <v>43</v>
      </c>
      <c r="E2025" s="28" t="s">
        <v>1750</v>
      </c>
    </row>
    <row r="2026" spans="1:16" x14ac:dyDescent="0.2">
      <c r="A2026" s="27" t="s">
        <v>44</v>
      </c>
      <c r="E2026" s="29" t="s">
        <v>4</v>
      </c>
    </row>
    <row r="2027" spans="1:16" x14ac:dyDescent="0.2">
      <c r="E2027" s="28" t="s">
        <v>4</v>
      </c>
    </row>
    <row r="2028" spans="1:16" x14ac:dyDescent="0.2">
      <c r="A2028" t="s">
        <v>36</v>
      </c>
      <c r="B2028" s="5" t="s">
        <v>280</v>
      </c>
      <c r="C2028" s="5" t="s">
        <v>1751</v>
      </c>
      <c r="D2028" t="s">
        <v>4</v>
      </c>
      <c r="E2028" s="22" t="s">
        <v>1752</v>
      </c>
      <c r="F2028" s="23" t="s">
        <v>80</v>
      </c>
      <c r="G2028" s="24">
        <v>8.85</v>
      </c>
      <c r="H2028" s="23">
        <v>0</v>
      </c>
      <c r="I2028" s="23">
        <f>ROUND(G2028*H2028,6)</f>
        <v>0</v>
      </c>
      <c r="L2028" s="25">
        <v>0</v>
      </c>
      <c r="M2028" s="26">
        <f>ROUND(ROUND(L2028,2)*ROUND(G2028,3),2)</f>
        <v>0</v>
      </c>
      <c r="N2028" s="23" t="s">
        <v>129</v>
      </c>
      <c r="O2028">
        <f>(M2028*21)/100</f>
        <v>0</v>
      </c>
      <c r="P2028" t="s">
        <v>42</v>
      </c>
    </row>
    <row r="2029" spans="1:16" ht="25.5" x14ac:dyDescent="0.2">
      <c r="A2029" s="27" t="s">
        <v>43</v>
      </c>
      <c r="E2029" s="28" t="s">
        <v>1753</v>
      </c>
    </row>
    <row r="2030" spans="1:16" x14ac:dyDescent="0.2">
      <c r="A2030" s="27" t="s">
        <v>44</v>
      </c>
      <c r="E2030" s="29" t="s">
        <v>1754</v>
      </c>
    </row>
    <row r="2031" spans="1:16" x14ac:dyDescent="0.2">
      <c r="E2031" s="28" t="s">
        <v>4</v>
      </c>
    </row>
    <row r="2032" spans="1:16" x14ac:dyDescent="0.2">
      <c r="A2032" t="s">
        <v>36</v>
      </c>
      <c r="B2032" s="5" t="s">
        <v>265</v>
      </c>
      <c r="C2032" s="5" t="s">
        <v>1755</v>
      </c>
      <c r="D2032" t="s">
        <v>4</v>
      </c>
      <c r="E2032" s="22" t="s">
        <v>1756</v>
      </c>
      <c r="F2032" s="23" t="s">
        <v>80</v>
      </c>
      <c r="G2032" s="24">
        <v>7.25</v>
      </c>
      <c r="H2032" s="23">
        <v>0</v>
      </c>
      <c r="I2032" s="23">
        <f>ROUND(G2032*H2032,6)</f>
        <v>0</v>
      </c>
      <c r="L2032" s="25">
        <v>0</v>
      </c>
      <c r="M2032" s="26">
        <f>ROUND(ROUND(L2032,2)*ROUND(G2032,3),2)</f>
        <v>0</v>
      </c>
      <c r="N2032" s="23" t="s">
        <v>129</v>
      </c>
      <c r="O2032">
        <f>(M2032*21)/100</f>
        <v>0</v>
      </c>
      <c r="P2032" t="s">
        <v>42</v>
      </c>
    </row>
    <row r="2033" spans="1:16" x14ac:dyDescent="0.2">
      <c r="A2033" s="27" t="s">
        <v>43</v>
      </c>
      <c r="E2033" s="28" t="s">
        <v>4</v>
      </c>
    </row>
    <row r="2034" spans="1:16" x14ac:dyDescent="0.2">
      <c r="A2034" s="27" t="s">
        <v>44</v>
      </c>
      <c r="E2034" s="29" t="s">
        <v>1757</v>
      </c>
    </row>
    <row r="2035" spans="1:16" x14ac:dyDescent="0.2">
      <c r="E2035" s="28" t="s">
        <v>4</v>
      </c>
    </row>
    <row r="2036" spans="1:16" x14ac:dyDescent="0.2">
      <c r="A2036" t="s">
        <v>36</v>
      </c>
      <c r="B2036" s="5" t="s">
        <v>288</v>
      </c>
      <c r="C2036" s="5" t="s">
        <v>1758</v>
      </c>
      <c r="D2036" t="s">
        <v>4</v>
      </c>
      <c r="E2036" s="22" t="s">
        <v>1759</v>
      </c>
      <c r="F2036" s="23" t="s">
        <v>1094</v>
      </c>
      <c r="G2036" s="24">
        <v>44.95</v>
      </c>
      <c r="H2036" s="23">
        <v>6.9999999999999994E-5</v>
      </c>
      <c r="I2036" s="23">
        <f>ROUND(G2036*H2036,6)</f>
        <v>3.1470000000000001E-3</v>
      </c>
      <c r="L2036" s="25">
        <v>0</v>
      </c>
      <c r="M2036" s="26">
        <f>ROUND(ROUND(L2036,2)*ROUND(G2036,3),2)</f>
        <v>0</v>
      </c>
      <c r="N2036" s="23" t="s">
        <v>129</v>
      </c>
      <c r="O2036">
        <f>(M2036*21)/100</f>
        <v>0</v>
      </c>
      <c r="P2036" t="s">
        <v>42</v>
      </c>
    </row>
    <row r="2037" spans="1:16" x14ac:dyDescent="0.2">
      <c r="A2037" s="27" t="s">
        <v>43</v>
      </c>
      <c r="E2037" s="28" t="s">
        <v>4</v>
      </c>
    </row>
    <row r="2038" spans="1:16" ht="51" x14ac:dyDescent="0.2">
      <c r="A2038" s="27" t="s">
        <v>44</v>
      </c>
      <c r="E2038" s="29" t="s">
        <v>1760</v>
      </c>
    </row>
    <row r="2039" spans="1:16" x14ac:dyDescent="0.2">
      <c r="E2039" s="28" t="s">
        <v>1096</v>
      </c>
    </row>
    <row r="2040" spans="1:16" x14ac:dyDescent="0.2">
      <c r="A2040" t="s">
        <v>36</v>
      </c>
      <c r="B2040" s="5" t="s">
        <v>363</v>
      </c>
      <c r="C2040" s="5" t="s">
        <v>1632</v>
      </c>
      <c r="D2040" t="s">
        <v>4</v>
      </c>
      <c r="E2040" s="22" t="s">
        <v>1633</v>
      </c>
      <c r="F2040" s="23" t="s">
        <v>165</v>
      </c>
      <c r="G2040" s="24">
        <v>5.1999999999999998E-2</v>
      </c>
      <c r="H2040" s="23">
        <v>0</v>
      </c>
      <c r="I2040" s="23">
        <f>ROUND(G2040*H2040,6)</f>
        <v>0</v>
      </c>
      <c r="L2040" s="25">
        <v>0</v>
      </c>
      <c r="M2040" s="26">
        <f>ROUND(ROUND(L2040,2)*ROUND(G2040,3),2)</f>
        <v>0</v>
      </c>
      <c r="N2040" s="23" t="s">
        <v>129</v>
      </c>
      <c r="O2040">
        <f>(M2040*21)/100</f>
        <v>0</v>
      </c>
      <c r="P2040" t="s">
        <v>42</v>
      </c>
    </row>
    <row r="2041" spans="1:16" x14ac:dyDescent="0.2">
      <c r="A2041" s="27" t="s">
        <v>43</v>
      </c>
      <c r="E2041" s="28" t="s">
        <v>4</v>
      </c>
    </row>
    <row r="2042" spans="1:16" x14ac:dyDescent="0.2">
      <c r="A2042" s="27" t="s">
        <v>44</v>
      </c>
      <c r="E2042" s="29" t="s">
        <v>4</v>
      </c>
    </row>
    <row r="2043" spans="1:16" ht="114.75" x14ac:dyDescent="0.2">
      <c r="E2043" s="28" t="s">
        <v>1119</v>
      </c>
    </row>
    <row r="2044" spans="1:16" x14ac:dyDescent="0.2">
      <c r="A2044" t="s">
        <v>36</v>
      </c>
      <c r="B2044" s="5" t="s">
        <v>368</v>
      </c>
      <c r="C2044" s="5" t="s">
        <v>1121</v>
      </c>
      <c r="D2044" t="s">
        <v>4</v>
      </c>
      <c r="E2044" s="22" t="s">
        <v>1122</v>
      </c>
      <c r="F2044" s="23" t="s">
        <v>165</v>
      </c>
      <c r="G2044" s="24">
        <v>5.1999999999999998E-2</v>
      </c>
      <c r="H2044" s="23">
        <v>0</v>
      </c>
      <c r="I2044" s="23">
        <f>ROUND(G2044*H2044,6)</f>
        <v>0</v>
      </c>
      <c r="L2044" s="25">
        <v>0</v>
      </c>
      <c r="M2044" s="26">
        <f>ROUND(ROUND(L2044,2)*ROUND(G2044,3),2)</f>
        <v>0</v>
      </c>
      <c r="N2044" s="23" t="s">
        <v>129</v>
      </c>
      <c r="O2044">
        <f>(M2044*21)/100</f>
        <v>0</v>
      </c>
      <c r="P2044" t="s">
        <v>42</v>
      </c>
    </row>
    <row r="2045" spans="1:16" x14ac:dyDescent="0.2">
      <c r="A2045" s="27" t="s">
        <v>43</v>
      </c>
      <c r="E2045" s="28" t="s">
        <v>4</v>
      </c>
    </row>
    <row r="2046" spans="1:16" x14ac:dyDescent="0.2">
      <c r="A2046" s="27" t="s">
        <v>44</v>
      </c>
      <c r="E2046" s="29" t="s">
        <v>4</v>
      </c>
    </row>
    <row r="2047" spans="1:16" ht="114.75" x14ac:dyDescent="0.2">
      <c r="E2047" s="28" t="s">
        <v>1119</v>
      </c>
    </row>
    <row r="2048" spans="1:16" x14ac:dyDescent="0.2">
      <c r="A2048" t="s">
        <v>36</v>
      </c>
      <c r="B2048" s="5" t="s">
        <v>372</v>
      </c>
      <c r="C2048" s="5" t="s">
        <v>1124</v>
      </c>
      <c r="D2048" t="s">
        <v>4</v>
      </c>
      <c r="E2048" s="22" t="s">
        <v>1125</v>
      </c>
      <c r="F2048" s="23" t="s">
        <v>165</v>
      </c>
      <c r="G2048" s="24">
        <v>5.1999999999999998E-2</v>
      </c>
      <c r="H2048" s="23">
        <v>0</v>
      </c>
      <c r="I2048" s="23">
        <f>ROUND(G2048*H2048,6)</f>
        <v>0</v>
      </c>
      <c r="L2048" s="25">
        <v>0</v>
      </c>
      <c r="M2048" s="26">
        <f>ROUND(ROUND(L2048,2)*ROUND(G2048,3),2)</f>
        <v>0</v>
      </c>
      <c r="N2048" s="23" t="s">
        <v>129</v>
      </c>
      <c r="O2048">
        <f>(M2048*21)/100</f>
        <v>0</v>
      </c>
      <c r="P2048" t="s">
        <v>42</v>
      </c>
    </row>
    <row r="2049" spans="1:16" x14ac:dyDescent="0.2">
      <c r="A2049" s="27" t="s">
        <v>43</v>
      </c>
      <c r="E2049" s="28" t="s">
        <v>4</v>
      </c>
    </row>
    <row r="2050" spans="1:16" x14ac:dyDescent="0.2">
      <c r="A2050" s="27" t="s">
        <v>44</v>
      </c>
      <c r="E2050" s="29" t="s">
        <v>4</v>
      </c>
    </row>
    <row r="2051" spans="1:16" ht="114.75" x14ac:dyDescent="0.2">
      <c r="E2051" s="28" t="s">
        <v>1119</v>
      </c>
    </row>
    <row r="2052" spans="1:16" x14ac:dyDescent="0.2">
      <c r="A2052" t="s">
        <v>36</v>
      </c>
      <c r="B2052" s="5" t="s">
        <v>291</v>
      </c>
      <c r="C2052" s="5" t="s">
        <v>1761</v>
      </c>
      <c r="D2052" t="s">
        <v>4</v>
      </c>
      <c r="E2052" s="22" t="s">
        <v>1762</v>
      </c>
      <c r="F2052" s="23" t="s">
        <v>80</v>
      </c>
      <c r="G2052" s="24">
        <v>24.6</v>
      </c>
      <c r="H2052" s="23">
        <v>2E-3</v>
      </c>
      <c r="I2052" s="23">
        <f>ROUND(G2052*H2052,6)</f>
        <v>4.9200000000000001E-2</v>
      </c>
      <c r="L2052" s="25">
        <v>0</v>
      </c>
      <c r="M2052" s="26">
        <f>ROUND(ROUND(L2052,2)*ROUND(G2052,3),2)</f>
        <v>0</v>
      </c>
      <c r="N2052" s="23" t="s">
        <v>53</v>
      </c>
      <c r="O2052">
        <f>(M2052*21)/100</f>
        <v>0</v>
      </c>
      <c r="P2052" t="s">
        <v>42</v>
      </c>
    </row>
    <row r="2053" spans="1:16" ht="25.5" x14ac:dyDescent="0.2">
      <c r="A2053" s="27" t="s">
        <v>43</v>
      </c>
      <c r="E2053" s="28" t="s">
        <v>1763</v>
      </c>
    </row>
    <row r="2054" spans="1:16" x14ac:dyDescent="0.2">
      <c r="A2054" s="27" t="s">
        <v>44</v>
      </c>
      <c r="E2054" s="29" t="s">
        <v>1764</v>
      </c>
    </row>
    <row r="2055" spans="1:16" x14ac:dyDescent="0.2">
      <c r="E2055" s="28" t="s">
        <v>4</v>
      </c>
    </row>
    <row r="2056" spans="1:16" x14ac:dyDescent="0.2">
      <c r="A2056" t="s">
        <v>33</v>
      </c>
      <c r="C2056" s="6" t="s">
        <v>77</v>
      </c>
      <c r="E2056" s="30" t="s">
        <v>294</v>
      </c>
      <c r="J2056" s="26">
        <f>0</f>
        <v>0</v>
      </c>
      <c r="K2056" s="26">
        <f>0</f>
        <v>0</v>
      </c>
      <c r="L2056" s="26">
        <f>0+L2057+L2061+L2065+L2069+L2073+L2077+L2081+L2085+L2089+L2093+L2097</f>
        <v>0</v>
      </c>
      <c r="M2056" s="26">
        <f>0+M2057+M2061+M2065+M2069+M2073+M2077+M2081+M2085+M2089+M2093+M2097</f>
        <v>0</v>
      </c>
    </row>
    <row r="2057" spans="1:16" ht="25.5" x14ac:dyDescent="0.2">
      <c r="A2057" t="s">
        <v>36</v>
      </c>
      <c r="B2057" s="5" t="s">
        <v>302</v>
      </c>
      <c r="C2057" s="5" t="s">
        <v>1765</v>
      </c>
      <c r="D2057" t="s">
        <v>4</v>
      </c>
      <c r="E2057" s="22" t="s">
        <v>1766</v>
      </c>
      <c r="F2057" s="23" t="s">
        <v>60</v>
      </c>
      <c r="G2057" s="24">
        <v>1220</v>
      </c>
      <c r="H2057" s="23">
        <v>0</v>
      </c>
      <c r="I2057" s="23">
        <f>ROUND(G2057*H2057,6)</f>
        <v>0</v>
      </c>
      <c r="L2057" s="25">
        <v>0</v>
      </c>
      <c r="M2057" s="26">
        <f>ROUND(ROUND(L2057,2)*ROUND(G2057,3),2)</f>
        <v>0</v>
      </c>
      <c r="N2057" s="23" t="s">
        <v>129</v>
      </c>
      <c r="O2057">
        <f>(M2057*21)/100</f>
        <v>0</v>
      </c>
      <c r="P2057" t="s">
        <v>42</v>
      </c>
    </row>
    <row r="2058" spans="1:16" x14ac:dyDescent="0.2">
      <c r="A2058" s="27" t="s">
        <v>43</v>
      </c>
      <c r="E2058" s="28" t="s">
        <v>4</v>
      </c>
    </row>
    <row r="2059" spans="1:16" ht="76.5" x14ac:dyDescent="0.2">
      <c r="A2059" s="27" t="s">
        <v>44</v>
      </c>
      <c r="E2059" s="29" t="s">
        <v>1767</v>
      </c>
    </row>
    <row r="2060" spans="1:16" ht="51" x14ac:dyDescent="0.2">
      <c r="E2060" s="28" t="s">
        <v>1768</v>
      </c>
    </row>
    <row r="2061" spans="1:16" ht="25.5" x14ac:dyDescent="0.2">
      <c r="A2061" t="s">
        <v>36</v>
      </c>
      <c r="B2061" s="5" t="s">
        <v>307</v>
      </c>
      <c r="C2061" s="5" t="s">
        <v>1769</v>
      </c>
      <c r="D2061" t="s">
        <v>4</v>
      </c>
      <c r="E2061" s="22" t="s">
        <v>1770</v>
      </c>
      <c r="F2061" s="23" t="s">
        <v>60</v>
      </c>
      <c r="G2061" s="24">
        <v>91500</v>
      </c>
      <c r="H2061" s="23">
        <v>0</v>
      </c>
      <c r="I2061" s="23">
        <f>ROUND(G2061*H2061,6)</f>
        <v>0</v>
      </c>
      <c r="L2061" s="25">
        <v>0</v>
      </c>
      <c r="M2061" s="26">
        <f>ROUND(ROUND(L2061,2)*ROUND(G2061,3),2)</f>
        <v>0</v>
      </c>
      <c r="N2061" s="23" t="s">
        <v>129</v>
      </c>
      <c r="O2061">
        <f>(M2061*21)/100</f>
        <v>0</v>
      </c>
      <c r="P2061" t="s">
        <v>42</v>
      </c>
    </row>
    <row r="2062" spans="1:16" x14ac:dyDescent="0.2">
      <c r="A2062" s="27" t="s">
        <v>43</v>
      </c>
      <c r="E2062" s="28" t="s">
        <v>4</v>
      </c>
    </row>
    <row r="2063" spans="1:16" x14ac:dyDescent="0.2">
      <c r="A2063" s="27" t="s">
        <v>44</v>
      </c>
      <c r="E2063" s="29" t="s">
        <v>4</v>
      </c>
    </row>
    <row r="2064" spans="1:16" ht="51" x14ac:dyDescent="0.2">
      <c r="E2064" s="28" t="s">
        <v>1768</v>
      </c>
    </row>
    <row r="2065" spans="1:16" ht="25.5" x14ac:dyDescent="0.2">
      <c r="A2065" t="s">
        <v>36</v>
      </c>
      <c r="B2065" s="5" t="s">
        <v>311</v>
      </c>
      <c r="C2065" s="5" t="s">
        <v>1771</v>
      </c>
      <c r="D2065" t="s">
        <v>4</v>
      </c>
      <c r="E2065" s="22" t="s">
        <v>1772</v>
      </c>
      <c r="F2065" s="23" t="s">
        <v>60</v>
      </c>
      <c r="G2065" s="24">
        <v>1220</v>
      </c>
      <c r="H2065" s="23">
        <v>0</v>
      </c>
      <c r="I2065" s="23">
        <f>ROUND(G2065*H2065,6)</f>
        <v>0</v>
      </c>
      <c r="L2065" s="25">
        <v>0</v>
      </c>
      <c r="M2065" s="26">
        <f>ROUND(ROUND(L2065,2)*ROUND(G2065,3),2)</f>
        <v>0</v>
      </c>
      <c r="N2065" s="23" t="s">
        <v>129</v>
      </c>
      <c r="O2065">
        <f>(M2065*21)/100</f>
        <v>0</v>
      </c>
      <c r="P2065" t="s">
        <v>42</v>
      </c>
    </row>
    <row r="2066" spans="1:16" x14ac:dyDescent="0.2">
      <c r="A2066" s="27" t="s">
        <v>43</v>
      </c>
      <c r="E2066" s="28" t="s">
        <v>4</v>
      </c>
    </row>
    <row r="2067" spans="1:16" ht="76.5" x14ac:dyDescent="0.2">
      <c r="A2067" s="27" t="s">
        <v>44</v>
      </c>
      <c r="E2067" s="29" t="s">
        <v>1767</v>
      </c>
    </row>
    <row r="2068" spans="1:16" ht="25.5" x14ac:dyDescent="0.2">
      <c r="E2068" s="28" t="s">
        <v>1773</v>
      </c>
    </row>
    <row r="2069" spans="1:16" x14ac:dyDescent="0.2">
      <c r="A2069" t="s">
        <v>36</v>
      </c>
      <c r="B2069" s="5" t="s">
        <v>315</v>
      </c>
      <c r="C2069" s="5" t="s">
        <v>1774</v>
      </c>
      <c r="D2069" t="s">
        <v>4</v>
      </c>
      <c r="E2069" s="22" t="s">
        <v>1775</v>
      </c>
      <c r="F2069" s="23" t="s">
        <v>60</v>
      </c>
      <c r="G2069" s="24">
        <v>400</v>
      </c>
      <c r="H2069" s="23">
        <v>0</v>
      </c>
      <c r="I2069" s="23">
        <f>ROUND(G2069*H2069,6)</f>
        <v>0</v>
      </c>
      <c r="L2069" s="25">
        <v>0</v>
      </c>
      <c r="M2069" s="26">
        <f>ROUND(ROUND(L2069,2)*ROUND(G2069,3),2)</f>
        <v>0</v>
      </c>
      <c r="N2069" s="23" t="s">
        <v>129</v>
      </c>
      <c r="O2069">
        <f>(M2069*21)/100</f>
        <v>0</v>
      </c>
      <c r="P2069" t="s">
        <v>42</v>
      </c>
    </row>
    <row r="2070" spans="1:16" x14ac:dyDescent="0.2">
      <c r="A2070" s="27" t="s">
        <v>43</v>
      </c>
      <c r="E2070" s="28" t="s">
        <v>4</v>
      </c>
    </row>
    <row r="2071" spans="1:16" x14ac:dyDescent="0.2">
      <c r="A2071" s="27" t="s">
        <v>44</v>
      </c>
      <c r="E2071" s="29" t="s">
        <v>1776</v>
      </c>
    </row>
    <row r="2072" spans="1:16" x14ac:dyDescent="0.2">
      <c r="E2072" s="28" t="s">
        <v>1777</v>
      </c>
    </row>
    <row r="2073" spans="1:16" ht="25.5" x14ac:dyDescent="0.2">
      <c r="A2073" t="s">
        <v>36</v>
      </c>
      <c r="B2073" s="5" t="s">
        <v>319</v>
      </c>
      <c r="C2073" s="5" t="s">
        <v>1778</v>
      </c>
      <c r="D2073" t="s">
        <v>4</v>
      </c>
      <c r="E2073" s="22" t="s">
        <v>1779</v>
      </c>
      <c r="F2073" s="23" t="s">
        <v>60</v>
      </c>
      <c r="G2073" s="24">
        <v>30000</v>
      </c>
      <c r="H2073" s="23">
        <v>0</v>
      </c>
      <c r="I2073" s="23">
        <f>ROUND(G2073*H2073,6)</f>
        <v>0</v>
      </c>
      <c r="L2073" s="25">
        <v>0</v>
      </c>
      <c r="M2073" s="26">
        <f>ROUND(ROUND(L2073,2)*ROUND(G2073,3),2)</f>
        <v>0</v>
      </c>
      <c r="N2073" s="23" t="s">
        <v>129</v>
      </c>
      <c r="O2073">
        <f>(M2073*21)/100</f>
        <v>0</v>
      </c>
      <c r="P2073" t="s">
        <v>42</v>
      </c>
    </row>
    <row r="2074" spans="1:16" x14ac:dyDescent="0.2">
      <c r="A2074" s="27" t="s">
        <v>43</v>
      </c>
      <c r="E2074" s="28" t="s">
        <v>4</v>
      </c>
    </row>
    <row r="2075" spans="1:16" x14ac:dyDescent="0.2">
      <c r="A2075" s="27" t="s">
        <v>44</v>
      </c>
      <c r="E2075" s="29" t="s">
        <v>4</v>
      </c>
    </row>
    <row r="2076" spans="1:16" x14ac:dyDescent="0.2">
      <c r="E2076" s="28" t="s">
        <v>1777</v>
      </c>
    </row>
    <row r="2077" spans="1:16" x14ac:dyDescent="0.2">
      <c r="A2077" t="s">
        <v>36</v>
      </c>
      <c r="B2077" s="5" t="s">
        <v>325</v>
      </c>
      <c r="C2077" s="5" t="s">
        <v>1780</v>
      </c>
      <c r="D2077" t="s">
        <v>4</v>
      </c>
      <c r="E2077" s="22" t="s">
        <v>1781</v>
      </c>
      <c r="F2077" s="23" t="s">
        <v>60</v>
      </c>
      <c r="G2077" s="24">
        <v>400</v>
      </c>
      <c r="H2077" s="23">
        <v>0</v>
      </c>
      <c r="I2077" s="23">
        <f>ROUND(G2077*H2077,6)</f>
        <v>0</v>
      </c>
      <c r="L2077" s="25">
        <v>0</v>
      </c>
      <c r="M2077" s="26">
        <f>ROUND(ROUND(L2077,2)*ROUND(G2077,3),2)</f>
        <v>0</v>
      </c>
      <c r="N2077" s="23" t="s">
        <v>129</v>
      </c>
      <c r="O2077">
        <f>(M2077*21)/100</f>
        <v>0</v>
      </c>
      <c r="P2077" t="s">
        <v>42</v>
      </c>
    </row>
    <row r="2078" spans="1:16" x14ac:dyDescent="0.2">
      <c r="A2078" s="27" t="s">
        <v>43</v>
      </c>
      <c r="E2078" s="28" t="s">
        <v>4</v>
      </c>
    </row>
    <row r="2079" spans="1:16" x14ac:dyDescent="0.2">
      <c r="A2079" s="27" t="s">
        <v>44</v>
      </c>
      <c r="E2079" s="29" t="s">
        <v>1776</v>
      </c>
    </row>
    <row r="2080" spans="1:16" x14ac:dyDescent="0.2">
      <c r="E2080" s="28" t="s">
        <v>4</v>
      </c>
    </row>
    <row r="2081" spans="1:16" ht="25.5" x14ac:dyDescent="0.2">
      <c r="A2081" t="s">
        <v>36</v>
      </c>
      <c r="B2081" s="5" t="s">
        <v>329</v>
      </c>
      <c r="C2081" s="5" t="s">
        <v>1782</v>
      </c>
      <c r="D2081" t="s">
        <v>4</v>
      </c>
      <c r="E2081" s="22" t="s">
        <v>1783</v>
      </c>
      <c r="F2081" s="23" t="s">
        <v>80</v>
      </c>
      <c r="G2081" s="24">
        <v>1220</v>
      </c>
      <c r="H2081" s="23">
        <v>0</v>
      </c>
      <c r="I2081" s="23">
        <f>ROUND(G2081*H2081,6)</f>
        <v>0</v>
      </c>
      <c r="L2081" s="25">
        <v>0</v>
      </c>
      <c r="M2081" s="26">
        <f>ROUND(ROUND(L2081,2)*ROUND(G2081,3),2)</f>
        <v>0</v>
      </c>
      <c r="N2081" s="23" t="s">
        <v>129</v>
      </c>
      <c r="O2081">
        <f>(M2081*21)/100</f>
        <v>0</v>
      </c>
      <c r="P2081" t="s">
        <v>42</v>
      </c>
    </row>
    <row r="2082" spans="1:16" x14ac:dyDescent="0.2">
      <c r="A2082" s="27" t="s">
        <v>43</v>
      </c>
      <c r="E2082" s="28" t="s">
        <v>4</v>
      </c>
    </row>
    <row r="2083" spans="1:16" x14ac:dyDescent="0.2">
      <c r="A2083" s="27" t="s">
        <v>44</v>
      </c>
      <c r="E2083" s="29" t="s">
        <v>4</v>
      </c>
    </row>
    <row r="2084" spans="1:16" ht="63.75" x14ac:dyDescent="0.2">
      <c r="E2084" s="28" t="s">
        <v>1784</v>
      </c>
    </row>
    <row r="2085" spans="1:16" ht="25.5" x14ac:dyDescent="0.2">
      <c r="A2085" t="s">
        <v>36</v>
      </c>
      <c r="B2085" s="5" t="s">
        <v>332</v>
      </c>
      <c r="C2085" s="5" t="s">
        <v>1785</v>
      </c>
      <c r="D2085" t="s">
        <v>4</v>
      </c>
      <c r="E2085" s="22" t="s">
        <v>1786</v>
      </c>
      <c r="F2085" s="23" t="s">
        <v>80</v>
      </c>
      <c r="G2085" s="24">
        <v>1220</v>
      </c>
      <c r="H2085" s="23">
        <v>0</v>
      </c>
      <c r="I2085" s="23">
        <f>ROUND(G2085*H2085,6)</f>
        <v>0</v>
      </c>
      <c r="L2085" s="25">
        <v>0</v>
      </c>
      <c r="M2085" s="26">
        <f>ROUND(ROUND(L2085,2)*ROUND(G2085,3),2)</f>
        <v>0</v>
      </c>
      <c r="N2085" s="23" t="s">
        <v>129</v>
      </c>
      <c r="O2085">
        <f>(M2085*21)/100</f>
        <v>0</v>
      </c>
      <c r="P2085" t="s">
        <v>42</v>
      </c>
    </row>
    <row r="2086" spans="1:16" x14ac:dyDescent="0.2">
      <c r="A2086" s="27" t="s">
        <v>43</v>
      </c>
      <c r="E2086" s="28" t="s">
        <v>4</v>
      </c>
    </row>
    <row r="2087" spans="1:16" x14ac:dyDescent="0.2">
      <c r="A2087" s="27" t="s">
        <v>44</v>
      </c>
      <c r="E2087" s="29" t="s">
        <v>4</v>
      </c>
    </row>
    <row r="2088" spans="1:16" ht="25.5" x14ac:dyDescent="0.2">
      <c r="E2088" s="28" t="s">
        <v>1787</v>
      </c>
    </row>
    <row r="2089" spans="1:16" x14ac:dyDescent="0.2">
      <c r="A2089" t="s">
        <v>36</v>
      </c>
      <c r="B2089" s="5" t="s">
        <v>336</v>
      </c>
      <c r="C2089" s="5" t="s">
        <v>1788</v>
      </c>
      <c r="D2089" t="s">
        <v>4</v>
      </c>
      <c r="E2089" s="22" t="s">
        <v>1789</v>
      </c>
      <c r="F2089" s="23" t="s">
        <v>60</v>
      </c>
      <c r="G2089" s="24">
        <v>1220</v>
      </c>
      <c r="H2089" s="23">
        <v>0</v>
      </c>
      <c r="I2089" s="23">
        <f>ROUND(G2089*H2089,6)</f>
        <v>0</v>
      </c>
      <c r="L2089" s="25">
        <v>0</v>
      </c>
      <c r="M2089" s="26">
        <f>ROUND(ROUND(L2089,2)*ROUND(G2089,3),2)</f>
        <v>0</v>
      </c>
      <c r="N2089" s="23" t="s">
        <v>129</v>
      </c>
      <c r="O2089">
        <f>(M2089*21)/100</f>
        <v>0</v>
      </c>
      <c r="P2089" t="s">
        <v>42</v>
      </c>
    </row>
    <row r="2090" spans="1:16" x14ac:dyDescent="0.2">
      <c r="A2090" s="27" t="s">
        <v>43</v>
      </c>
      <c r="E2090" s="28" t="s">
        <v>4</v>
      </c>
    </row>
    <row r="2091" spans="1:16" ht="76.5" x14ac:dyDescent="0.2">
      <c r="A2091" s="27" t="s">
        <v>44</v>
      </c>
      <c r="E2091" s="29" t="s">
        <v>1767</v>
      </c>
    </row>
    <row r="2092" spans="1:16" ht="25.5" x14ac:dyDescent="0.2">
      <c r="E2092" s="28" t="s">
        <v>1790</v>
      </c>
    </row>
    <row r="2093" spans="1:16" x14ac:dyDescent="0.2">
      <c r="A2093" t="s">
        <v>36</v>
      </c>
      <c r="B2093" s="5" t="s">
        <v>339</v>
      </c>
      <c r="C2093" s="5" t="s">
        <v>1791</v>
      </c>
      <c r="D2093" t="s">
        <v>4</v>
      </c>
      <c r="E2093" s="22" t="s">
        <v>1792</v>
      </c>
      <c r="F2093" s="23" t="s">
        <v>60</v>
      </c>
      <c r="G2093" s="24">
        <v>1220</v>
      </c>
      <c r="H2093" s="23">
        <v>0</v>
      </c>
      <c r="I2093" s="23">
        <f>ROUND(G2093*H2093,6)</f>
        <v>0</v>
      </c>
      <c r="L2093" s="25">
        <v>0</v>
      </c>
      <c r="M2093" s="26">
        <f>ROUND(ROUND(L2093,2)*ROUND(G2093,3),2)</f>
        <v>0</v>
      </c>
      <c r="N2093" s="23" t="s">
        <v>129</v>
      </c>
      <c r="O2093">
        <f>(M2093*21)/100</f>
        <v>0</v>
      </c>
      <c r="P2093" t="s">
        <v>42</v>
      </c>
    </row>
    <row r="2094" spans="1:16" x14ac:dyDescent="0.2">
      <c r="A2094" s="27" t="s">
        <v>43</v>
      </c>
      <c r="E2094" s="28" t="s">
        <v>4</v>
      </c>
    </row>
    <row r="2095" spans="1:16" x14ac:dyDescent="0.2">
      <c r="A2095" s="27" t="s">
        <v>44</v>
      </c>
      <c r="E2095" s="29" t="s">
        <v>4</v>
      </c>
    </row>
    <row r="2096" spans="1:16" x14ac:dyDescent="0.2">
      <c r="E2096" s="28" t="s">
        <v>4</v>
      </c>
    </row>
    <row r="2097" spans="1:16" ht="25.5" x14ac:dyDescent="0.2">
      <c r="A2097" t="s">
        <v>36</v>
      </c>
      <c r="B2097" s="5" t="s">
        <v>344</v>
      </c>
      <c r="C2097" s="5" t="s">
        <v>1793</v>
      </c>
      <c r="D2097" t="s">
        <v>4</v>
      </c>
      <c r="E2097" s="22" t="s">
        <v>1794</v>
      </c>
      <c r="F2097" s="23" t="s">
        <v>60</v>
      </c>
      <c r="G2097" s="24">
        <v>950.99199999999996</v>
      </c>
      <c r="H2097" s="23">
        <v>0</v>
      </c>
      <c r="I2097" s="23">
        <f>ROUND(G2097*H2097,6)</f>
        <v>0</v>
      </c>
      <c r="L2097" s="25">
        <v>0</v>
      </c>
      <c r="M2097" s="26">
        <f>ROUND(ROUND(L2097,2)*ROUND(G2097,3),2)</f>
        <v>0</v>
      </c>
      <c r="N2097" s="23" t="s">
        <v>129</v>
      </c>
      <c r="O2097">
        <f>(M2097*21)/100</f>
        <v>0</v>
      </c>
      <c r="P2097" t="s">
        <v>42</v>
      </c>
    </row>
    <row r="2098" spans="1:16" x14ac:dyDescent="0.2">
      <c r="A2098" s="27" t="s">
        <v>43</v>
      </c>
      <c r="E2098" s="28" t="s">
        <v>4</v>
      </c>
    </row>
    <row r="2099" spans="1:16" ht="318.75" x14ac:dyDescent="0.2">
      <c r="A2099" s="27" t="s">
        <v>44</v>
      </c>
      <c r="E2099" s="29" t="s">
        <v>1795</v>
      </c>
    </row>
    <row r="2100" spans="1:16" x14ac:dyDescent="0.2">
      <c r="E2100" s="28" t="s">
        <v>4</v>
      </c>
    </row>
    <row r="2101" spans="1:16" x14ac:dyDescent="0.2">
      <c r="A2101" t="s">
        <v>33</v>
      </c>
      <c r="C2101" s="6" t="s">
        <v>323</v>
      </c>
      <c r="E2101" s="30" t="s">
        <v>324</v>
      </c>
      <c r="J2101" s="26">
        <f>0</f>
        <v>0</v>
      </c>
      <c r="K2101" s="26">
        <f>0</f>
        <v>0</v>
      </c>
      <c r="L2101" s="26">
        <f>0+L2102+L2106+L2110+L2114+L2118+L2122+L2126</f>
        <v>0</v>
      </c>
      <c r="M2101" s="26">
        <f>0+M2102+M2106+M2110+M2114+M2118+M2122+M2126</f>
        <v>0</v>
      </c>
    </row>
    <row r="2102" spans="1:16" ht="25.5" x14ac:dyDescent="0.2">
      <c r="A2102" t="s">
        <v>36</v>
      </c>
      <c r="B2102" s="5" t="s">
        <v>348</v>
      </c>
      <c r="C2102" s="5" t="s">
        <v>326</v>
      </c>
      <c r="D2102" t="s">
        <v>4</v>
      </c>
      <c r="E2102" s="22" t="s">
        <v>327</v>
      </c>
      <c r="F2102" s="23" t="s">
        <v>165</v>
      </c>
      <c r="G2102" s="24">
        <v>15.215999999999999</v>
      </c>
      <c r="H2102" s="23">
        <v>0</v>
      </c>
      <c r="I2102" s="23">
        <f>ROUND(G2102*H2102,6)</f>
        <v>0</v>
      </c>
      <c r="L2102" s="25">
        <v>0</v>
      </c>
      <c r="M2102" s="26">
        <f>ROUND(ROUND(L2102,2)*ROUND(G2102,3),2)</f>
        <v>0</v>
      </c>
      <c r="N2102" s="23" t="s">
        <v>129</v>
      </c>
      <c r="O2102">
        <f>(M2102*21)/100</f>
        <v>0</v>
      </c>
      <c r="P2102" t="s">
        <v>42</v>
      </c>
    </row>
    <row r="2103" spans="1:16" x14ac:dyDescent="0.2">
      <c r="A2103" s="27" t="s">
        <v>43</v>
      </c>
      <c r="E2103" s="28" t="s">
        <v>4</v>
      </c>
    </row>
    <row r="2104" spans="1:16" x14ac:dyDescent="0.2">
      <c r="A2104" s="27" t="s">
        <v>44</v>
      </c>
      <c r="E2104" s="29" t="s">
        <v>4</v>
      </c>
    </row>
    <row r="2105" spans="1:16" ht="127.5" x14ac:dyDescent="0.2">
      <c r="E2105" s="28" t="s">
        <v>328</v>
      </c>
    </row>
    <row r="2106" spans="1:16" ht="25.5" x14ac:dyDescent="0.2">
      <c r="A2106" t="s">
        <v>36</v>
      </c>
      <c r="B2106" s="5" t="s">
        <v>354</v>
      </c>
      <c r="C2106" s="5" t="s">
        <v>330</v>
      </c>
      <c r="D2106" t="s">
        <v>4</v>
      </c>
      <c r="E2106" s="22" t="s">
        <v>331</v>
      </c>
      <c r="F2106" s="23" t="s">
        <v>165</v>
      </c>
      <c r="G2106" s="24">
        <v>60.863999999999997</v>
      </c>
      <c r="H2106" s="23">
        <v>0</v>
      </c>
      <c r="I2106" s="23">
        <f>ROUND(G2106*H2106,6)</f>
        <v>0</v>
      </c>
      <c r="L2106" s="25">
        <v>0</v>
      </c>
      <c r="M2106" s="26">
        <f>ROUND(ROUND(L2106,2)*ROUND(G2106,3),2)</f>
        <v>0</v>
      </c>
      <c r="N2106" s="23" t="s">
        <v>129</v>
      </c>
      <c r="O2106">
        <f>(M2106*21)/100</f>
        <v>0</v>
      </c>
      <c r="P2106" t="s">
        <v>42</v>
      </c>
    </row>
    <row r="2107" spans="1:16" x14ac:dyDescent="0.2">
      <c r="A2107" s="27" t="s">
        <v>43</v>
      </c>
      <c r="E2107" s="28" t="s">
        <v>4</v>
      </c>
    </row>
    <row r="2108" spans="1:16" x14ac:dyDescent="0.2">
      <c r="A2108" s="27" t="s">
        <v>44</v>
      </c>
      <c r="E2108" s="29" t="s">
        <v>4</v>
      </c>
    </row>
    <row r="2109" spans="1:16" ht="127.5" x14ac:dyDescent="0.2">
      <c r="E2109" s="28" t="s">
        <v>328</v>
      </c>
    </row>
    <row r="2110" spans="1:16" ht="25.5" x14ac:dyDescent="0.2">
      <c r="A2110" t="s">
        <v>36</v>
      </c>
      <c r="B2110" s="5" t="s">
        <v>358</v>
      </c>
      <c r="C2110" s="5" t="s">
        <v>333</v>
      </c>
      <c r="D2110" t="s">
        <v>4</v>
      </c>
      <c r="E2110" s="22" t="s">
        <v>334</v>
      </c>
      <c r="F2110" s="23" t="s">
        <v>165</v>
      </c>
      <c r="G2110" s="24">
        <v>15.215999999999999</v>
      </c>
      <c r="H2110" s="23">
        <v>0</v>
      </c>
      <c r="I2110" s="23">
        <f>ROUND(G2110*H2110,6)</f>
        <v>0</v>
      </c>
      <c r="L2110" s="25">
        <v>0</v>
      </c>
      <c r="M2110" s="26">
        <f>ROUND(ROUND(L2110,2)*ROUND(G2110,3),2)</f>
        <v>0</v>
      </c>
      <c r="N2110" s="23" t="s">
        <v>129</v>
      </c>
      <c r="O2110">
        <f>(M2110*21)/100</f>
        <v>0</v>
      </c>
      <c r="P2110" t="s">
        <v>42</v>
      </c>
    </row>
    <row r="2111" spans="1:16" x14ac:dyDescent="0.2">
      <c r="A2111" s="27" t="s">
        <v>43</v>
      </c>
      <c r="E2111" s="28" t="s">
        <v>4</v>
      </c>
    </row>
    <row r="2112" spans="1:16" x14ac:dyDescent="0.2">
      <c r="A2112" s="27" t="s">
        <v>44</v>
      </c>
      <c r="E2112" s="29" t="s">
        <v>4</v>
      </c>
    </row>
    <row r="2113" spans="1:16" ht="76.5" x14ac:dyDescent="0.2">
      <c r="E2113" s="28" t="s">
        <v>335</v>
      </c>
    </row>
    <row r="2114" spans="1:16" x14ac:dyDescent="0.2">
      <c r="A2114" t="s">
        <v>36</v>
      </c>
      <c r="B2114" s="5" t="s">
        <v>266</v>
      </c>
      <c r="C2114" s="5" t="s">
        <v>337</v>
      </c>
      <c r="D2114" t="s">
        <v>4</v>
      </c>
      <c r="E2114" s="22" t="s">
        <v>338</v>
      </c>
      <c r="F2114" s="23" t="s">
        <v>165</v>
      </c>
      <c r="G2114" s="24">
        <v>60.863999999999997</v>
      </c>
      <c r="H2114" s="23">
        <v>0</v>
      </c>
      <c r="I2114" s="23">
        <f>ROUND(G2114*H2114,6)</f>
        <v>0</v>
      </c>
      <c r="L2114" s="25">
        <v>0</v>
      </c>
      <c r="M2114" s="26">
        <f>ROUND(ROUND(L2114,2)*ROUND(G2114,3),2)</f>
        <v>0</v>
      </c>
      <c r="N2114" s="23" t="s">
        <v>129</v>
      </c>
      <c r="O2114">
        <f>(M2114*21)/100</f>
        <v>0</v>
      </c>
      <c r="P2114" t="s">
        <v>42</v>
      </c>
    </row>
    <row r="2115" spans="1:16" x14ac:dyDescent="0.2">
      <c r="A2115" s="27" t="s">
        <v>43</v>
      </c>
      <c r="E2115" s="28" t="s">
        <v>4</v>
      </c>
    </row>
    <row r="2116" spans="1:16" x14ac:dyDescent="0.2">
      <c r="A2116" s="27" t="s">
        <v>44</v>
      </c>
      <c r="E2116" s="29" t="s">
        <v>4</v>
      </c>
    </row>
    <row r="2117" spans="1:16" ht="76.5" x14ac:dyDescent="0.2">
      <c r="E2117" s="28" t="s">
        <v>335</v>
      </c>
    </row>
    <row r="2118" spans="1:16" ht="25.5" x14ac:dyDescent="0.2">
      <c r="A2118" t="s">
        <v>36</v>
      </c>
      <c r="B2118" s="5" t="s">
        <v>258</v>
      </c>
      <c r="C2118" s="5" t="s">
        <v>340</v>
      </c>
      <c r="D2118" t="s">
        <v>4</v>
      </c>
      <c r="E2118" s="22" t="s">
        <v>341</v>
      </c>
      <c r="F2118" s="23" t="s">
        <v>165</v>
      </c>
      <c r="G2118" s="24">
        <v>3.0430000000000001</v>
      </c>
      <c r="H2118" s="23">
        <v>0</v>
      </c>
      <c r="I2118" s="23">
        <f>ROUND(G2118*H2118,6)</f>
        <v>0</v>
      </c>
      <c r="L2118" s="25">
        <v>0</v>
      </c>
      <c r="M2118" s="26">
        <f>ROUND(ROUND(L2118,2)*ROUND(G2118,3),2)</f>
        <v>0</v>
      </c>
      <c r="N2118" s="23" t="s">
        <v>129</v>
      </c>
      <c r="O2118">
        <f>(M2118*21)/100</f>
        <v>0</v>
      </c>
      <c r="P2118" t="s">
        <v>42</v>
      </c>
    </row>
    <row r="2119" spans="1:16" ht="51" x14ac:dyDescent="0.2">
      <c r="A2119" s="27" t="s">
        <v>43</v>
      </c>
      <c r="E2119" s="28" t="s">
        <v>342</v>
      </c>
    </row>
    <row r="2120" spans="1:16" x14ac:dyDescent="0.2">
      <c r="A2120" s="27" t="s">
        <v>44</v>
      </c>
      <c r="E2120" s="29" t="s">
        <v>4</v>
      </c>
    </row>
    <row r="2121" spans="1:16" ht="63.75" x14ac:dyDescent="0.2">
      <c r="E2121" s="28" t="s">
        <v>343</v>
      </c>
    </row>
    <row r="2122" spans="1:16" ht="25.5" x14ac:dyDescent="0.2">
      <c r="A2122" t="s">
        <v>36</v>
      </c>
      <c r="B2122" s="5" t="s">
        <v>271</v>
      </c>
      <c r="C2122" s="5" t="s">
        <v>1796</v>
      </c>
      <c r="D2122" t="s">
        <v>4</v>
      </c>
      <c r="E2122" s="22" t="s">
        <v>1797</v>
      </c>
      <c r="F2122" s="23" t="s">
        <v>165</v>
      </c>
      <c r="G2122" s="24">
        <v>7.6079999999999997</v>
      </c>
      <c r="H2122" s="23">
        <v>0</v>
      </c>
      <c r="I2122" s="23">
        <f>ROUND(G2122*H2122,6)</f>
        <v>0</v>
      </c>
      <c r="L2122" s="25">
        <v>0</v>
      </c>
      <c r="M2122" s="26">
        <f>ROUND(ROUND(L2122,2)*ROUND(G2122,3),2)</f>
        <v>0</v>
      </c>
      <c r="N2122" s="23" t="s">
        <v>129</v>
      </c>
      <c r="O2122">
        <f>(M2122*21)/100</f>
        <v>0</v>
      </c>
      <c r="P2122" t="s">
        <v>42</v>
      </c>
    </row>
    <row r="2123" spans="1:16" ht="51" x14ac:dyDescent="0.2">
      <c r="A2123" s="27" t="s">
        <v>43</v>
      </c>
      <c r="E2123" s="28" t="s">
        <v>1798</v>
      </c>
    </row>
    <row r="2124" spans="1:16" x14ac:dyDescent="0.2">
      <c r="A2124" s="27" t="s">
        <v>44</v>
      </c>
      <c r="E2124" s="29" t="s">
        <v>4</v>
      </c>
    </row>
    <row r="2125" spans="1:16" ht="63.75" x14ac:dyDescent="0.2">
      <c r="E2125" s="28" t="s">
        <v>343</v>
      </c>
    </row>
    <row r="2126" spans="1:16" ht="25.5" x14ac:dyDescent="0.2">
      <c r="A2126" t="s">
        <v>36</v>
      </c>
      <c r="B2126" s="5" t="s">
        <v>261</v>
      </c>
      <c r="C2126" s="5" t="s">
        <v>349</v>
      </c>
      <c r="D2126" t="s">
        <v>4</v>
      </c>
      <c r="E2126" s="22" t="s">
        <v>350</v>
      </c>
      <c r="F2126" s="23" t="s">
        <v>165</v>
      </c>
      <c r="G2126" s="24">
        <v>4.5650000000000004</v>
      </c>
      <c r="H2126" s="23">
        <v>0</v>
      </c>
      <c r="I2126" s="23">
        <f>ROUND(G2126*H2126,6)</f>
        <v>0</v>
      </c>
      <c r="L2126" s="25">
        <v>0</v>
      </c>
      <c r="M2126" s="26">
        <f>ROUND(ROUND(L2126,2)*ROUND(G2126,3),2)</f>
        <v>0</v>
      </c>
      <c r="N2126" s="23" t="s">
        <v>129</v>
      </c>
      <c r="O2126">
        <f>(M2126*21)/100</f>
        <v>0</v>
      </c>
      <c r="P2126" t="s">
        <v>42</v>
      </c>
    </row>
    <row r="2127" spans="1:16" ht="51" x14ac:dyDescent="0.2">
      <c r="A2127" s="27" t="s">
        <v>43</v>
      </c>
      <c r="E2127" s="28" t="s">
        <v>351</v>
      </c>
    </row>
    <row r="2128" spans="1:16" x14ac:dyDescent="0.2">
      <c r="A2128" s="27" t="s">
        <v>44</v>
      </c>
      <c r="E2128" s="29" t="s">
        <v>4</v>
      </c>
    </row>
    <row r="2129" spans="1:16" ht="63.75" x14ac:dyDescent="0.2">
      <c r="E2129" s="28" t="s">
        <v>343</v>
      </c>
    </row>
    <row r="2130" spans="1:16" x14ac:dyDescent="0.2">
      <c r="A2130" t="s">
        <v>33</v>
      </c>
      <c r="C2130" s="6" t="s">
        <v>352</v>
      </c>
      <c r="E2130" s="30" t="s">
        <v>353</v>
      </c>
      <c r="J2130" s="26">
        <f>0</f>
        <v>0</v>
      </c>
      <c r="K2130" s="26">
        <f>0</f>
        <v>0</v>
      </c>
      <c r="L2130" s="26">
        <f>0+L2131+L2135</f>
        <v>0</v>
      </c>
      <c r="M2130" s="26">
        <f>0+M2131+M2135</f>
        <v>0</v>
      </c>
    </row>
    <row r="2131" spans="1:16" x14ac:dyDescent="0.2">
      <c r="A2131" t="s">
        <v>36</v>
      </c>
      <c r="B2131" s="5" t="s">
        <v>275</v>
      </c>
      <c r="C2131" s="5" t="s">
        <v>1799</v>
      </c>
      <c r="D2131" t="s">
        <v>4</v>
      </c>
      <c r="E2131" s="22" t="s">
        <v>1800</v>
      </c>
      <c r="F2131" s="23" t="s">
        <v>165</v>
      </c>
      <c r="G2131" s="24">
        <v>42.091000000000001</v>
      </c>
      <c r="H2131" s="23">
        <v>0</v>
      </c>
      <c r="I2131" s="23">
        <f>ROUND(G2131*H2131,6)</f>
        <v>0</v>
      </c>
      <c r="L2131" s="25">
        <v>0</v>
      </c>
      <c r="M2131" s="26">
        <f>ROUND(ROUND(L2131,2)*ROUND(G2131,3),2)</f>
        <v>0</v>
      </c>
      <c r="N2131" s="23" t="s">
        <v>129</v>
      </c>
      <c r="O2131">
        <f>(M2131*21)/100</f>
        <v>0</v>
      </c>
      <c r="P2131" t="s">
        <v>42</v>
      </c>
    </row>
    <row r="2132" spans="1:16" x14ac:dyDescent="0.2">
      <c r="A2132" s="27" t="s">
        <v>43</v>
      </c>
      <c r="E2132" s="28" t="s">
        <v>4</v>
      </c>
    </row>
    <row r="2133" spans="1:16" x14ac:dyDescent="0.2">
      <c r="A2133" s="27" t="s">
        <v>44</v>
      </c>
      <c r="E2133" s="29" t="s">
        <v>4</v>
      </c>
    </row>
    <row r="2134" spans="1:16" ht="63.75" x14ac:dyDescent="0.2">
      <c r="E2134" s="28" t="s">
        <v>357</v>
      </c>
    </row>
    <row r="2135" spans="1:16" ht="25.5" x14ac:dyDescent="0.2">
      <c r="A2135" t="s">
        <v>36</v>
      </c>
      <c r="B2135" s="5" t="s">
        <v>262</v>
      </c>
      <c r="C2135" s="5" t="s">
        <v>359</v>
      </c>
      <c r="D2135" t="s">
        <v>4</v>
      </c>
      <c r="E2135" s="22" t="s">
        <v>360</v>
      </c>
      <c r="F2135" s="23" t="s">
        <v>165</v>
      </c>
      <c r="G2135" s="24">
        <v>42.091000000000001</v>
      </c>
      <c r="H2135" s="23">
        <v>0</v>
      </c>
      <c r="I2135" s="23">
        <f>ROUND(G2135*H2135,6)</f>
        <v>0</v>
      </c>
      <c r="L2135" s="25">
        <v>0</v>
      </c>
      <c r="M2135" s="26">
        <f>ROUND(ROUND(L2135,2)*ROUND(G2135,3),2)</f>
        <v>0</v>
      </c>
      <c r="N2135" s="23" t="s">
        <v>129</v>
      </c>
      <c r="O2135">
        <f>(M2135*21)/100</f>
        <v>0</v>
      </c>
      <c r="P2135" t="s">
        <v>42</v>
      </c>
    </row>
    <row r="2136" spans="1:16" x14ac:dyDescent="0.2">
      <c r="A2136" s="27" t="s">
        <v>43</v>
      </c>
      <c r="E2136" s="28" t="s">
        <v>4</v>
      </c>
    </row>
    <row r="2137" spans="1:16" x14ac:dyDescent="0.2">
      <c r="A2137" s="27" t="s">
        <v>44</v>
      </c>
      <c r="E2137" s="29" t="s">
        <v>4</v>
      </c>
    </row>
    <row r="2138" spans="1:16" ht="63.75" x14ac:dyDescent="0.2">
      <c r="E2138" s="28" t="s">
        <v>357</v>
      </c>
    </row>
    <row r="2139" spans="1:16" x14ac:dyDescent="0.2">
      <c r="A2139" t="s">
        <v>33</v>
      </c>
      <c r="C2139" s="6" t="s">
        <v>361</v>
      </c>
      <c r="E2139" s="30" t="s">
        <v>362</v>
      </c>
      <c r="J2139" s="26">
        <f>0</f>
        <v>0</v>
      </c>
      <c r="K2139" s="26">
        <f>0</f>
        <v>0</v>
      </c>
      <c r="L2139" s="26">
        <f>0+L2140+L2144+L2148+L2152</f>
        <v>0</v>
      </c>
      <c r="M2139" s="26">
        <f>0+M2140+M2144+M2148+M2152</f>
        <v>0</v>
      </c>
    </row>
    <row r="2140" spans="1:16" x14ac:dyDescent="0.2">
      <c r="A2140" t="s">
        <v>36</v>
      </c>
      <c r="B2140" s="5" t="s">
        <v>547</v>
      </c>
      <c r="C2140" s="5" t="s">
        <v>1404</v>
      </c>
      <c r="D2140" t="s">
        <v>4</v>
      </c>
      <c r="E2140" s="22" t="s">
        <v>1405</v>
      </c>
      <c r="F2140" s="23" t="s">
        <v>366</v>
      </c>
      <c r="G2140" s="24">
        <v>8</v>
      </c>
      <c r="H2140" s="23">
        <v>0</v>
      </c>
      <c r="I2140" s="23">
        <f>ROUND(G2140*H2140,6)</f>
        <v>0</v>
      </c>
      <c r="L2140" s="25">
        <v>0</v>
      </c>
      <c r="M2140" s="26">
        <f>ROUND(ROUND(L2140,2)*ROUND(G2140,3),2)</f>
        <v>0</v>
      </c>
      <c r="N2140" s="23" t="s">
        <v>129</v>
      </c>
      <c r="O2140">
        <f>(M2140*21)/100</f>
        <v>0</v>
      </c>
      <c r="P2140" t="s">
        <v>42</v>
      </c>
    </row>
    <row r="2141" spans="1:16" ht="38.25" x14ac:dyDescent="0.2">
      <c r="A2141" s="27" t="s">
        <v>43</v>
      </c>
      <c r="E2141" s="28" t="s">
        <v>1406</v>
      </c>
    </row>
    <row r="2142" spans="1:16" x14ac:dyDescent="0.2">
      <c r="A2142" s="27" t="s">
        <v>44</v>
      </c>
      <c r="E2142" s="29" t="s">
        <v>4</v>
      </c>
    </row>
    <row r="2143" spans="1:16" x14ac:dyDescent="0.2">
      <c r="E2143" s="28" t="s">
        <v>4</v>
      </c>
    </row>
    <row r="2144" spans="1:16" x14ac:dyDescent="0.2">
      <c r="A2144" t="s">
        <v>36</v>
      </c>
      <c r="B2144" s="5" t="s">
        <v>574</v>
      </c>
      <c r="C2144" s="5" t="s">
        <v>1408</v>
      </c>
      <c r="D2144" t="s">
        <v>4</v>
      </c>
      <c r="E2144" s="22" t="s">
        <v>1409</v>
      </c>
      <c r="F2144" s="23" t="s">
        <v>366</v>
      </c>
      <c r="G2144" s="24">
        <v>16</v>
      </c>
      <c r="H2144" s="23">
        <v>0</v>
      </c>
      <c r="I2144" s="23">
        <f>ROUND(G2144*H2144,6)</f>
        <v>0</v>
      </c>
      <c r="L2144" s="25">
        <v>0</v>
      </c>
      <c r="M2144" s="26">
        <f>ROUND(ROUND(L2144,2)*ROUND(G2144,3),2)</f>
        <v>0</v>
      </c>
      <c r="N2144" s="23" t="s">
        <v>129</v>
      </c>
      <c r="O2144">
        <f>(M2144*21)/100</f>
        <v>0</v>
      </c>
      <c r="P2144" t="s">
        <v>42</v>
      </c>
    </row>
    <row r="2145" spans="1:16" ht="38.25" x14ac:dyDescent="0.2">
      <c r="A2145" s="27" t="s">
        <v>43</v>
      </c>
      <c r="E2145" s="28" t="s">
        <v>1410</v>
      </c>
    </row>
    <row r="2146" spans="1:16" x14ac:dyDescent="0.2">
      <c r="A2146" s="27" t="s">
        <v>44</v>
      </c>
      <c r="E2146" s="29" t="s">
        <v>4</v>
      </c>
    </row>
    <row r="2147" spans="1:16" x14ac:dyDescent="0.2">
      <c r="E2147" s="28" t="s">
        <v>4</v>
      </c>
    </row>
    <row r="2148" spans="1:16" x14ac:dyDescent="0.2">
      <c r="A2148" t="s">
        <v>36</v>
      </c>
      <c r="B2148" s="5" t="s">
        <v>559</v>
      </c>
      <c r="C2148" s="5" t="s">
        <v>1801</v>
      </c>
      <c r="D2148" t="s">
        <v>4</v>
      </c>
      <c r="E2148" s="22" t="s">
        <v>1802</v>
      </c>
      <c r="F2148" s="23" t="s">
        <v>366</v>
      </c>
      <c r="G2148" s="24">
        <v>16</v>
      </c>
      <c r="H2148" s="23">
        <v>0</v>
      </c>
      <c r="I2148" s="23">
        <f>ROUND(G2148*H2148,6)</f>
        <v>0</v>
      </c>
      <c r="L2148" s="25">
        <v>0</v>
      </c>
      <c r="M2148" s="26">
        <f>ROUND(ROUND(L2148,2)*ROUND(G2148,3),2)</f>
        <v>0</v>
      </c>
      <c r="N2148" s="23" t="s">
        <v>129</v>
      </c>
      <c r="O2148">
        <f>(M2148*21)/100</f>
        <v>0</v>
      </c>
      <c r="P2148" t="s">
        <v>42</v>
      </c>
    </row>
    <row r="2149" spans="1:16" ht="38.25" x14ac:dyDescent="0.2">
      <c r="A2149" s="27" t="s">
        <v>43</v>
      </c>
      <c r="E2149" s="28" t="s">
        <v>1803</v>
      </c>
    </row>
    <row r="2150" spans="1:16" x14ac:dyDescent="0.2">
      <c r="A2150" s="27" t="s">
        <v>44</v>
      </c>
      <c r="E2150" s="29" t="s">
        <v>4</v>
      </c>
    </row>
    <row r="2151" spans="1:16" x14ac:dyDescent="0.2">
      <c r="E2151" s="28" t="s">
        <v>4</v>
      </c>
    </row>
    <row r="2152" spans="1:16" x14ac:dyDescent="0.2">
      <c r="A2152" t="s">
        <v>36</v>
      </c>
      <c r="B2152" s="5" t="s">
        <v>555</v>
      </c>
      <c r="C2152" s="5" t="s">
        <v>1422</v>
      </c>
      <c r="D2152" t="s">
        <v>4</v>
      </c>
      <c r="E2152" s="22" t="s">
        <v>1423</v>
      </c>
      <c r="F2152" s="23" t="s">
        <v>366</v>
      </c>
      <c r="G2152" s="24">
        <v>32</v>
      </c>
      <c r="H2152" s="23">
        <v>0</v>
      </c>
      <c r="I2152" s="23">
        <f>ROUND(G2152*H2152,6)</f>
        <v>0</v>
      </c>
      <c r="L2152" s="25">
        <v>0</v>
      </c>
      <c r="M2152" s="26">
        <f>ROUND(ROUND(L2152,2)*ROUND(G2152,3),2)</f>
        <v>0</v>
      </c>
      <c r="N2152" s="23" t="s">
        <v>129</v>
      </c>
      <c r="O2152">
        <f>(M2152*21)/100</f>
        <v>0</v>
      </c>
      <c r="P2152" t="s">
        <v>42</v>
      </c>
    </row>
    <row r="2153" spans="1:16" ht="38.25" x14ac:dyDescent="0.2">
      <c r="A2153" s="27" t="s">
        <v>43</v>
      </c>
      <c r="E2153" s="28" t="s">
        <v>1424</v>
      </c>
    </row>
    <row r="2154" spans="1:16" x14ac:dyDescent="0.2">
      <c r="A2154" s="27" t="s">
        <v>44</v>
      </c>
      <c r="E2154" s="29" t="s">
        <v>4</v>
      </c>
    </row>
    <row r="2155" spans="1:16" x14ac:dyDescent="0.2">
      <c r="E2155" s="28" t="s">
        <v>4</v>
      </c>
    </row>
    <row r="2156" spans="1:16" x14ac:dyDescent="0.2">
      <c r="A2156" t="s">
        <v>122</v>
      </c>
      <c r="C2156" s="6" t="s">
        <v>1804</v>
      </c>
      <c r="E2156" s="30" t="s">
        <v>1805</v>
      </c>
      <c r="J2156" s="26">
        <f>0+J2157+J2170+J2183+J2188+J2201+J2214+J2223+J2236+J2253+J2262+J2387+J2432</f>
        <v>0</v>
      </c>
      <c r="K2156" s="26">
        <f>0+K2157+K2170+K2183+K2188+K2201+K2214+K2223+K2236+K2253+K2262+K2387+K2432</f>
        <v>0</v>
      </c>
      <c r="L2156" s="26">
        <f>0+L2157+L2170+L2183+L2188+L2201+L2214+L2223+L2236+L2253+L2262+L2387+L2432</f>
        <v>0</v>
      </c>
      <c r="M2156" s="26">
        <f>0+M2157+M2170+M2183+M2188+M2201+M2214+M2223+M2236+M2253+M2262+M2387+M2432</f>
        <v>0</v>
      </c>
    </row>
    <row r="2157" spans="1:16" x14ac:dyDescent="0.2">
      <c r="A2157" t="s">
        <v>33</v>
      </c>
      <c r="C2157" s="6" t="s">
        <v>1483</v>
      </c>
      <c r="E2157" s="30" t="s">
        <v>1484</v>
      </c>
      <c r="J2157" s="26">
        <f>0</f>
        <v>0</v>
      </c>
      <c r="K2157" s="26">
        <f>0</f>
        <v>0</v>
      </c>
      <c r="L2157" s="26">
        <f>0+L2158+L2162+L2166</f>
        <v>0</v>
      </c>
      <c r="M2157" s="26">
        <f>0+M2158+M2162+M2166</f>
        <v>0</v>
      </c>
    </row>
    <row r="2158" spans="1:16" x14ac:dyDescent="0.2">
      <c r="A2158" t="s">
        <v>36</v>
      </c>
      <c r="B2158" s="5" t="s">
        <v>332</v>
      </c>
      <c r="C2158" s="5" t="s">
        <v>1806</v>
      </c>
      <c r="D2158" t="s">
        <v>4</v>
      </c>
      <c r="E2158" s="22" t="s">
        <v>1807</v>
      </c>
      <c r="F2158" s="23" t="s">
        <v>60</v>
      </c>
      <c r="G2158" s="24">
        <v>743.58600000000001</v>
      </c>
      <c r="H2158" s="23">
        <v>0</v>
      </c>
      <c r="I2158" s="23">
        <f>ROUND(G2158*H2158,6)</f>
        <v>0</v>
      </c>
      <c r="L2158" s="25">
        <v>0</v>
      </c>
      <c r="M2158" s="26">
        <f>ROUND(ROUND(L2158,2)*ROUND(G2158,3),2)</f>
        <v>0</v>
      </c>
      <c r="N2158" s="23" t="s">
        <v>129</v>
      </c>
      <c r="O2158">
        <f>(M2158*21)/100</f>
        <v>0</v>
      </c>
      <c r="P2158" t="s">
        <v>42</v>
      </c>
    </row>
    <row r="2159" spans="1:16" x14ac:dyDescent="0.2">
      <c r="A2159" s="27" t="s">
        <v>43</v>
      </c>
      <c r="E2159" s="28" t="s">
        <v>4</v>
      </c>
    </row>
    <row r="2160" spans="1:16" x14ac:dyDescent="0.2">
      <c r="A2160" s="27" t="s">
        <v>44</v>
      </c>
      <c r="E2160" s="29" t="s">
        <v>1808</v>
      </c>
    </row>
    <row r="2161" spans="1:16" x14ac:dyDescent="0.2">
      <c r="E2161" s="28" t="s">
        <v>4</v>
      </c>
    </row>
    <row r="2162" spans="1:16" ht="25.5" x14ac:dyDescent="0.2">
      <c r="A2162" t="s">
        <v>36</v>
      </c>
      <c r="B2162" s="5" t="s">
        <v>336</v>
      </c>
      <c r="C2162" s="5" t="s">
        <v>1809</v>
      </c>
      <c r="D2162" t="s">
        <v>4</v>
      </c>
      <c r="E2162" s="22" t="s">
        <v>1810</v>
      </c>
      <c r="F2162" s="23" t="s">
        <v>60</v>
      </c>
      <c r="G2162" s="24">
        <v>743.58600000000001</v>
      </c>
      <c r="H2162" s="23">
        <v>0</v>
      </c>
      <c r="I2162" s="23">
        <f>ROUND(G2162*H2162,6)</f>
        <v>0</v>
      </c>
      <c r="L2162" s="25">
        <v>0</v>
      </c>
      <c r="M2162" s="26">
        <f>ROUND(ROUND(L2162,2)*ROUND(G2162,3),2)</f>
        <v>0</v>
      </c>
      <c r="N2162" s="23" t="s">
        <v>129</v>
      </c>
      <c r="O2162">
        <f>(M2162*21)/100</f>
        <v>0</v>
      </c>
      <c r="P2162" t="s">
        <v>42</v>
      </c>
    </row>
    <row r="2163" spans="1:16" x14ac:dyDescent="0.2">
      <c r="A2163" s="27" t="s">
        <v>43</v>
      </c>
      <c r="E2163" s="28" t="s">
        <v>4</v>
      </c>
    </row>
    <row r="2164" spans="1:16" x14ac:dyDescent="0.2">
      <c r="A2164" s="27" t="s">
        <v>44</v>
      </c>
      <c r="E2164" s="29" t="s">
        <v>1808</v>
      </c>
    </row>
    <row r="2165" spans="1:16" x14ac:dyDescent="0.2">
      <c r="E2165" s="28" t="s">
        <v>4</v>
      </c>
    </row>
    <row r="2166" spans="1:16" x14ac:dyDescent="0.2">
      <c r="A2166" t="s">
        <v>36</v>
      </c>
      <c r="B2166" s="5" t="s">
        <v>339</v>
      </c>
      <c r="C2166" s="5" t="s">
        <v>1811</v>
      </c>
      <c r="D2166" t="s">
        <v>4</v>
      </c>
      <c r="E2166" s="22" t="s">
        <v>1812</v>
      </c>
      <c r="F2166" s="23" t="s">
        <v>64</v>
      </c>
      <c r="G2166" s="24">
        <v>6</v>
      </c>
      <c r="H2166" s="23">
        <v>0</v>
      </c>
      <c r="I2166" s="23">
        <f>ROUND(G2166*H2166,6)</f>
        <v>0</v>
      </c>
      <c r="L2166" s="25">
        <v>0</v>
      </c>
      <c r="M2166" s="26">
        <f>ROUND(ROUND(L2166,2)*ROUND(G2166,3),2)</f>
        <v>0</v>
      </c>
      <c r="N2166" s="23" t="s">
        <v>129</v>
      </c>
      <c r="O2166">
        <f>(M2166*21)/100</f>
        <v>0</v>
      </c>
      <c r="P2166" t="s">
        <v>42</v>
      </c>
    </row>
    <row r="2167" spans="1:16" x14ac:dyDescent="0.2">
      <c r="A2167" s="27" t="s">
        <v>43</v>
      </c>
      <c r="E2167" s="28" t="s">
        <v>4</v>
      </c>
    </row>
    <row r="2168" spans="1:16" x14ac:dyDescent="0.2">
      <c r="A2168" s="27" t="s">
        <v>44</v>
      </c>
      <c r="E2168" s="29" t="s">
        <v>1813</v>
      </c>
    </row>
    <row r="2169" spans="1:16" x14ac:dyDescent="0.2">
      <c r="E2169" s="28" t="s">
        <v>4</v>
      </c>
    </row>
    <row r="2170" spans="1:16" x14ac:dyDescent="0.2">
      <c r="A2170" t="s">
        <v>33</v>
      </c>
      <c r="C2170" s="6" t="s">
        <v>1814</v>
      </c>
      <c r="E2170" s="30" t="s">
        <v>1815</v>
      </c>
      <c r="J2170" s="26">
        <f>0</f>
        <v>0</v>
      </c>
      <c r="K2170" s="26">
        <f>0</f>
        <v>0</v>
      </c>
      <c r="L2170" s="26">
        <f>0+L2171+L2175+L2179</f>
        <v>0</v>
      </c>
      <c r="M2170" s="26">
        <f>0+M2171+M2175+M2179</f>
        <v>0</v>
      </c>
    </row>
    <row r="2171" spans="1:16" x14ac:dyDescent="0.2">
      <c r="A2171" t="s">
        <v>36</v>
      </c>
      <c r="B2171" s="5" t="s">
        <v>344</v>
      </c>
      <c r="C2171" s="5" t="s">
        <v>1816</v>
      </c>
      <c r="D2171" t="s">
        <v>4</v>
      </c>
      <c r="E2171" s="22" t="s">
        <v>1817</v>
      </c>
      <c r="F2171" s="23" t="s">
        <v>64</v>
      </c>
      <c r="G2171" s="24">
        <v>5</v>
      </c>
      <c r="H2171" s="23">
        <v>0</v>
      </c>
      <c r="I2171" s="23">
        <f>ROUND(G2171*H2171,6)</f>
        <v>0</v>
      </c>
      <c r="L2171" s="25">
        <v>0</v>
      </c>
      <c r="M2171" s="26">
        <f>ROUND(ROUND(L2171,2)*ROUND(G2171,3),2)</f>
        <v>0</v>
      </c>
      <c r="N2171" s="23" t="s">
        <v>129</v>
      </c>
      <c r="O2171">
        <f>(M2171*21)/100</f>
        <v>0</v>
      </c>
      <c r="P2171" t="s">
        <v>42</v>
      </c>
    </row>
    <row r="2172" spans="1:16" x14ac:dyDescent="0.2">
      <c r="A2172" s="27" t="s">
        <v>43</v>
      </c>
      <c r="E2172" s="28" t="s">
        <v>4</v>
      </c>
    </row>
    <row r="2173" spans="1:16" ht="51" x14ac:dyDescent="0.2">
      <c r="A2173" s="27" t="s">
        <v>44</v>
      </c>
      <c r="E2173" s="29" t="s">
        <v>1818</v>
      </c>
    </row>
    <row r="2174" spans="1:16" x14ac:dyDescent="0.2">
      <c r="E2174" s="28" t="s">
        <v>4</v>
      </c>
    </row>
    <row r="2175" spans="1:16" x14ac:dyDescent="0.2">
      <c r="A2175" t="s">
        <v>36</v>
      </c>
      <c r="B2175" s="5" t="s">
        <v>348</v>
      </c>
      <c r="C2175" s="5" t="s">
        <v>1819</v>
      </c>
      <c r="D2175" t="s">
        <v>4</v>
      </c>
      <c r="E2175" s="22" t="s">
        <v>1820</v>
      </c>
      <c r="F2175" s="23" t="s">
        <v>64</v>
      </c>
      <c r="G2175" s="24">
        <v>6</v>
      </c>
      <c r="H2175" s="23">
        <v>0</v>
      </c>
      <c r="I2175" s="23">
        <f>ROUND(G2175*H2175,6)</f>
        <v>0</v>
      </c>
      <c r="L2175" s="25">
        <v>0</v>
      </c>
      <c r="M2175" s="26">
        <f>ROUND(ROUND(L2175,2)*ROUND(G2175,3),2)</f>
        <v>0</v>
      </c>
      <c r="N2175" s="23" t="s">
        <v>129</v>
      </c>
      <c r="O2175">
        <f>(M2175*21)/100</f>
        <v>0</v>
      </c>
      <c r="P2175" t="s">
        <v>42</v>
      </c>
    </row>
    <row r="2176" spans="1:16" x14ac:dyDescent="0.2">
      <c r="A2176" s="27" t="s">
        <v>43</v>
      </c>
      <c r="E2176" s="28" t="s">
        <v>4</v>
      </c>
    </row>
    <row r="2177" spans="1:16" x14ac:dyDescent="0.2">
      <c r="A2177" s="27" t="s">
        <v>44</v>
      </c>
      <c r="E2177" s="29" t="s">
        <v>1821</v>
      </c>
    </row>
    <row r="2178" spans="1:16" x14ac:dyDescent="0.2">
      <c r="E2178" s="28" t="s">
        <v>4</v>
      </c>
    </row>
    <row r="2179" spans="1:16" x14ac:dyDescent="0.2">
      <c r="A2179" t="s">
        <v>36</v>
      </c>
      <c r="B2179" s="5" t="s">
        <v>354</v>
      </c>
      <c r="C2179" s="5" t="s">
        <v>1822</v>
      </c>
      <c r="D2179" t="s">
        <v>4</v>
      </c>
      <c r="E2179" s="22" t="s">
        <v>1823</v>
      </c>
      <c r="F2179" s="23" t="s">
        <v>64</v>
      </c>
      <c r="G2179" s="24">
        <v>6</v>
      </c>
      <c r="H2179" s="23">
        <v>0</v>
      </c>
      <c r="I2179" s="23">
        <f>ROUND(G2179*H2179,6)</f>
        <v>0</v>
      </c>
      <c r="L2179" s="25">
        <v>0</v>
      </c>
      <c r="M2179" s="26">
        <f>ROUND(ROUND(L2179,2)*ROUND(G2179,3),2)</f>
        <v>0</v>
      </c>
      <c r="N2179" s="23" t="s">
        <v>129</v>
      </c>
      <c r="O2179">
        <f>(M2179*21)/100</f>
        <v>0</v>
      </c>
      <c r="P2179" t="s">
        <v>42</v>
      </c>
    </row>
    <row r="2180" spans="1:16" x14ac:dyDescent="0.2">
      <c r="A2180" s="27" t="s">
        <v>43</v>
      </c>
      <c r="E2180" s="28" t="s">
        <v>4</v>
      </c>
    </row>
    <row r="2181" spans="1:16" x14ac:dyDescent="0.2">
      <c r="A2181" s="27" t="s">
        <v>44</v>
      </c>
      <c r="E2181" s="29" t="s">
        <v>1813</v>
      </c>
    </row>
    <row r="2182" spans="1:16" x14ac:dyDescent="0.2">
      <c r="E2182" s="28" t="s">
        <v>4</v>
      </c>
    </row>
    <row r="2183" spans="1:16" x14ac:dyDescent="0.2">
      <c r="A2183" t="s">
        <v>33</v>
      </c>
      <c r="C2183" s="6" t="s">
        <v>1824</v>
      </c>
      <c r="E2183" s="30" t="s">
        <v>1825</v>
      </c>
      <c r="J2183" s="26">
        <f>0</f>
        <v>0</v>
      </c>
      <c r="K2183" s="26">
        <f>0</f>
        <v>0</v>
      </c>
      <c r="L2183" s="26">
        <f>0+L2184</f>
        <v>0</v>
      </c>
      <c r="M2183" s="26">
        <f>0+M2184</f>
        <v>0</v>
      </c>
    </row>
    <row r="2184" spans="1:16" x14ac:dyDescent="0.2">
      <c r="A2184" t="s">
        <v>36</v>
      </c>
      <c r="B2184" s="5" t="s">
        <v>358</v>
      </c>
      <c r="C2184" s="5" t="s">
        <v>1826</v>
      </c>
      <c r="D2184" t="s">
        <v>4</v>
      </c>
      <c r="E2184" s="22" t="s">
        <v>1827</v>
      </c>
      <c r="F2184" s="23" t="s">
        <v>64</v>
      </c>
      <c r="G2184" s="24">
        <v>7</v>
      </c>
      <c r="H2184" s="23">
        <v>0</v>
      </c>
      <c r="I2184" s="23">
        <f>ROUND(G2184*H2184,6)</f>
        <v>0</v>
      </c>
      <c r="L2184" s="25">
        <v>0</v>
      </c>
      <c r="M2184" s="26">
        <f>ROUND(ROUND(L2184,2)*ROUND(G2184,3),2)</f>
        <v>0</v>
      </c>
      <c r="N2184" s="23" t="s">
        <v>129</v>
      </c>
      <c r="O2184">
        <f>(M2184*21)/100</f>
        <v>0</v>
      </c>
      <c r="P2184" t="s">
        <v>42</v>
      </c>
    </row>
    <row r="2185" spans="1:16" x14ac:dyDescent="0.2">
      <c r="A2185" s="27" t="s">
        <v>43</v>
      </c>
      <c r="E2185" s="28" t="s">
        <v>4</v>
      </c>
    </row>
    <row r="2186" spans="1:16" ht="51" x14ac:dyDescent="0.2">
      <c r="A2186" s="27" t="s">
        <v>44</v>
      </c>
      <c r="E2186" s="29" t="s">
        <v>1828</v>
      </c>
    </row>
    <row r="2187" spans="1:16" x14ac:dyDescent="0.2">
      <c r="E2187" s="28" t="s">
        <v>4</v>
      </c>
    </row>
    <row r="2188" spans="1:16" x14ac:dyDescent="0.2">
      <c r="A2188" t="s">
        <v>33</v>
      </c>
      <c r="C2188" s="6" t="s">
        <v>666</v>
      </c>
      <c r="E2188" s="30" t="s">
        <v>667</v>
      </c>
      <c r="J2188" s="26">
        <f>0</f>
        <v>0</v>
      </c>
      <c r="K2188" s="26">
        <f>0</f>
        <v>0</v>
      </c>
      <c r="L2188" s="26">
        <f>0+L2189+L2193+L2197</f>
        <v>0</v>
      </c>
      <c r="M2188" s="26">
        <f>0+M2189+M2193+M2197</f>
        <v>0</v>
      </c>
    </row>
    <row r="2189" spans="1:16" x14ac:dyDescent="0.2">
      <c r="A2189" t="s">
        <v>36</v>
      </c>
      <c r="B2189" s="5" t="s">
        <v>266</v>
      </c>
      <c r="C2189" s="5" t="s">
        <v>1829</v>
      </c>
      <c r="D2189" t="s">
        <v>4</v>
      </c>
      <c r="E2189" s="22" t="s">
        <v>1830</v>
      </c>
      <c r="F2189" s="23" t="s">
        <v>80</v>
      </c>
      <c r="G2189" s="24">
        <v>113.74</v>
      </c>
      <c r="H2189" s="23">
        <v>0</v>
      </c>
      <c r="I2189" s="23">
        <f>ROUND(G2189*H2189,6)</f>
        <v>0</v>
      </c>
      <c r="L2189" s="25">
        <v>0</v>
      </c>
      <c r="M2189" s="26">
        <f>ROUND(ROUND(L2189,2)*ROUND(G2189,3),2)</f>
        <v>0</v>
      </c>
      <c r="N2189" s="23" t="s">
        <v>129</v>
      </c>
      <c r="O2189">
        <f>(M2189*21)/100</f>
        <v>0</v>
      </c>
      <c r="P2189" t="s">
        <v>42</v>
      </c>
    </row>
    <row r="2190" spans="1:16" x14ac:dyDescent="0.2">
      <c r="A2190" s="27" t="s">
        <v>43</v>
      </c>
      <c r="E2190" s="28" t="s">
        <v>4</v>
      </c>
    </row>
    <row r="2191" spans="1:16" x14ac:dyDescent="0.2">
      <c r="A2191" s="27" t="s">
        <v>44</v>
      </c>
      <c r="E2191" s="29" t="s">
        <v>1831</v>
      </c>
    </row>
    <row r="2192" spans="1:16" x14ac:dyDescent="0.2">
      <c r="E2192" s="28" t="s">
        <v>4</v>
      </c>
    </row>
    <row r="2193" spans="1:16" x14ac:dyDescent="0.2">
      <c r="A2193" t="s">
        <v>36</v>
      </c>
      <c r="B2193" s="5" t="s">
        <v>258</v>
      </c>
      <c r="C2193" s="5" t="s">
        <v>1832</v>
      </c>
      <c r="D2193" t="s">
        <v>4</v>
      </c>
      <c r="E2193" s="22" t="s">
        <v>1833</v>
      </c>
      <c r="F2193" s="23" t="s">
        <v>80</v>
      </c>
      <c r="G2193" s="24">
        <v>96.15</v>
      </c>
      <c r="H2193" s="23">
        <v>0</v>
      </c>
      <c r="I2193" s="23">
        <f>ROUND(G2193*H2193,6)</f>
        <v>0</v>
      </c>
      <c r="L2193" s="25">
        <v>0</v>
      </c>
      <c r="M2193" s="26">
        <f>ROUND(ROUND(L2193,2)*ROUND(G2193,3),2)</f>
        <v>0</v>
      </c>
      <c r="N2193" s="23" t="s">
        <v>129</v>
      </c>
      <c r="O2193">
        <f>(M2193*21)/100</f>
        <v>0</v>
      </c>
      <c r="P2193" t="s">
        <v>42</v>
      </c>
    </row>
    <row r="2194" spans="1:16" x14ac:dyDescent="0.2">
      <c r="A2194" s="27" t="s">
        <v>43</v>
      </c>
      <c r="E2194" s="28" t="s">
        <v>4</v>
      </c>
    </row>
    <row r="2195" spans="1:16" ht="382.5" x14ac:dyDescent="0.2">
      <c r="A2195" s="27" t="s">
        <v>44</v>
      </c>
      <c r="E2195" s="29" t="s">
        <v>1834</v>
      </c>
    </row>
    <row r="2196" spans="1:16" x14ac:dyDescent="0.2">
      <c r="E2196" s="28" t="s">
        <v>4</v>
      </c>
    </row>
    <row r="2197" spans="1:16" x14ac:dyDescent="0.2">
      <c r="A2197" t="s">
        <v>36</v>
      </c>
      <c r="B2197" s="5" t="s">
        <v>271</v>
      </c>
      <c r="C2197" s="5" t="s">
        <v>1835</v>
      </c>
      <c r="D2197" t="s">
        <v>4</v>
      </c>
      <c r="E2197" s="22" t="s">
        <v>1836</v>
      </c>
      <c r="F2197" s="23" t="s">
        <v>80</v>
      </c>
      <c r="G2197" s="24">
        <v>113.74</v>
      </c>
      <c r="H2197" s="23">
        <v>0</v>
      </c>
      <c r="I2197" s="23">
        <f>ROUND(G2197*H2197,6)</f>
        <v>0</v>
      </c>
      <c r="L2197" s="25">
        <v>0</v>
      </c>
      <c r="M2197" s="26">
        <f>ROUND(ROUND(L2197,2)*ROUND(G2197,3),2)</f>
        <v>0</v>
      </c>
      <c r="N2197" s="23" t="s">
        <v>129</v>
      </c>
      <c r="O2197">
        <f>(M2197*21)/100</f>
        <v>0</v>
      </c>
      <c r="P2197" t="s">
        <v>42</v>
      </c>
    </row>
    <row r="2198" spans="1:16" x14ac:dyDescent="0.2">
      <c r="A2198" s="27" t="s">
        <v>43</v>
      </c>
      <c r="E2198" s="28" t="s">
        <v>4</v>
      </c>
    </row>
    <row r="2199" spans="1:16" x14ac:dyDescent="0.2">
      <c r="A2199" s="27" t="s">
        <v>44</v>
      </c>
      <c r="E2199" s="29" t="s">
        <v>1831</v>
      </c>
    </row>
    <row r="2200" spans="1:16" x14ac:dyDescent="0.2">
      <c r="E2200" s="28" t="s">
        <v>4</v>
      </c>
    </row>
    <row r="2201" spans="1:16" x14ac:dyDescent="0.2">
      <c r="A2201" t="s">
        <v>33</v>
      </c>
      <c r="C2201" s="6" t="s">
        <v>682</v>
      </c>
      <c r="E2201" s="30" t="s">
        <v>683</v>
      </c>
      <c r="J2201" s="26">
        <f>0</f>
        <v>0</v>
      </c>
      <c r="K2201" s="26">
        <f>0</f>
        <v>0</v>
      </c>
      <c r="L2201" s="26">
        <f>0+L2202+L2206+L2210</f>
        <v>0</v>
      </c>
      <c r="M2201" s="26">
        <f>0+M2202+M2206+M2210</f>
        <v>0</v>
      </c>
    </row>
    <row r="2202" spans="1:16" x14ac:dyDescent="0.2">
      <c r="A2202" t="s">
        <v>36</v>
      </c>
      <c r="B2202" s="5" t="s">
        <v>261</v>
      </c>
      <c r="C2202" s="5" t="s">
        <v>1837</v>
      </c>
      <c r="D2202" t="s">
        <v>4</v>
      </c>
      <c r="E2202" s="22" t="s">
        <v>1838</v>
      </c>
      <c r="F2202" s="23" t="s">
        <v>60</v>
      </c>
      <c r="G2202" s="24">
        <v>218.958</v>
      </c>
      <c r="H2202" s="23">
        <v>0</v>
      </c>
      <c r="I2202" s="23">
        <f>ROUND(G2202*H2202,6)</f>
        <v>0</v>
      </c>
      <c r="L2202" s="25">
        <v>0</v>
      </c>
      <c r="M2202" s="26">
        <f>ROUND(ROUND(L2202,2)*ROUND(G2202,3),2)</f>
        <v>0</v>
      </c>
      <c r="N2202" s="23" t="s">
        <v>129</v>
      </c>
      <c r="O2202">
        <f>(M2202*21)/100</f>
        <v>0</v>
      </c>
      <c r="P2202" t="s">
        <v>42</v>
      </c>
    </row>
    <row r="2203" spans="1:16" x14ac:dyDescent="0.2">
      <c r="A2203" s="27" t="s">
        <v>43</v>
      </c>
      <c r="E2203" s="28" t="s">
        <v>4</v>
      </c>
    </row>
    <row r="2204" spans="1:16" ht="89.25" x14ac:dyDescent="0.2">
      <c r="A2204" s="27" t="s">
        <v>44</v>
      </c>
      <c r="E2204" s="29" t="s">
        <v>1839</v>
      </c>
    </row>
    <row r="2205" spans="1:16" ht="25.5" x14ac:dyDescent="0.2">
      <c r="E2205" s="28" t="s">
        <v>1840</v>
      </c>
    </row>
    <row r="2206" spans="1:16" x14ac:dyDescent="0.2">
      <c r="A2206" t="s">
        <v>36</v>
      </c>
      <c r="B2206" s="5" t="s">
        <v>275</v>
      </c>
      <c r="C2206" s="5" t="s">
        <v>1841</v>
      </c>
      <c r="D2206" t="s">
        <v>4</v>
      </c>
      <c r="E2206" s="22" t="s">
        <v>1842</v>
      </c>
      <c r="F2206" s="23" t="s">
        <v>60</v>
      </c>
      <c r="G2206" s="24">
        <v>218.958</v>
      </c>
      <c r="H2206" s="23">
        <v>0</v>
      </c>
      <c r="I2206" s="23">
        <f>ROUND(G2206*H2206,6)</f>
        <v>0</v>
      </c>
      <c r="L2206" s="25">
        <v>0</v>
      </c>
      <c r="M2206" s="26">
        <f>ROUND(ROUND(L2206,2)*ROUND(G2206,3),2)</f>
        <v>0</v>
      </c>
      <c r="N2206" s="23" t="s">
        <v>129</v>
      </c>
      <c r="O2206">
        <f>(M2206*21)/100</f>
        <v>0</v>
      </c>
      <c r="P2206" t="s">
        <v>42</v>
      </c>
    </row>
    <row r="2207" spans="1:16" x14ac:dyDescent="0.2">
      <c r="A2207" s="27" t="s">
        <v>43</v>
      </c>
      <c r="E2207" s="28" t="s">
        <v>4</v>
      </c>
    </row>
    <row r="2208" spans="1:16" x14ac:dyDescent="0.2">
      <c r="A2208" s="27" t="s">
        <v>44</v>
      </c>
      <c r="E2208" s="29" t="s">
        <v>4</v>
      </c>
    </row>
    <row r="2209" spans="1:16" ht="25.5" x14ac:dyDescent="0.2">
      <c r="E2209" s="28" t="s">
        <v>1840</v>
      </c>
    </row>
    <row r="2210" spans="1:16" ht="25.5" x14ac:dyDescent="0.2">
      <c r="A2210" t="s">
        <v>36</v>
      </c>
      <c r="B2210" s="5" t="s">
        <v>262</v>
      </c>
      <c r="C2210" s="5" t="s">
        <v>1843</v>
      </c>
      <c r="D2210" t="s">
        <v>4</v>
      </c>
      <c r="E2210" s="22" t="s">
        <v>1844</v>
      </c>
      <c r="F2210" s="23" t="s">
        <v>64</v>
      </c>
      <c r="G2210" s="24">
        <v>73.465000000000003</v>
      </c>
      <c r="H2210" s="23">
        <v>0</v>
      </c>
      <c r="I2210" s="23">
        <f>ROUND(G2210*H2210,6)</f>
        <v>0</v>
      </c>
      <c r="L2210" s="25">
        <v>0</v>
      </c>
      <c r="M2210" s="26">
        <f>ROUND(ROUND(L2210,2)*ROUND(G2210,3),2)</f>
        <v>0</v>
      </c>
      <c r="N2210" s="23" t="s">
        <v>129</v>
      </c>
      <c r="O2210">
        <f>(M2210*21)/100</f>
        <v>0</v>
      </c>
      <c r="P2210" t="s">
        <v>42</v>
      </c>
    </row>
    <row r="2211" spans="1:16" x14ac:dyDescent="0.2">
      <c r="A2211" s="27" t="s">
        <v>43</v>
      </c>
      <c r="E2211" s="28" t="s">
        <v>4</v>
      </c>
    </row>
    <row r="2212" spans="1:16" ht="204" x14ac:dyDescent="0.2">
      <c r="A2212" s="27" t="s">
        <v>44</v>
      </c>
      <c r="E2212" s="29" t="s">
        <v>1845</v>
      </c>
    </row>
    <row r="2213" spans="1:16" x14ac:dyDescent="0.2">
      <c r="E2213" s="28" t="s">
        <v>4</v>
      </c>
    </row>
    <row r="2214" spans="1:16" x14ac:dyDescent="0.2">
      <c r="A2214" t="s">
        <v>33</v>
      </c>
      <c r="C2214" s="6" t="s">
        <v>969</v>
      </c>
      <c r="E2214" s="30" t="s">
        <v>970</v>
      </c>
      <c r="J2214" s="26">
        <f>0</f>
        <v>0</v>
      </c>
      <c r="K2214" s="26">
        <f>0</f>
        <v>0</v>
      </c>
      <c r="L2214" s="26">
        <f>0+L2215+L2219</f>
        <v>0</v>
      </c>
      <c r="M2214" s="26">
        <f>0+M2215+M2219</f>
        <v>0</v>
      </c>
    </row>
    <row r="2215" spans="1:16" ht="25.5" x14ac:dyDescent="0.2">
      <c r="A2215" t="s">
        <v>36</v>
      </c>
      <c r="B2215" s="5" t="s">
        <v>280</v>
      </c>
      <c r="C2215" s="5" t="s">
        <v>1846</v>
      </c>
      <c r="D2215" t="s">
        <v>4</v>
      </c>
      <c r="E2215" s="22" t="s">
        <v>1847</v>
      </c>
      <c r="F2215" s="23" t="s">
        <v>80</v>
      </c>
      <c r="G2215" s="24">
        <v>10.865</v>
      </c>
      <c r="H2215" s="23">
        <v>0</v>
      </c>
      <c r="I2215" s="23">
        <f>ROUND(G2215*H2215,6)</f>
        <v>0</v>
      </c>
      <c r="L2215" s="25">
        <v>0</v>
      </c>
      <c r="M2215" s="26">
        <f>ROUND(ROUND(L2215,2)*ROUND(G2215,3),2)</f>
        <v>0</v>
      </c>
      <c r="N2215" s="23" t="s">
        <v>129</v>
      </c>
      <c r="O2215">
        <f>(M2215*21)/100</f>
        <v>0</v>
      </c>
      <c r="P2215" t="s">
        <v>42</v>
      </c>
    </row>
    <row r="2216" spans="1:16" x14ac:dyDescent="0.2">
      <c r="A2216" s="27" t="s">
        <v>43</v>
      </c>
      <c r="E2216" s="28" t="s">
        <v>4</v>
      </c>
    </row>
    <row r="2217" spans="1:16" ht="51" x14ac:dyDescent="0.2">
      <c r="A2217" s="27" t="s">
        <v>44</v>
      </c>
      <c r="E2217" s="29" t="s">
        <v>1848</v>
      </c>
    </row>
    <row r="2218" spans="1:16" x14ac:dyDescent="0.2">
      <c r="E2218" s="28" t="s">
        <v>4</v>
      </c>
    </row>
    <row r="2219" spans="1:16" ht="25.5" x14ac:dyDescent="0.2">
      <c r="A2219" t="s">
        <v>36</v>
      </c>
      <c r="B2219" s="5" t="s">
        <v>265</v>
      </c>
      <c r="C2219" s="5" t="s">
        <v>1849</v>
      </c>
      <c r="D2219" t="s">
        <v>4</v>
      </c>
      <c r="E2219" s="22" t="s">
        <v>1850</v>
      </c>
      <c r="F2219" s="23" t="s">
        <v>1094</v>
      </c>
      <c r="G2219" s="24">
        <v>1400</v>
      </c>
      <c r="H2219" s="23">
        <v>0</v>
      </c>
      <c r="I2219" s="23">
        <f>ROUND(G2219*H2219,6)</f>
        <v>0</v>
      </c>
      <c r="L2219" s="25">
        <v>0</v>
      </c>
      <c r="M2219" s="26">
        <f>ROUND(ROUND(L2219,2)*ROUND(G2219,3),2)</f>
        <v>0</v>
      </c>
      <c r="N2219" s="23" t="s">
        <v>129</v>
      </c>
      <c r="O2219">
        <f>(M2219*21)/100</f>
        <v>0</v>
      </c>
      <c r="P2219" t="s">
        <v>42</v>
      </c>
    </row>
    <row r="2220" spans="1:16" x14ac:dyDescent="0.2">
      <c r="A2220" s="27" t="s">
        <v>43</v>
      </c>
      <c r="E2220" s="28" t="s">
        <v>4</v>
      </c>
    </row>
    <row r="2221" spans="1:16" ht="114.75" x14ac:dyDescent="0.2">
      <c r="A2221" s="27" t="s">
        <v>44</v>
      </c>
      <c r="E2221" s="29" t="s">
        <v>1851</v>
      </c>
    </row>
    <row r="2222" spans="1:16" ht="51" x14ac:dyDescent="0.2">
      <c r="E2222" s="28" t="s">
        <v>1852</v>
      </c>
    </row>
    <row r="2223" spans="1:16" x14ac:dyDescent="0.2">
      <c r="A2223" t="s">
        <v>33</v>
      </c>
      <c r="C2223" s="6" t="s">
        <v>1130</v>
      </c>
      <c r="E2223" s="30" t="s">
        <v>1131</v>
      </c>
      <c r="J2223" s="26">
        <f>0</f>
        <v>0</v>
      </c>
      <c r="K2223" s="26">
        <f>0</f>
        <v>0</v>
      </c>
      <c r="L2223" s="26">
        <f>0+L2224+L2228+L2232</f>
        <v>0</v>
      </c>
      <c r="M2223" s="26">
        <f>0+M2224+M2228+M2232</f>
        <v>0</v>
      </c>
    </row>
    <row r="2224" spans="1:16" x14ac:dyDescent="0.2">
      <c r="A2224" t="s">
        <v>36</v>
      </c>
      <c r="B2224" s="5" t="s">
        <v>284</v>
      </c>
      <c r="C2224" s="5" t="s">
        <v>1853</v>
      </c>
      <c r="D2224" t="s">
        <v>4</v>
      </c>
      <c r="E2224" s="22" t="s">
        <v>1854</v>
      </c>
      <c r="F2224" s="23" t="s">
        <v>80</v>
      </c>
      <c r="G2224" s="24">
        <v>225.82</v>
      </c>
      <c r="H2224" s="23">
        <v>0</v>
      </c>
      <c r="I2224" s="23">
        <f>ROUND(G2224*H2224,6)</f>
        <v>0</v>
      </c>
      <c r="L2224" s="25">
        <v>0</v>
      </c>
      <c r="M2224" s="26">
        <f>ROUND(ROUND(L2224,2)*ROUND(G2224,3),2)</f>
        <v>0</v>
      </c>
      <c r="N2224" s="23" t="s">
        <v>129</v>
      </c>
      <c r="O2224">
        <f>(M2224*21)/100</f>
        <v>0</v>
      </c>
      <c r="P2224" t="s">
        <v>42</v>
      </c>
    </row>
    <row r="2225" spans="1:16" x14ac:dyDescent="0.2">
      <c r="A2225" s="27" t="s">
        <v>43</v>
      </c>
      <c r="E2225" s="28" t="s">
        <v>4</v>
      </c>
    </row>
    <row r="2226" spans="1:16" ht="255" x14ac:dyDescent="0.2">
      <c r="A2226" s="27" t="s">
        <v>44</v>
      </c>
      <c r="E2226" s="29" t="s">
        <v>1855</v>
      </c>
    </row>
    <row r="2227" spans="1:16" x14ac:dyDescent="0.2">
      <c r="E2227" s="28" t="s">
        <v>4</v>
      </c>
    </row>
    <row r="2228" spans="1:16" x14ac:dyDescent="0.2">
      <c r="A2228" t="s">
        <v>36</v>
      </c>
      <c r="B2228" s="5" t="s">
        <v>288</v>
      </c>
      <c r="C2228" s="5" t="s">
        <v>1856</v>
      </c>
      <c r="D2228" t="s">
        <v>4</v>
      </c>
      <c r="E2228" s="22" t="s">
        <v>1857</v>
      </c>
      <c r="F2228" s="23" t="s">
        <v>80</v>
      </c>
      <c r="G2228" s="24">
        <v>15.32</v>
      </c>
      <c r="H2228" s="23">
        <v>0</v>
      </c>
      <c r="I2228" s="23">
        <f>ROUND(G2228*H2228,6)</f>
        <v>0</v>
      </c>
      <c r="L2228" s="25">
        <v>0</v>
      </c>
      <c r="M2228" s="26">
        <f>ROUND(ROUND(L2228,2)*ROUND(G2228,3),2)</f>
        <v>0</v>
      </c>
      <c r="N2228" s="23" t="s">
        <v>129</v>
      </c>
      <c r="O2228">
        <f>(M2228*21)/100</f>
        <v>0</v>
      </c>
      <c r="P2228" t="s">
        <v>42</v>
      </c>
    </row>
    <row r="2229" spans="1:16" x14ac:dyDescent="0.2">
      <c r="A2229" s="27" t="s">
        <v>43</v>
      </c>
      <c r="E2229" s="28" t="s">
        <v>4</v>
      </c>
    </row>
    <row r="2230" spans="1:16" ht="51" x14ac:dyDescent="0.2">
      <c r="A2230" s="27" t="s">
        <v>44</v>
      </c>
      <c r="E2230" s="29" t="s">
        <v>1858</v>
      </c>
    </row>
    <row r="2231" spans="1:16" x14ac:dyDescent="0.2">
      <c r="E2231" s="28" t="s">
        <v>4</v>
      </c>
    </row>
    <row r="2232" spans="1:16" x14ac:dyDescent="0.2">
      <c r="A2232" t="s">
        <v>36</v>
      </c>
      <c r="B2232" s="5" t="s">
        <v>291</v>
      </c>
      <c r="C2232" s="5" t="s">
        <v>1859</v>
      </c>
      <c r="D2232" t="s">
        <v>4</v>
      </c>
      <c r="E2232" s="22" t="s">
        <v>1860</v>
      </c>
      <c r="F2232" s="23" t="s">
        <v>60</v>
      </c>
      <c r="G2232" s="24">
        <v>588.45000000000005</v>
      </c>
      <c r="H2232" s="23">
        <v>0</v>
      </c>
      <c r="I2232" s="23">
        <f>ROUND(G2232*H2232,6)</f>
        <v>0</v>
      </c>
      <c r="L2232" s="25">
        <v>0</v>
      </c>
      <c r="M2232" s="26">
        <f>ROUND(ROUND(L2232,2)*ROUND(G2232,3),2)</f>
        <v>0</v>
      </c>
      <c r="N2232" s="23" t="s">
        <v>129</v>
      </c>
      <c r="O2232">
        <f>(M2232*21)/100</f>
        <v>0</v>
      </c>
      <c r="P2232" t="s">
        <v>42</v>
      </c>
    </row>
    <row r="2233" spans="1:16" x14ac:dyDescent="0.2">
      <c r="A2233" s="27" t="s">
        <v>43</v>
      </c>
      <c r="E2233" s="28" t="s">
        <v>4</v>
      </c>
    </row>
    <row r="2234" spans="1:16" ht="409.5" x14ac:dyDescent="0.2">
      <c r="A2234" s="27" t="s">
        <v>44</v>
      </c>
      <c r="E2234" s="29" t="s">
        <v>1861</v>
      </c>
    </row>
    <row r="2235" spans="1:16" x14ac:dyDescent="0.2">
      <c r="E2235" s="28" t="s">
        <v>4</v>
      </c>
    </row>
    <row r="2236" spans="1:16" x14ac:dyDescent="0.2">
      <c r="A2236" t="s">
        <v>33</v>
      </c>
      <c r="C2236" s="6" t="s">
        <v>1190</v>
      </c>
      <c r="E2236" s="30" t="s">
        <v>1191</v>
      </c>
      <c r="J2236" s="26">
        <f>0</f>
        <v>0</v>
      </c>
      <c r="K2236" s="26">
        <f>0</f>
        <v>0</v>
      </c>
      <c r="L2236" s="26">
        <f>0+L2237+L2241+L2245+L2249</f>
        <v>0</v>
      </c>
      <c r="M2236" s="26">
        <f>0+M2237+M2241+M2245+M2249</f>
        <v>0</v>
      </c>
    </row>
    <row r="2237" spans="1:16" x14ac:dyDescent="0.2">
      <c r="A2237" t="s">
        <v>36</v>
      </c>
      <c r="B2237" s="5" t="s">
        <v>363</v>
      </c>
      <c r="C2237" s="5" t="s">
        <v>1862</v>
      </c>
      <c r="D2237" t="s">
        <v>4</v>
      </c>
      <c r="E2237" s="22" t="s">
        <v>1863</v>
      </c>
      <c r="F2237" s="23" t="s">
        <v>60</v>
      </c>
      <c r="G2237" s="24">
        <v>53.41</v>
      </c>
      <c r="H2237" s="23">
        <v>0</v>
      </c>
      <c r="I2237" s="23">
        <f>ROUND(G2237*H2237,6)</f>
        <v>0</v>
      </c>
      <c r="L2237" s="25">
        <v>0</v>
      </c>
      <c r="M2237" s="26">
        <f>ROUND(ROUND(L2237,2)*ROUND(G2237,3),2)</f>
        <v>0</v>
      </c>
      <c r="N2237" s="23" t="s">
        <v>129</v>
      </c>
      <c r="O2237">
        <f>(M2237*21)/100</f>
        <v>0</v>
      </c>
      <c r="P2237" t="s">
        <v>42</v>
      </c>
    </row>
    <row r="2238" spans="1:16" x14ac:dyDescent="0.2">
      <c r="A2238" s="27" t="s">
        <v>43</v>
      </c>
      <c r="E2238" s="28" t="s">
        <v>4</v>
      </c>
    </row>
    <row r="2239" spans="1:16" ht="114.75" x14ac:dyDescent="0.2">
      <c r="A2239" s="27" t="s">
        <v>44</v>
      </c>
      <c r="E2239" s="29" t="s">
        <v>1864</v>
      </c>
    </row>
    <row r="2240" spans="1:16" x14ac:dyDescent="0.2">
      <c r="E2240" s="28" t="s">
        <v>4</v>
      </c>
    </row>
    <row r="2241" spans="1:16" x14ac:dyDescent="0.2">
      <c r="A2241" t="s">
        <v>36</v>
      </c>
      <c r="B2241" s="5" t="s">
        <v>368</v>
      </c>
      <c r="C2241" s="5" t="s">
        <v>1865</v>
      </c>
      <c r="D2241" t="s">
        <v>4</v>
      </c>
      <c r="E2241" s="22" t="s">
        <v>1866</v>
      </c>
      <c r="F2241" s="23" t="s">
        <v>80</v>
      </c>
      <c r="G2241" s="24">
        <v>28.75</v>
      </c>
      <c r="H2241" s="23">
        <v>0</v>
      </c>
      <c r="I2241" s="23">
        <f>ROUND(G2241*H2241,6)</f>
        <v>0</v>
      </c>
      <c r="L2241" s="25">
        <v>0</v>
      </c>
      <c r="M2241" s="26">
        <f>ROUND(ROUND(L2241,2)*ROUND(G2241,3),2)</f>
        <v>0</v>
      </c>
      <c r="N2241" s="23" t="s">
        <v>129</v>
      </c>
      <c r="O2241">
        <f>(M2241*21)/100</f>
        <v>0</v>
      </c>
      <c r="P2241" t="s">
        <v>42</v>
      </c>
    </row>
    <row r="2242" spans="1:16" x14ac:dyDescent="0.2">
      <c r="A2242" s="27" t="s">
        <v>43</v>
      </c>
      <c r="E2242" s="28" t="s">
        <v>4</v>
      </c>
    </row>
    <row r="2243" spans="1:16" x14ac:dyDescent="0.2">
      <c r="A2243" s="27" t="s">
        <v>44</v>
      </c>
      <c r="E2243" s="29" t="s">
        <v>1867</v>
      </c>
    </row>
    <row r="2244" spans="1:16" x14ac:dyDescent="0.2">
      <c r="E2244" s="28" t="s">
        <v>4</v>
      </c>
    </row>
    <row r="2245" spans="1:16" x14ac:dyDescent="0.2">
      <c r="A2245" t="s">
        <v>36</v>
      </c>
      <c r="B2245" s="5" t="s">
        <v>372</v>
      </c>
      <c r="C2245" s="5" t="s">
        <v>1868</v>
      </c>
      <c r="D2245" t="s">
        <v>4</v>
      </c>
      <c r="E2245" s="22" t="s">
        <v>1869</v>
      </c>
      <c r="F2245" s="23" t="s">
        <v>80</v>
      </c>
      <c r="G2245" s="24">
        <v>28.75</v>
      </c>
      <c r="H2245" s="23">
        <v>0</v>
      </c>
      <c r="I2245" s="23">
        <f>ROUND(G2245*H2245,6)</f>
        <v>0</v>
      </c>
      <c r="L2245" s="25">
        <v>0</v>
      </c>
      <c r="M2245" s="26">
        <f>ROUND(ROUND(L2245,2)*ROUND(G2245,3),2)</f>
        <v>0</v>
      </c>
      <c r="N2245" s="23" t="s">
        <v>129</v>
      </c>
      <c r="O2245">
        <f>(M2245*21)/100</f>
        <v>0</v>
      </c>
      <c r="P2245" t="s">
        <v>42</v>
      </c>
    </row>
    <row r="2246" spans="1:16" x14ac:dyDescent="0.2">
      <c r="A2246" s="27" t="s">
        <v>43</v>
      </c>
      <c r="E2246" s="28" t="s">
        <v>4</v>
      </c>
    </row>
    <row r="2247" spans="1:16" x14ac:dyDescent="0.2">
      <c r="A2247" s="27" t="s">
        <v>44</v>
      </c>
      <c r="E2247" s="29" t="s">
        <v>4</v>
      </c>
    </row>
    <row r="2248" spans="1:16" x14ac:dyDescent="0.2">
      <c r="E2248" s="28" t="s">
        <v>4</v>
      </c>
    </row>
    <row r="2249" spans="1:16" x14ac:dyDescent="0.2">
      <c r="A2249" t="s">
        <v>36</v>
      </c>
      <c r="B2249" s="5" t="s">
        <v>547</v>
      </c>
      <c r="C2249" s="5" t="s">
        <v>1870</v>
      </c>
      <c r="D2249" t="s">
        <v>4</v>
      </c>
      <c r="E2249" s="22" t="s">
        <v>1871</v>
      </c>
      <c r="F2249" s="23" t="s">
        <v>60</v>
      </c>
      <c r="G2249" s="24">
        <v>53.41</v>
      </c>
      <c r="H2249" s="23">
        <v>0</v>
      </c>
      <c r="I2249" s="23">
        <f>ROUND(G2249*H2249,6)</f>
        <v>0</v>
      </c>
      <c r="L2249" s="25">
        <v>0</v>
      </c>
      <c r="M2249" s="26">
        <f>ROUND(ROUND(L2249,2)*ROUND(G2249,3),2)</f>
        <v>0</v>
      </c>
      <c r="N2249" s="23" t="s">
        <v>129</v>
      </c>
      <c r="O2249">
        <f>(M2249*21)/100</f>
        <v>0</v>
      </c>
      <c r="P2249" t="s">
        <v>42</v>
      </c>
    </row>
    <row r="2250" spans="1:16" x14ac:dyDescent="0.2">
      <c r="A2250" s="27" t="s">
        <v>43</v>
      </c>
      <c r="E2250" s="28" t="s">
        <v>4</v>
      </c>
    </row>
    <row r="2251" spans="1:16" ht="114.75" x14ac:dyDescent="0.2">
      <c r="A2251" s="27" t="s">
        <v>44</v>
      </c>
      <c r="E2251" s="29" t="s">
        <v>1864</v>
      </c>
    </row>
    <row r="2252" spans="1:16" x14ac:dyDescent="0.2">
      <c r="E2252" s="28" t="s">
        <v>4</v>
      </c>
    </row>
    <row r="2253" spans="1:16" x14ac:dyDescent="0.2">
      <c r="A2253" t="s">
        <v>33</v>
      </c>
      <c r="C2253" s="6" t="s">
        <v>1228</v>
      </c>
      <c r="E2253" s="30" t="s">
        <v>1229</v>
      </c>
      <c r="J2253" s="26">
        <f>0</f>
        <v>0</v>
      </c>
      <c r="K2253" s="26">
        <f>0</f>
        <v>0</v>
      </c>
      <c r="L2253" s="26">
        <f>0+L2254+L2258</f>
        <v>0</v>
      </c>
      <c r="M2253" s="26">
        <f>0+M2254+M2258</f>
        <v>0</v>
      </c>
    </row>
    <row r="2254" spans="1:16" x14ac:dyDescent="0.2">
      <c r="A2254" t="s">
        <v>36</v>
      </c>
      <c r="B2254" s="5" t="s">
        <v>574</v>
      </c>
      <c r="C2254" s="5" t="s">
        <v>1872</v>
      </c>
      <c r="D2254" t="s">
        <v>4</v>
      </c>
      <c r="E2254" s="22" t="s">
        <v>1873</v>
      </c>
      <c r="F2254" s="23" t="s">
        <v>60</v>
      </c>
      <c r="G2254" s="24">
        <v>521.30200000000002</v>
      </c>
      <c r="H2254" s="23">
        <v>0</v>
      </c>
      <c r="I2254" s="23">
        <f>ROUND(G2254*H2254,6)</f>
        <v>0</v>
      </c>
      <c r="L2254" s="25">
        <v>0</v>
      </c>
      <c r="M2254" s="26">
        <f>ROUND(ROUND(L2254,2)*ROUND(G2254,3),2)</f>
        <v>0</v>
      </c>
      <c r="N2254" s="23" t="s">
        <v>129</v>
      </c>
      <c r="O2254">
        <f>(M2254*21)/100</f>
        <v>0</v>
      </c>
      <c r="P2254" t="s">
        <v>42</v>
      </c>
    </row>
    <row r="2255" spans="1:16" x14ac:dyDescent="0.2">
      <c r="A2255" s="27" t="s">
        <v>43</v>
      </c>
      <c r="E2255" s="28" t="s">
        <v>4</v>
      </c>
    </row>
    <row r="2256" spans="1:16" ht="409.5" x14ac:dyDescent="0.2">
      <c r="A2256" s="27" t="s">
        <v>44</v>
      </c>
      <c r="E2256" s="29" t="s">
        <v>1874</v>
      </c>
    </row>
    <row r="2257" spans="1:16" x14ac:dyDescent="0.2">
      <c r="E2257" s="28" t="s">
        <v>4</v>
      </c>
    </row>
    <row r="2258" spans="1:16" x14ac:dyDescent="0.2">
      <c r="A2258" t="s">
        <v>36</v>
      </c>
      <c r="B2258" s="5" t="s">
        <v>559</v>
      </c>
      <c r="C2258" s="5" t="s">
        <v>1875</v>
      </c>
      <c r="D2258" t="s">
        <v>4</v>
      </c>
      <c r="E2258" s="22" t="s">
        <v>1876</v>
      </c>
      <c r="F2258" s="23" t="s">
        <v>60</v>
      </c>
      <c r="G2258" s="24">
        <v>6.806</v>
      </c>
      <c r="H2258" s="23">
        <v>0</v>
      </c>
      <c r="I2258" s="23">
        <f>ROUND(G2258*H2258,6)</f>
        <v>0</v>
      </c>
      <c r="L2258" s="25">
        <v>0</v>
      </c>
      <c r="M2258" s="26">
        <f>ROUND(ROUND(L2258,2)*ROUND(G2258,3),2)</f>
        <v>0</v>
      </c>
      <c r="N2258" s="23" t="s">
        <v>129</v>
      </c>
      <c r="O2258">
        <f>(M2258*21)/100</f>
        <v>0</v>
      </c>
      <c r="P2258" t="s">
        <v>42</v>
      </c>
    </row>
    <row r="2259" spans="1:16" x14ac:dyDescent="0.2">
      <c r="A2259" s="27" t="s">
        <v>43</v>
      </c>
      <c r="E2259" s="28" t="s">
        <v>4</v>
      </c>
    </row>
    <row r="2260" spans="1:16" ht="191.25" x14ac:dyDescent="0.2">
      <c r="A2260" s="27" t="s">
        <v>44</v>
      </c>
      <c r="E2260" s="29" t="s">
        <v>1877</v>
      </c>
    </row>
    <row r="2261" spans="1:16" x14ac:dyDescent="0.2">
      <c r="E2261" s="28" t="s">
        <v>4</v>
      </c>
    </row>
    <row r="2262" spans="1:16" x14ac:dyDescent="0.2">
      <c r="A2262" t="s">
        <v>33</v>
      </c>
      <c r="C2262" s="6" t="s">
        <v>77</v>
      </c>
      <c r="E2262" s="30" t="s">
        <v>294</v>
      </c>
      <c r="J2262" s="26">
        <f>0</f>
        <v>0</v>
      </c>
      <c r="K2262" s="26">
        <f>0</f>
        <v>0</v>
      </c>
      <c r="L2262" s="26">
        <f>0+L2263+L2267+L2271+L2275+L2279+L2283+L2287+L2291+L2295+L2299+L2303+L2307+L2311+L2315+L2319+L2323+L2327+L2331+L2335+L2339+L2343+L2347+L2351+L2355+L2359+L2363+L2367+L2371+L2375+L2379+L2383</f>
        <v>0</v>
      </c>
      <c r="M2262" s="26">
        <f>0+M2263+M2267+M2271+M2275+M2279+M2283+M2287+M2291+M2295+M2299+M2303+M2307+M2311+M2315+M2319+M2323+M2327+M2331+M2335+M2339+M2343+M2347+M2351+M2355+M2359+M2363+M2367+M2371+M2375+M2379+M2383</f>
        <v>0</v>
      </c>
    </row>
    <row r="2263" spans="1:16" ht="25.5" x14ac:dyDescent="0.2">
      <c r="A2263" t="s">
        <v>36</v>
      </c>
      <c r="B2263" s="5" t="s">
        <v>37</v>
      </c>
      <c r="C2263" s="5" t="s">
        <v>1878</v>
      </c>
      <c r="D2263" t="s">
        <v>4</v>
      </c>
      <c r="E2263" s="22" t="s">
        <v>1879</v>
      </c>
      <c r="F2263" s="23" t="s">
        <v>60</v>
      </c>
      <c r="G2263" s="24">
        <v>43.21</v>
      </c>
      <c r="H2263" s="23">
        <v>2.1000000000000001E-4</v>
      </c>
      <c r="I2263" s="23">
        <f>ROUND(G2263*H2263,6)</f>
        <v>9.0740000000000005E-3</v>
      </c>
      <c r="L2263" s="25">
        <v>0</v>
      </c>
      <c r="M2263" s="26">
        <f>ROUND(ROUND(L2263,2)*ROUND(G2263,3),2)</f>
        <v>0</v>
      </c>
      <c r="N2263" s="23" t="s">
        <v>129</v>
      </c>
      <c r="O2263">
        <f>(M2263*21)/100</f>
        <v>0</v>
      </c>
      <c r="P2263" t="s">
        <v>42</v>
      </c>
    </row>
    <row r="2264" spans="1:16" x14ac:dyDescent="0.2">
      <c r="A2264" s="27" t="s">
        <v>43</v>
      </c>
      <c r="E2264" s="28" t="s">
        <v>4</v>
      </c>
    </row>
    <row r="2265" spans="1:16" ht="38.25" x14ac:dyDescent="0.2">
      <c r="A2265" s="27" t="s">
        <v>44</v>
      </c>
      <c r="E2265" s="29" t="s">
        <v>1880</v>
      </c>
    </row>
    <row r="2266" spans="1:16" ht="51" x14ac:dyDescent="0.2">
      <c r="E2266" s="28" t="s">
        <v>1881</v>
      </c>
    </row>
    <row r="2267" spans="1:16" x14ac:dyDescent="0.2">
      <c r="A2267" t="s">
        <v>36</v>
      </c>
      <c r="B2267" s="5" t="s">
        <v>42</v>
      </c>
      <c r="C2267" s="5" t="s">
        <v>1882</v>
      </c>
      <c r="D2267" t="s">
        <v>4</v>
      </c>
      <c r="E2267" s="22" t="s">
        <v>1883</v>
      </c>
      <c r="F2267" s="23" t="s">
        <v>60</v>
      </c>
      <c r="G2267" s="24">
        <v>52.393000000000001</v>
      </c>
      <c r="H2267" s="23">
        <v>0</v>
      </c>
      <c r="I2267" s="23">
        <f>ROUND(G2267*H2267,6)</f>
        <v>0</v>
      </c>
      <c r="L2267" s="25">
        <v>0</v>
      </c>
      <c r="M2267" s="26">
        <f>ROUND(ROUND(L2267,2)*ROUND(G2267,3),2)</f>
        <v>0</v>
      </c>
      <c r="N2267" s="23" t="s">
        <v>129</v>
      </c>
      <c r="O2267">
        <f>(M2267*21)/100</f>
        <v>0</v>
      </c>
      <c r="P2267" t="s">
        <v>42</v>
      </c>
    </row>
    <row r="2268" spans="1:16" x14ac:dyDescent="0.2">
      <c r="A2268" s="27" t="s">
        <v>43</v>
      </c>
      <c r="E2268" s="28" t="s">
        <v>4</v>
      </c>
    </row>
    <row r="2269" spans="1:16" ht="89.25" x14ac:dyDescent="0.2">
      <c r="A2269" s="27" t="s">
        <v>44</v>
      </c>
      <c r="E2269" s="29" t="s">
        <v>1884</v>
      </c>
    </row>
    <row r="2270" spans="1:16" x14ac:dyDescent="0.2">
      <c r="E2270" s="28" t="s">
        <v>4</v>
      </c>
    </row>
    <row r="2271" spans="1:16" x14ac:dyDescent="0.2">
      <c r="A2271" t="s">
        <v>36</v>
      </c>
      <c r="B2271" s="5" t="s">
        <v>49</v>
      </c>
      <c r="C2271" s="5" t="s">
        <v>1885</v>
      </c>
      <c r="D2271" t="s">
        <v>4</v>
      </c>
      <c r="E2271" s="22" t="s">
        <v>1886</v>
      </c>
      <c r="F2271" s="23" t="s">
        <v>60</v>
      </c>
      <c r="G2271" s="24">
        <v>123.726</v>
      </c>
      <c r="H2271" s="23">
        <v>0</v>
      </c>
      <c r="I2271" s="23">
        <f>ROUND(G2271*H2271,6)</f>
        <v>0</v>
      </c>
      <c r="L2271" s="25">
        <v>0</v>
      </c>
      <c r="M2271" s="26">
        <f>ROUND(ROUND(L2271,2)*ROUND(G2271,3),2)</f>
        <v>0</v>
      </c>
      <c r="N2271" s="23" t="s">
        <v>129</v>
      </c>
      <c r="O2271">
        <f>(M2271*21)/100</f>
        <v>0</v>
      </c>
      <c r="P2271" t="s">
        <v>42</v>
      </c>
    </row>
    <row r="2272" spans="1:16" x14ac:dyDescent="0.2">
      <c r="A2272" s="27" t="s">
        <v>43</v>
      </c>
      <c r="E2272" s="28" t="s">
        <v>4</v>
      </c>
    </row>
    <row r="2273" spans="1:16" ht="114.75" x14ac:dyDescent="0.2">
      <c r="A2273" s="27" t="s">
        <v>44</v>
      </c>
      <c r="E2273" s="29" t="s">
        <v>1887</v>
      </c>
    </row>
    <row r="2274" spans="1:16" x14ac:dyDescent="0.2">
      <c r="E2274" s="28" t="s">
        <v>4</v>
      </c>
    </row>
    <row r="2275" spans="1:16" x14ac:dyDescent="0.2">
      <c r="A2275" t="s">
        <v>36</v>
      </c>
      <c r="B2275" s="5" t="s">
        <v>57</v>
      </c>
      <c r="C2275" s="5" t="s">
        <v>1888</v>
      </c>
      <c r="D2275" t="s">
        <v>4</v>
      </c>
      <c r="E2275" s="22" t="s">
        <v>1889</v>
      </c>
      <c r="F2275" s="23" t="s">
        <v>128</v>
      </c>
      <c r="G2275" s="24">
        <v>2.9279999999999999</v>
      </c>
      <c r="H2275" s="23">
        <v>0</v>
      </c>
      <c r="I2275" s="23">
        <f>ROUND(G2275*H2275,6)</f>
        <v>0</v>
      </c>
      <c r="L2275" s="25">
        <v>0</v>
      </c>
      <c r="M2275" s="26">
        <f>ROUND(ROUND(L2275,2)*ROUND(G2275,3),2)</f>
        <v>0</v>
      </c>
      <c r="N2275" s="23" t="s">
        <v>129</v>
      </c>
      <c r="O2275">
        <f>(M2275*21)/100</f>
        <v>0</v>
      </c>
      <c r="P2275" t="s">
        <v>42</v>
      </c>
    </row>
    <row r="2276" spans="1:16" x14ac:dyDescent="0.2">
      <c r="A2276" s="27" t="s">
        <v>43</v>
      </c>
      <c r="E2276" s="28" t="s">
        <v>4</v>
      </c>
    </row>
    <row r="2277" spans="1:16" ht="102" x14ac:dyDescent="0.2">
      <c r="A2277" s="27" t="s">
        <v>44</v>
      </c>
      <c r="E2277" s="29" t="s">
        <v>1890</v>
      </c>
    </row>
    <row r="2278" spans="1:16" ht="25.5" x14ac:dyDescent="0.2">
      <c r="E2278" s="28" t="s">
        <v>1891</v>
      </c>
    </row>
    <row r="2279" spans="1:16" x14ac:dyDescent="0.2">
      <c r="A2279" t="s">
        <v>36</v>
      </c>
      <c r="B2279" s="5" t="s">
        <v>61</v>
      </c>
      <c r="C2279" s="5" t="s">
        <v>1892</v>
      </c>
      <c r="D2279" t="s">
        <v>4</v>
      </c>
      <c r="E2279" s="22" t="s">
        <v>1893</v>
      </c>
      <c r="F2279" s="23" t="s">
        <v>128</v>
      </c>
      <c r="G2279" s="24">
        <v>137.631</v>
      </c>
      <c r="H2279" s="23">
        <v>0</v>
      </c>
      <c r="I2279" s="23">
        <f>ROUND(G2279*H2279,6)</f>
        <v>0</v>
      </c>
      <c r="L2279" s="25">
        <v>0</v>
      </c>
      <c r="M2279" s="26">
        <f>ROUND(ROUND(L2279,2)*ROUND(G2279,3),2)</f>
        <v>0</v>
      </c>
      <c r="N2279" s="23" t="s">
        <v>129</v>
      </c>
      <c r="O2279">
        <f>(M2279*21)/100</f>
        <v>0</v>
      </c>
      <c r="P2279" t="s">
        <v>42</v>
      </c>
    </row>
    <row r="2280" spans="1:16" x14ac:dyDescent="0.2">
      <c r="A2280" s="27" t="s">
        <v>43</v>
      </c>
      <c r="E2280" s="28" t="s">
        <v>4</v>
      </c>
    </row>
    <row r="2281" spans="1:16" ht="409.5" x14ac:dyDescent="0.2">
      <c r="A2281" s="27" t="s">
        <v>44</v>
      </c>
      <c r="E2281" s="29" t="s">
        <v>1894</v>
      </c>
    </row>
    <row r="2282" spans="1:16" ht="25.5" x14ac:dyDescent="0.2">
      <c r="E2282" s="28" t="s">
        <v>1891</v>
      </c>
    </row>
    <row r="2283" spans="1:16" x14ac:dyDescent="0.2">
      <c r="A2283" t="s">
        <v>36</v>
      </c>
      <c r="B2283" s="5" t="s">
        <v>66</v>
      </c>
      <c r="C2283" s="5" t="s">
        <v>1895</v>
      </c>
      <c r="D2283" t="s">
        <v>4</v>
      </c>
      <c r="E2283" s="22" t="s">
        <v>1896</v>
      </c>
      <c r="F2283" s="23" t="s">
        <v>128</v>
      </c>
      <c r="G2283" s="24">
        <v>1.2849999999999999</v>
      </c>
      <c r="H2283" s="23">
        <v>0</v>
      </c>
      <c r="I2283" s="23">
        <f>ROUND(G2283*H2283,6)</f>
        <v>0</v>
      </c>
      <c r="L2283" s="25">
        <v>0</v>
      </c>
      <c r="M2283" s="26">
        <f>ROUND(ROUND(L2283,2)*ROUND(G2283,3),2)</f>
        <v>0</v>
      </c>
      <c r="N2283" s="23" t="s">
        <v>129</v>
      </c>
      <c r="O2283">
        <f>(M2283*21)/100</f>
        <v>0</v>
      </c>
      <c r="P2283" t="s">
        <v>42</v>
      </c>
    </row>
    <row r="2284" spans="1:16" x14ac:dyDescent="0.2">
      <c r="A2284" s="27" t="s">
        <v>43</v>
      </c>
      <c r="E2284" s="28" t="s">
        <v>4</v>
      </c>
    </row>
    <row r="2285" spans="1:16" ht="51" x14ac:dyDescent="0.2">
      <c r="A2285" s="27" t="s">
        <v>44</v>
      </c>
      <c r="E2285" s="29" t="s">
        <v>1897</v>
      </c>
    </row>
    <row r="2286" spans="1:16" ht="25.5" x14ac:dyDescent="0.2">
      <c r="E2286" s="28" t="s">
        <v>1898</v>
      </c>
    </row>
    <row r="2287" spans="1:16" x14ac:dyDescent="0.2">
      <c r="A2287" t="s">
        <v>36</v>
      </c>
      <c r="B2287" s="5" t="s">
        <v>69</v>
      </c>
      <c r="C2287" s="5" t="s">
        <v>1899</v>
      </c>
      <c r="D2287" t="s">
        <v>4</v>
      </c>
      <c r="E2287" s="22" t="s">
        <v>1900</v>
      </c>
      <c r="F2287" s="23" t="s">
        <v>128</v>
      </c>
      <c r="G2287" s="24">
        <v>2.0390000000000001</v>
      </c>
      <c r="H2287" s="23">
        <v>0</v>
      </c>
      <c r="I2287" s="23">
        <f>ROUND(G2287*H2287,6)</f>
        <v>0</v>
      </c>
      <c r="L2287" s="25">
        <v>0</v>
      </c>
      <c r="M2287" s="26">
        <f>ROUND(ROUND(L2287,2)*ROUND(G2287,3),2)</f>
        <v>0</v>
      </c>
      <c r="N2287" s="23" t="s">
        <v>129</v>
      </c>
      <c r="O2287">
        <f>(M2287*21)/100</f>
        <v>0</v>
      </c>
      <c r="P2287" t="s">
        <v>42</v>
      </c>
    </row>
    <row r="2288" spans="1:16" x14ac:dyDescent="0.2">
      <c r="A2288" s="27" t="s">
        <v>43</v>
      </c>
      <c r="E2288" s="28" t="s">
        <v>4</v>
      </c>
    </row>
    <row r="2289" spans="1:16" ht="38.25" x14ac:dyDescent="0.2">
      <c r="A2289" s="27" t="s">
        <v>44</v>
      </c>
      <c r="E2289" s="29" t="s">
        <v>1901</v>
      </c>
    </row>
    <row r="2290" spans="1:16" ht="25.5" x14ac:dyDescent="0.2">
      <c r="E2290" s="28" t="s">
        <v>1898</v>
      </c>
    </row>
    <row r="2291" spans="1:16" x14ac:dyDescent="0.2">
      <c r="A2291" t="s">
        <v>36</v>
      </c>
      <c r="B2291" s="5" t="s">
        <v>73</v>
      </c>
      <c r="C2291" s="5" t="s">
        <v>1902</v>
      </c>
      <c r="D2291" t="s">
        <v>4</v>
      </c>
      <c r="E2291" s="22" t="s">
        <v>1903</v>
      </c>
      <c r="F2291" s="23" t="s">
        <v>128</v>
      </c>
      <c r="G2291" s="24">
        <v>1.1910000000000001</v>
      </c>
      <c r="H2291" s="23">
        <v>0</v>
      </c>
      <c r="I2291" s="23">
        <f>ROUND(G2291*H2291,6)</f>
        <v>0</v>
      </c>
      <c r="L2291" s="25">
        <v>0</v>
      </c>
      <c r="M2291" s="26">
        <f>ROUND(ROUND(L2291,2)*ROUND(G2291,3),2)</f>
        <v>0</v>
      </c>
      <c r="N2291" s="23" t="s">
        <v>129</v>
      </c>
      <c r="O2291">
        <f>(M2291*21)/100</f>
        <v>0</v>
      </c>
      <c r="P2291" t="s">
        <v>42</v>
      </c>
    </row>
    <row r="2292" spans="1:16" x14ac:dyDescent="0.2">
      <c r="A2292" s="27" t="s">
        <v>43</v>
      </c>
      <c r="E2292" s="28" t="s">
        <v>4</v>
      </c>
    </row>
    <row r="2293" spans="1:16" ht="38.25" x14ac:dyDescent="0.2">
      <c r="A2293" s="27" t="s">
        <v>44</v>
      </c>
      <c r="E2293" s="29" t="s">
        <v>1904</v>
      </c>
    </row>
    <row r="2294" spans="1:16" ht="25.5" x14ac:dyDescent="0.2">
      <c r="E2294" s="28" t="s">
        <v>1905</v>
      </c>
    </row>
    <row r="2295" spans="1:16" x14ac:dyDescent="0.2">
      <c r="A2295" t="s">
        <v>36</v>
      </c>
      <c r="B2295" s="5" t="s">
        <v>77</v>
      </c>
      <c r="C2295" s="5" t="s">
        <v>1906</v>
      </c>
      <c r="D2295" t="s">
        <v>4</v>
      </c>
      <c r="E2295" s="22" t="s">
        <v>1907</v>
      </c>
      <c r="F2295" s="23" t="s">
        <v>60</v>
      </c>
      <c r="G2295" s="24">
        <v>1.266</v>
      </c>
      <c r="H2295" s="23">
        <v>0</v>
      </c>
      <c r="I2295" s="23">
        <f>ROUND(G2295*H2295,6)</f>
        <v>0</v>
      </c>
      <c r="L2295" s="25">
        <v>0</v>
      </c>
      <c r="M2295" s="26">
        <f>ROUND(ROUND(L2295,2)*ROUND(G2295,3),2)</f>
        <v>0</v>
      </c>
      <c r="N2295" s="23" t="s">
        <v>129</v>
      </c>
      <c r="O2295">
        <f>(M2295*21)/100</f>
        <v>0</v>
      </c>
      <c r="P2295" t="s">
        <v>42</v>
      </c>
    </row>
    <row r="2296" spans="1:16" x14ac:dyDescent="0.2">
      <c r="A2296" s="27" t="s">
        <v>43</v>
      </c>
      <c r="E2296" s="28" t="s">
        <v>4</v>
      </c>
    </row>
    <row r="2297" spans="1:16" ht="51" x14ac:dyDescent="0.2">
      <c r="A2297" s="27" t="s">
        <v>44</v>
      </c>
      <c r="E2297" s="29" t="s">
        <v>1908</v>
      </c>
    </row>
    <row r="2298" spans="1:16" x14ac:dyDescent="0.2">
      <c r="E2298" s="28" t="s">
        <v>4</v>
      </c>
    </row>
    <row r="2299" spans="1:16" x14ac:dyDescent="0.2">
      <c r="A2299" t="s">
        <v>36</v>
      </c>
      <c r="B2299" s="5" t="s">
        <v>83</v>
      </c>
      <c r="C2299" s="5" t="s">
        <v>1909</v>
      </c>
      <c r="D2299" t="s">
        <v>4</v>
      </c>
      <c r="E2299" s="22" t="s">
        <v>1910</v>
      </c>
      <c r="F2299" s="23" t="s">
        <v>128</v>
      </c>
      <c r="G2299" s="24">
        <v>11.092000000000001</v>
      </c>
      <c r="H2299" s="23">
        <v>0</v>
      </c>
      <c r="I2299" s="23">
        <f>ROUND(G2299*H2299,6)</f>
        <v>0</v>
      </c>
      <c r="L2299" s="25">
        <v>0</v>
      </c>
      <c r="M2299" s="26">
        <f>ROUND(ROUND(L2299,2)*ROUND(G2299,3),2)</f>
        <v>0</v>
      </c>
      <c r="N2299" s="23" t="s">
        <v>129</v>
      </c>
      <c r="O2299">
        <f>(M2299*21)/100</f>
        <v>0</v>
      </c>
      <c r="P2299" t="s">
        <v>42</v>
      </c>
    </row>
    <row r="2300" spans="1:16" x14ac:dyDescent="0.2">
      <c r="A2300" s="27" t="s">
        <v>43</v>
      </c>
      <c r="E2300" s="28" t="s">
        <v>4</v>
      </c>
    </row>
    <row r="2301" spans="1:16" ht="38.25" x14ac:dyDescent="0.2">
      <c r="A2301" s="27" t="s">
        <v>44</v>
      </c>
      <c r="E2301" s="29" t="s">
        <v>1911</v>
      </c>
    </row>
    <row r="2302" spans="1:16" ht="25.5" x14ac:dyDescent="0.2">
      <c r="E2302" s="28" t="s">
        <v>1912</v>
      </c>
    </row>
    <row r="2303" spans="1:16" ht="25.5" x14ac:dyDescent="0.2">
      <c r="A2303" t="s">
        <v>36</v>
      </c>
      <c r="B2303" s="5" t="s">
        <v>86</v>
      </c>
      <c r="C2303" s="5" t="s">
        <v>1913</v>
      </c>
      <c r="D2303" t="s">
        <v>4</v>
      </c>
      <c r="E2303" s="22" t="s">
        <v>1914</v>
      </c>
      <c r="F2303" s="23" t="s">
        <v>128</v>
      </c>
      <c r="G2303" s="24">
        <v>1.165</v>
      </c>
      <c r="H2303" s="23">
        <v>0</v>
      </c>
      <c r="I2303" s="23">
        <f>ROUND(G2303*H2303,6)</f>
        <v>0</v>
      </c>
      <c r="L2303" s="25">
        <v>0</v>
      </c>
      <c r="M2303" s="26">
        <f>ROUND(ROUND(L2303,2)*ROUND(G2303,3),2)</f>
        <v>0</v>
      </c>
      <c r="N2303" s="23" t="s">
        <v>129</v>
      </c>
      <c r="O2303">
        <f>(M2303*21)/100</f>
        <v>0</v>
      </c>
      <c r="P2303" t="s">
        <v>42</v>
      </c>
    </row>
    <row r="2304" spans="1:16" x14ac:dyDescent="0.2">
      <c r="A2304" s="27" t="s">
        <v>43</v>
      </c>
      <c r="E2304" s="28" t="s">
        <v>4</v>
      </c>
    </row>
    <row r="2305" spans="1:16" ht="25.5" x14ac:dyDescent="0.2">
      <c r="A2305" s="27" t="s">
        <v>44</v>
      </c>
      <c r="E2305" s="29" t="s">
        <v>1915</v>
      </c>
    </row>
    <row r="2306" spans="1:16" x14ac:dyDescent="0.2">
      <c r="E2306" s="28" t="s">
        <v>4</v>
      </c>
    </row>
    <row r="2307" spans="1:16" ht="25.5" x14ac:dyDescent="0.2">
      <c r="A2307" t="s">
        <v>36</v>
      </c>
      <c r="B2307" s="5" t="s">
        <v>90</v>
      </c>
      <c r="C2307" s="5" t="s">
        <v>312</v>
      </c>
      <c r="D2307" t="s">
        <v>4</v>
      </c>
      <c r="E2307" s="22" t="s">
        <v>313</v>
      </c>
      <c r="F2307" s="23" t="s">
        <v>128</v>
      </c>
      <c r="G2307" s="24">
        <v>2.5329999999999999</v>
      </c>
      <c r="H2307" s="23">
        <v>0</v>
      </c>
      <c r="I2307" s="23">
        <f>ROUND(G2307*H2307,6)</f>
        <v>0</v>
      </c>
      <c r="L2307" s="25">
        <v>0</v>
      </c>
      <c r="M2307" s="26">
        <f>ROUND(ROUND(L2307,2)*ROUND(G2307,3),2)</f>
        <v>0</v>
      </c>
      <c r="N2307" s="23" t="s">
        <v>129</v>
      </c>
      <c r="O2307">
        <f>(M2307*21)/100</f>
        <v>0</v>
      </c>
      <c r="P2307" t="s">
        <v>42</v>
      </c>
    </row>
    <row r="2308" spans="1:16" x14ac:dyDescent="0.2">
      <c r="A2308" s="27" t="s">
        <v>43</v>
      </c>
      <c r="E2308" s="28" t="s">
        <v>4</v>
      </c>
    </row>
    <row r="2309" spans="1:16" ht="25.5" x14ac:dyDescent="0.2">
      <c r="A2309" s="27" t="s">
        <v>44</v>
      </c>
      <c r="E2309" s="29" t="s">
        <v>1916</v>
      </c>
    </row>
    <row r="2310" spans="1:16" x14ac:dyDescent="0.2">
      <c r="E2310" s="28" t="s">
        <v>4</v>
      </c>
    </row>
    <row r="2311" spans="1:16" x14ac:dyDescent="0.2">
      <c r="A2311" t="s">
        <v>36</v>
      </c>
      <c r="B2311" s="5" t="s">
        <v>96</v>
      </c>
      <c r="C2311" s="5" t="s">
        <v>1917</v>
      </c>
      <c r="D2311" t="s">
        <v>4</v>
      </c>
      <c r="E2311" s="22" t="s">
        <v>1918</v>
      </c>
      <c r="F2311" s="23" t="s">
        <v>60</v>
      </c>
      <c r="G2311" s="24">
        <v>540.15</v>
      </c>
      <c r="H2311" s="23">
        <v>0</v>
      </c>
      <c r="I2311" s="23">
        <f>ROUND(G2311*H2311,6)</f>
        <v>0</v>
      </c>
      <c r="L2311" s="25">
        <v>0</v>
      </c>
      <c r="M2311" s="26">
        <f>ROUND(ROUND(L2311,2)*ROUND(G2311,3),2)</f>
        <v>0</v>
      </c>
      <c r="N2311" s="23" t="s">
        <v>129</v>
      </c>
      <c r="O2311">
        <f>(M2311*21)/100</f>
        <v>0</v>
      </c>
      <c r="P2311" t="s">
        <v>42</v>
      </c>
    </row>
    <row r="2312" spans="1:16" x14ac:dyDescent="0.2">
      <c r="A2312" s="27" t="s">
        <v>43</v>
      </c>
      <c r="E2312" s="28" t="s">
        <v>4</v>
      </c>
    </row>
    <row r="2313" spans="1:16" ht="255" x14ac:dyDescent="0.2">
      <c r="A2313" s="27" t="s">
        <v>44</v>
      </c>
      <c r="E2313" s="29" t="s">
        <v>1919</v>
      </c>
    </row>
    <row r="2314" spans="1:16" ht="51" x14ac:dyDescent="0.2">
      <c r="E2314" s="28" t="s">
        <v>1920</v>
      </c>
    </row>
    <row r="2315" spans="1:16" x14ac:dyDescent="0.2">
      <c r="A2315" t="s">
        <v>36</v>
      </c>
      <c r="B2315" s="5" t="s">
        <v>100</v>
      </c>
      <c r="C2315" s="5" t="s">
        <v>1921</v>
      </c>
      <c r="D2315" t="s">
        <v>4</v>
      </c>
      <c r="E2315" s="22" t="s">
        <v>1922</v>
      </c>
      <c r="F2315" s="23" t="s">
        <v>80</v>
      </c>
      <c r="G2315" s="24">
        <v>5</v>
      </c>
      <c r="H2315" s="23">
        <v>0</v>
      </c>
      <c r="I2315" s="23">
        <f>ROUND(G2315*H2315,6)</f>
        <v>0</v>
      </c>
      <c r="L2315" s="25">
        <v>0</v>
      </c>
      <c r="M2315" s="26">
        <f>ROUND(ROUND(L2315,2)*ROUND(G2315,3),2)</f>
        <v>0</v>
      </c>
      <c r="N2315" s="23" t="s">
        <v>129</v>
      </c>
      <c r="O2315">
        <f>(M2315*21)/100</f>
        <v>0</v>
      </c>
      <c r="P2315" t="s">
        <v>42</v>
      </c>
    </row>
    <row r="2316" spans="1:16" x14ac:dyDescent="0.2">
      <c r="A2316" s="27" t="s">
        <v>43</v>
      </c>
      <c r="E2316" s="28" t="s">
        <v>4</v>
      </c>
    </row>
    <row r="2317" spans="1:16" ht="51" x14ac:dyDescent="0.2">
      <c r="A2317" s="27" t="s">
        <v>44</v>
      </c>
      <c r="E2317" s="29" t="s">
        <v>1923</v>
      </c>
    </row>
    <row r="2318" spans="1:16" ht="63.75" x14ac:dyDescent="0.2">
      <c r="E2318" s="28" t="s">
        <v>1924</v>
      </c>
    </row>
    <row r="2319" spans="1:16" x14ac:dyDescent="0.2">
      <c r="A2319" t="s">
        <v>36</v>
      </c>
      <c r="B2319" s="5" t="s">
        <v>106</v>
      </c>
      <c r="C2319" s="5" t="s">
        <v>1925</v>
      </c>
      <c r="D2319" t="s">
        <v>4</v>
      </c>
      <c r="E2319" s="22" t="s">
        <v>1926</v>
      </c>
      <c r="F2319" s="23" t="s">
        <v>60</v>
      </c>
      <c r="G2319" s="24">
        <v>1.5489999999999999</v>
      </c>
      <c r="H2319" s="23">
        <v>0</v>
      </c>
      <c r="I2319" s="23">
        <f>ROUND(G2319*H2319,6)</f>
        <v>0</v>
      </c>
      <c r="L2319" s="25">
        <v>0</v>
      </c>
      <c r="M2319" s="26">
        <f>ROUND(ROUND(L2319,2)*ROUND(G2319,3),2)</f>
        <v>0</v>
      </c>
      <c r="N2319" s="23" t="s">
        <v>129</v>
      </c>
      <c r="O2319">
        <f>(M2319*21)/100</f>
        <v>0</v>
      </c>
      <c r="P2319" t="s">
        <v>42</v>
      </c>
    </row>
    <row r="2320" spans="1:16" x14ac:dyDescent="0.2">
      <c r="A2320" s="27" t="s">
        <v>43</v>
      </c>
      <c r="E2320" s="28" t="s">
        <v>4</v>
      </c>
    </row>
    <row r="2321" spans="1:16" ht="89.25" x14ac:dyDescent="0.2">
      <c r="A2321" s="27" t="s">
        <v>44</v>
      </c>
      <c r="E2321" s="29" t="s">
        <v>1927</v>
      </c>
    </row>
    <row r="2322" spans="1:16" ht="38.25" x14ac:dyDescent="0.2">
      <c r="E2322" s="28" t="s">
        <v>1928</v>
      </c>
    </row>
    <row r="2323" spans="1:16" x14ac:dyDescent="0.2">
      <c r="A2323" t="s">
        <v>36</v>
      </c>
      <c r="B2323" s="5" t="s">
        <v>110</v>
      </c>
      <c r="C2323" s="5" t="s">
        <v>1929</v>
      </c>
      <c r="D2323" t="s">
        <v>4</v>
      </c>
      <c r="E2323" s="22" t="s">
        <v>1930</v>
      </c>
      <c r="F2323" s="23" t="s">
        <v>60</v>
      </c>
      <c r="G2323" s="24">
        <v>12.066000000000001</v>
      </c>
      <c r="H2323" s="23">
        <v>0</v>
      </c>
      <c r="I2323" s="23">
        <f>ROUND(G2323*H2323,6)</f>
        <v>0</v>
      </c>
      <c r="L2323" s="25">
        <v>0</v>
      </c>
      <c r="M2323" s="26">
        <f>ROUND(ROUND(L2323,2)*ROUND(G2323,3),2)</f>
        <v>0</v>
      </c>
      <c r="N2323" s="23" t="s">
        <v>129</v>
      </c>
      <c r="O2323">
        <f>(M2323*21)/100</f>
        <v>0</v>
      </c>
      <c r="P2323" t="s">
        <v>42</v>
      </c>
    </row>
    <row r="2324" spans="1:16" x14ac:dyDescent="0.2">
      <c r="A2324" s="27" t="s">
        <v>43</v>
      </c>
      <c r="E2324" s="28" t="s">
        <v>4</v>
      </c>
    </row>
    <row r="2325" spans="1:16" ht="102" x14ac:dyDescent="0.2">
      <c r="A2325" s="27" t="s">
        <v>44</v>
      </c>
      <c r="E2325" s="29" t="s">
        <v>1931</v>
      </c>
    </row>
    <row r="2326" spans="1:16" ht="38.25" x14ac:dyDescent="0.2">
      <c r="E2326" s="28" t="s">
        <v>1928</v>
      </c>
    </row>
    <row r="2327" spans="1:16" x14ac:dyDescent="0.2">
      <c r="A2327" t="s">
        <v>36</v>
      </c>
      <c r="B2327" s="5" t="s">
        <v>182</v>
      </c>
      <c r="C2327" s="5" t="s">
        <v>1932</v>
      </c>
      <c r="D2327" t="s">
        <v>4</v>
      </c>
      <c r="E2327" s="22" t="s">
        <v>1933</v>
      </c>
      <c r="F2327" s="23" t="s">
        <v>60</v>
      </c>
      <c r="G2327" s="24">
        <v>17.72</v>
      </c>
      <c r="H2327" s="23">
        <v>0</v>
      </c>
      <c r="I2327" s="23">
        <f>ROUND(G2327*H2327,6)</f>
        <v>0</v>
      </c>
      <c r="L2327" s="25">
        <v>0</v>
      </c>
      <c r="M2327" s="26">
        <f>ROUND(ROUND(L2327,2)*ROUND(G2327,3),2)</f>
        <v>0</v>
      </c>
      <c r="N2327" s="23" t="s">
        <v>129</v>
      </c>
      <c r="O2327">
        <f>(M2327*21)/100</f>
        <v>0</v>
      </c>
      <c r="P2327" t="s">
        <v>42</v>
      </c>
    </row>
    <row r="2328" spans="1:16" x14ac:dyDescent="0.2">
      <c r="A2328" s="27" t="s">
        <v>43</v>
      </c>
      <c r="E2328" s="28" t="s">
        <v>4</v>
      </c>
    </row>
    <row r="2329" spans="1:16" ht="102" x14ac:dyDescent="0.2">
      <c r="A2329" s="27" t="s">
        <v>44</v>
      </c>
      <c r="E2329" s="29" t="s">
        <v>1934</v>
      </c>
    </row>
    <row r="2330" spans="1:16" ht="38.25" x14ac:dyDescent="0.2">
      <c r="E2330" s="28" t="s">
        <v>1928</v>
      </c>
    </row>
    <row r="2331" spans="1:16" x14ac:dyDescent="0.2">
      <c r="A2331" t="s">
        <v>36</v>
      </c>
      <c r="B2331" s="5" t="s">
        <v>186</v>
      </c>
      <c r="C2331" s="5" t="s">
        <v>1935</v>
      </c>
      <c r="D2331" t="s">
        <v>4</v>
      </c>
      <c r="E2331" s="22" t="s">
        <v>1936</v>
      </c>
      <c r="F2331" s="23" t="s">
        <v>60</v>
      </c>
      <c r="G2331" s="24">
        <v>190.15199999999999</v>
      </c>
      <c r="H2331" s="23">
        <v>0</v>
      </c>
      <c r="I2331" s="23">
        <f>ROUND(G2331*H2331,6)</f>
        <v>0</v>
      </c>
      <c r="L2331" s="25">
        <v>0</v>
      </c>
      <c r="M2331" s="26">
        <f>ROUND(ROUND(L2331,2)*ROUND(G2331,3),2)</f>
        <v>0</v>
      </c>
      <c r="N2331" s="23" t="s">
        <v>129</v>
      </c>
      <c r="O2331">
        <f>(M2331*21)/100</f>
        <v>0</v>
      </c>
      <c r="P2331" t="s">
        <v>42</v>
      </c>
    </row>
    <row r="2332" spans="1:16" x14ac:dyDescent="0.2">
      <c r="A2332" s="27" t="s">
        <v>43</v>
      </c>
      <c r="E2332" s="28" t="s">
        <v>4</v>
      </c>
    </row>
    <row r="2333" spans="1:16" ht="127.5" x14ac:dyDescent="0.2">
      <c r="A2333" s="27" t="s">
        <v>44</v>
      </c>
      <c r="E2333" s="29" t="s">
        <v>1937</v>
      </c>
    </row>
    <row r="2334" spans="1:16" ht="38.25" x14ac:dyDescent="0.2">
      <c r="E2334" s="28" t="s">
        <v>1928</v>
      </c>
    </row>
    <row r="2335" spans="1:16" x14ac:dyDescent="0.2">
      <c r="A2335" t="s">
        <v>36</v>
      </c>
      <c r="B2335" s="5" t="s">
        <v>191</v>
      </c>
      <c r="C2335" s="5" t="s">
        <v>1938</v>
      </c>
      <c r="D2335" t="s">
        <v>4</v>
      </c>
      <c r="E2335" s="22" t="s">
        <v>1939</v>
      </c>
      <c r="F2335" s="23" t="s">
        <v>60</v>
      </c>
      <c r="G2335" s="24">
        <v>125.4</v>
      </c>
      <c r="H2335" s="23">
        <v>0</v>
      </c>
      <c r="I2335" s="23">
        <f>ROUND(G2335*H2335,6)</f>
        <v>0</v>
      </c>
      <c r="L2335" s="25">
        <v>0</v>
      </c>
      <c r="M2335" s="26">
        <f>ROUND(ROUND(L2335,2)*ROUND(G2335,3),2)</f>
        <v>0</v>
      </c>
      <c r="N2335" s="23" t="s">
        <v>129</v>
      </c>
      <c r="O2335">
        <f>(M2335*21)/100</f>
        <v>0</v>
      </c>
      <c r="P2335" t="s">
        <v>42</v>
      </c>
    </row>
    <row r="2336" spans="1:16" x14ac:dyDescent="0.2">
      <c r="A2336" s="27" t="s">
        <v>43</v>
      </c>
      <c r="E2336" s="28" t="s">
        <v>4</v>
      </c>
    </row>
    <row r="2337" spans="1:16" ht="140.25" x14ac:dyDescent="0.2">
      <c r="A2337" s="27" t="s">
        <v>44</v>
      </c>
      <c r="E2337" s="29" t="s">
        <v>1940</v>
      </c>
    </row>
    <row r="2338" spans="1:16" ht="38.25" x14ac:dyDescent="0.2">
      <c r="E2338" s="28" t="s">
        <v>1928</v>
      </c>
    </row>
    <row r="2339" spans="1:16" x14ac:dyDescent="0.2">
      <c r="A2339" t="s">
        <v>36</v>
      </c>
      <c r="B2339" s="5" t="s">
        <v>196</v>
      </c>
      <c r="C2339" s="5" t="s">
        <v>1941</v>
      </c>
      <c r="D2339" t="s">
        <v>4</v>
      </c>
      <c r="E2339" s="22" t="s">
        <v>1942</v>
      </c>
      <c r="F2339" s="23" t="s">
        <v>60</v>
      </c>
      <c r="G2339" s="24">
        <v>23.643999999999998</v>
      </c>
      <c r="H2339" s="23">
        <v>0</v>
      </c>
      <c r="I2339" s="23">
        <f>ROUND(G2339*H2339,6)</f>
        <v>0</v>
      </c>
      <c r="L2339" s="25">
        <v>0</v>
      </c>
      <c r="M2339" s="26">
        <f>ROUND(ROUND(L2339,2)*ROUND(G2339,3),2)</f>
        <v>0</v>
      </c>
      <c r="N2339" s="23" t="s">
        <v>129</v>
      </c>
      <c r="O2339">
        <f>(M2339*21)/100</f>
        <v>0</v>
      </c>
      <c r="P2339" t="s">
        <v>42</v>
      </c>
    </row>
    <row r="2340" spans="1:16" x14ac:dyDescent="0.2">
      <c r="A2340" s="27" t="s">
        <v>43</v>
      </c>
      <c r="E2340" s="28" t="s">
        <v>4</v>
      </c>
    </row>
    <row r="2341" spans="1:16" ht="127.5" x14ac:dyDescent="0.2">
      <c r="A2341" s="27" t="s">
        <v>44</v>
      </c>
      <c r="E2341" s="29" t="s">
        <v>1943</v>
      </c>
    </row>
    <row r="2342" spans="1:16" ht="38.25" x14ac:dyDescent="0.2">
      <c r="E2342" s="28" t="s">
        <v>1928</v>
      </c>
    </row>
    <row r="2343" spans="1:16" ht="25.5" x14ac:dyDescent="0.2">
      <c r="A2343" t="s">
        <v>36</v>
      </c>
      <c r="B2343" s="5" t="s">
        <v>199</v>
      </c>
      <c r="C2343" s="5" t="s">
        <v>1944</v>
      </c>
      <c r="D2343" t="s">
        <v>4</v>
      </c>
      <c r="E2343" s="22" t="s">
        <v>1945</v>
      </c>
      <c r="F2343" s="23" t="s">
        <v>64</v>
      </c>
      <c r="G2343" s="24">
        <v>2</v>
      </c>
      <c r="H2343" s="23">
        <v>0</v>
      </c>
      <c r="I2343" s="23">
        <f>ROUND(G2343*H2343,6)</f>
        <v>0</v>
      </c>
      <c r="L2343" s="25">
        <v>0</v>
      </c>
      <c r="M2343" s="26">
        <f>ROUND(ROUND(L2343,2)*ROUND(G2343,3),2)</f>
        <v>0</v>
      </c>
      <c r="N2343" s="23" t="s">
        <v>129</v>
      </c>
      <c r="O2343">
        <f>(M2343*21)/100</f>
        <v>0</v>
      </c>
      <c r="P2343" t="s">
        <v>42</v>
      </c>
    </row>
    <row r="2344" spans="1:16" x14ac:dyDescent="0.2">
      <c r="A2344" s="27" t="s">
        <v>43</v>
      </c>
      <c r="E2344" s="28" t="s">
        <v>4</v>
      </c>
    </row>
    <row r="2345" spans="1:16" ht="51" x14ac:dyDescent="0.2">
      <c r="A2345" s="27" t="s">
        <v>44</v>
      </c>
      <c r="E2345" s="29" t="s">
        <v>1946</v>
      </c>
    </row>
    <row r="2346" spans="1:16" x14ac:dyDescent="0.2">
      <c r="E2346" s="28" t="s">
        <v>4</v>
      </c>
    </row>
    <row r="2347" spans="1:16" x14ac:dyDescent="0.2">
      <c r="A2347" t="s">
        <v>36</v>
      </c>
      <c r="B2347" s="5" t="s">
        <v>204</v>
      </c>
      <c r="C2347" s="5" t="s">
        <v>1947</v>
      </c>
      <c r="D2347" t="s">
        <v>4</v>
      </c>
      <c r="E2347" s="22" t="s">
        <v>1948</v>
      </c>
      <c r="F2347" s="23" t="s">
        <v>64</v>
      </c>
      <c r="G2347" s="24">
        <v>1</v>
      </c>
      <c r="H2347" s="23">
        <v>0</v>
      </c>
      <c r="I2347" s="23">
        <f>ROUND(G2347*H2347,6)</f>
        <v>0</v>
      </c>
      <c r="L2347" s="25">
        <v>0</v>
      </c>
      <c r="M2347" s="26">
        <f>ROUND(ROUND(L2347,2)*ROUND(G2347,3),2)</f>
        <v>0</v>
      </c>
      <c r="N2347" s="23" t="s">
        <v>129</v>
      </c>
      <c r="O2347">
        <f>(M2347*21)/100</f>
        <v>0</v>
      </c>
      <c r="P2347" t="s">
        <v>42</v>
      </c>
    </row>
    <row r="2348" spans="1:16" x14ac:dyDescent="0.2">
      <c r="A2348" s="27" t="s">
        <v>43</v>
      </c>
      <c r="E2348" s="28" t="s">
        <v>4</v>
      </c>
    </row>
    <row r="2349" spans="1:16" ht="51" x14ac:dyDescent="0.2">
      <c r="A2349" s="27" t="s">
        <v>44</v>
      </c>
      <c r="E2349" s="29" t="s">
        <v>1949</v>
      </c>
    </row>
    <row r="2350" spans="1:16" x14ac:dyDescent="0.2">
      <c r="E2350" s="28" t="s">
        <v>4</v>
      </c>
    </row>
    <row r="2351" spans="1:16" x14ac:dyDescent="0.2">
      <c r="A2351" t="s">
        <v>36</v>
      </c>
      <c r="B2351" s="5" t="s">
        <v>116</v>
      </c>
      <c r="C2351" s="5" t="s">
        <v>1950</v>
      </c>
      <c r="D2351" t="s">
        <v>4</v>
      </c>
      <c r="E2351" s="22" t="s">
        <v>1951</v>
      </c>
      <c r="F2351" s="23" t="s">
        <v>128</v>
      </c>
      <c r="G2351" s="24">
        <v>1.4419999999999999</v>
      </c>
      <c r="H2351" s="23">
        <v>0</v>
      </c>
      <c r="I2351" s="23">
        <f>ROUND(G2351*H2351,6)</f>
        <v>0</v>
      </c>
      <c r="L2351" s="25">
        <v>0</v>
      </c>
      <c r="M2351" s="26">
        <f>ROUND(ROUND(L2351,2)*ROUND(G2351,3),2)</f>
        <v>0</v>
      </c>
      <c r="N2351" s="23" t="s">
        <v>129</v>
      </c>
      <c r="O2351">
        <f>(M2351*21)/100</f>
        <v>0</v>
      </c>
      <c r="P2351" t="s">
        <v>42</v>
      </c>
    </row>
    <row r="2352" spans="1:16" x14ac:dyDescent="0.2">
      <c r="A2352" s="27" t="s">
        <v>43</v>
      </c>
      <c r="E2352" s="28" t="s">
        <v>4</v>
      </c>
    </row>
    <row r="2353" spans="1:16" ht="102" x14ac:dyDescent="0.2">
      <c r="A2353" s="27" t="s">
        <v>44</v>
      </c>
      <c r="E2353" s="29" t="s">
        <v>1952</v>
      </c>
    </row>
    <row r="2354" spans="1:16" x14ac:dyDescent="0.2">
      <c r="E2354" s="28" t="s">
        <v>4</v>
      </c>
    </row>
    <row r="2355" spans="1:16" x14ac:dyDescent="0.2">
      <c r="A2355" t="s">
        <v>36</v>
      </c>
      <c r="B2355" s="5" t="s">
        <v>213</v>
      </c>
      <c r="C2355" s="5" t="s">
        <v>1953</v>
      </c>
      <c r="D2355" t="s">
        <v>4</v>
      </c>
      <c r="E2355" s="22" t="s">
        <v>1954</v>
      </c>
      <c r="F2355" s="23" t="s">
        <v>64</v>
      </c>
      <c r="G2355" s="24">
        <v>2</v>
      </c>
      <c r="H2355" s="23">
        <v>0</v>
      </c>
      <c r="I2355" s="23">
        <f>ROUND(G2355*H2355,6)</f>
        <v>0</v>
      </c>
      <c r="L2355" s="25">
        <v>0</v>
      </c>
      <c r="M2355" s="26">
        <f>ROUND(ROUND(L2355,2)*ROUND(G2355,3),2)</f>
        <v>0</v>
      </c>
      <c r="N2355" s="23" t="s">
        <v>129</v>
      </c>
      <c r="O2355">
        <f>(M2355*21)/100</f>
        <v>0</v>
      </c>
      <c r="P2355" t="s">
        <v>42</v>
      </c>
    </row>
    <row r="2356" spans="1:16" x14ac:dyDescent="0.2">
      <c r="A2356" s="27" t="s">
        <v>43</v>
      </c>
      <c r="E2356" s="28" t="s">
        <v>4</v>
      </c>
    </row>
    <row r="2357" spans="1:16" ht="51" x14ac:dyDescent="0.2">
      <c r="A2357" s="27" t="s">
        <v>44</v>
      </c>
      <c r="E2357" s="29" t="s">
        <v>1946</v>
      </c>
    </row>
    <row r="2358" spans="1:16" x14ac:dyDescent="0.2">
      <c r="E2358" s="28" t="s">
        <v>4</v>
      </c>
    </row>
    <row r="2359" spans="1:16" x14ac:dyDescent="0.2">
      <c r="A2359" t="s">
        <v>36</v>
      </c>
      <c r="B2359" s="5" t="s">
        <v>218</v>
      </c>
      <c r="C2359" s="5" t="s">
        <v>1955</v>
      </c>
      <c r="D2359" t="s">
        <v>4</v>
      </c>
      <c r="E2359" s="22" t="s">
        <v>1956</v>
      </c>
      <c r="F2359" s="23" t="s">
        <v>64</v>
      </c>
      <c r="G2359" s="24">
        <v>6</v>
      </c>
      <c r="H2359" s="23">
        <v>0</v>
      </c>
      <c r="I2359" s="23">
        <f>ROUND(G2359*H2359,6)</f>
        <v>0</v>
      </c>
      <c r="L2359" s="25">
        <v>0</v>
      </c>
      <c r="M2359" s="26">
        <f>ROUND(ROUND(L2359,2)*ROUND(G2359,3),2)</f>
        <v>0</v>
      </c>
      <c r="N2359" s="23" t="s">
        <v>129</v>
      </c>
      <c r="O2359">
        <f>(M2359*21)/100</f>
        <v>0</v>
      </c>
      <c r="P2359" t="s">
        <v>42</v>
      </c>
    </row>
    <row r="2360" spans="1:16" x14ac:dyDescent="0.2">
      <c r="A2360" s="27" t="s">
        <v>43</v>
      </c>
      <c r="E2360" s="28" t="s">
        <v>4</v>
      </c>
    </row>
    <row r="2361" spans="1:16" ht="51" x14ac:dyDescent="0.2">
      <c r="A2361" s="27" t="s">
        <v>44</v>
      </c>
      <c r="E2361" s="29" t="s">
        <v>1957</v>
      </c>
    </row>
    <row r="2362" spans="1:16" x14ac:dyDescent="0.2">
      <c r="E2362" s="28" t="s">
        <v>4</v>
      </c>
    </row>
    <row r="2363" spans="1:16" x14ac:dyDescent="0.2">
      <c r="A2363" t="s">
        <v>36</v>
      </c>
      <c r="B2363" s="5" t="s">
        <v>221</v>
      </c>
      <c r="C2363" s="5" t="s">
        <v>1958</v>
      </c>
      <c r="D2363" t="s">
        <v>4</v>
      </c>
      <c r="E2363" s="22" t="s">
        <v>1959</v>
      </c>
      <c r="F2363" s="23" t="s">
        <v>128</v>
      </c>
      <c r="G2363" s="24">
        <v>0.13400000000000001</v>
      </c>
      <c r="H2363" s="23">
        <v>0</v>
      </c>
      <c r="I2363" s="23">
        <f>ROUND(G2363*H2363,6)</f>
        <v>0</v>
      </c>
      <c r="L2363" s="25">
        <v>0</v>
      </c>
      <c r="M2363" s="26">
        <f>ROUND(ROUND(L2363,2)*ROUND(G2363,3),2)</f>
        <v>0</v>
      </c>
      <c r="N2363" s="23" t="s">
        <v>129</v>
      </c>
      <c r="O2363">
        <f>(M2363*21)/100</f>
        <v>0</v>
      </c>
      <c r="P2363" t="s">
        <v>42</v>
      </c>
    </row>
    <row r="2364" spans="1:16" x14ac:dyDescent="0.2">
      <c r="A2364" s="27" t="s">
        <v>43</v>
      </c>
      <c r="E2364" s="28" t="s">
        <v>4</v>
      </c>
    </row>
    <row r="2365" spans="1:16" x14ac:dyDescent="0.2">
      <c r="A2365" s="27" t="s">
        <v>44</v>
      </c>
      <c r="E2365" s="29" t="s">
        <v>1960</v>
      </c>
    </row>
    <row r="2366" spans="1:16" x14ac:dyDescent="0.2">
      <c r="E2366" s="28" t="s">
        <v>4</v>
      </c>
    </row>
    <row r="2367" spans="1:16" x14ac:dyDescent="0.2">
      <c r="A2367" t="s">
        <v>36</v>
      </c>
      <c r="B2367" s="5" t="s">
        <v>225</v>
      </c>
      <c r="C2367" s="5" t="s">
        <v>1961</v>
      </c>
      <c r="D2367" t="s">
        <v>4</v>
      </c>
      <c r="E2367" s="22" t="s">
        <v>1962</v>
      </c>
      <c r="F2367" s="23" t="s">
        <v>128</v>
      </c>
      <c r="G2367" s="24">
        <v>5.9960000000000004</v>
      </c>
      <c r="H2367" s="23">
        <v>0</v>
      </c>
      <c r="I2367" s="23">
        <f>ROUND(G2367*H2367,6)</f>
        <v>0</v>
      </c>
      <c r="L2367" s="25">
        <v>0</v>
      </c>
      <c r="M2367" s="26">
        <f>ROUND(ROUND(L2367,2)*ROUND(G2367,3),2)</f>
        <v>0</v>
      </c>
      <c r="N2367" s="23" t="s">
        <v>129</v>
      </c>
      <c r="O2367">
        <f>(M2367*21)/100</f>
        <v>0</v>
      </c>
      <c r="P2367" t="s">
        <v>42</v>
      </c>
    </row>
    <row r="2368" spans="1:16" x14ac:dyDescent="0.2">
      <c r="A2368" s="27" t="s">
        <v>43</v>
      </c>
      <c r="E2368" s="28" t="s">
        <v>4</v>
      </c>
    </row>
    <row r="2369" spans="1:16" ht="63.75" x14ac:dyDescent="0.2">
      <c r="A2369" s="27" t="s">
        <v>44</v>
      </c>
      <c r="E2369" s="29" t="s">
        <v>1963</v>
      </c>
    </row>
    <row r="2370" spans="1:16" x14ac:dyDescent="0.2">
      <c r="E2370" s="28" t="s">
        <v>4</v>
      </c>
    </row>
    <row r="2371" spans="1:16" x14ac:dyDescent="0.2">
      <c r="A2371" t="s">
        <v>36</v>
      </c>
      <c r="B2371" s="5" t="s">
        <v>228</v>
      </c>
      <c r="C2371" s="5" t="s">
        <v>1964</v>
      </c>
      <c r="D2371" t="s">
        <v>4</v>
      </c>
      <c r="E2371" s="22" t="s">
        <v>1965</v>
      </c>
      <c r="F2371" s="23" t="s">
        <v>80</v>
      </c>
      <c r="G2371" s="24">
        <v>43.21</v>
      </c>
      <c r="H2371" s="23">
        <v>0</v>
      </c>
      <c r="I2371" s="23">
        <f>ROUND(G2371*H2371,6)</f>
        <v>0</v>
      </c>
      <c r="L2371" s="25">
        <v>0</v>
      </c>
      <c r="M2371" s="26">
        <f>ROUND(ROUND(L2371,2)*ROUND(G2371,3),2)</f>
        <v>0</v>
      </c>
      <c r="N2371" s="23" t="s">
        <v>129</v>
      </c>
      <c r="O2371">
        <f>(M2371*21)/100</f>
        <v>0</v>
      </c>
      <c r="P2371" t="s">
        <v>42</v>
      </c>
    </row>
    <row r="2372" spans="1:16" x14ac:dyDescent="0.2">
      <c r="A2372" s="27" t="s">
        <v>43</v>
      </c>
      <c r="E2372" s="28" t="s">
        <v>4</v>
      </c>
    </row>
    <row r="2373" spans="1:16" ht="38.25" x14ac:dyDescent="0.2">
      <c r="A2373" s="27" t="s">
        <v>44</v>
      </c>
      <c r="E2373" s="29" t="s">
        <v>1880</v>
      </c>
    </row>
    <row r="2374" spans="1:16" x14ac:dyDescent="0.2">
      <c r="E2374" s="28" t="s">
        <v>4</v>
      </c>
    </row>
    <row r="2375" spans="1:16" ht="25.5" x14ac:dyDescent="0.2">
      <c r="A2375" t="s">
        <v>36</v>
      </c>
      <c r="B2375" s="5" t="s">
        <v>232</v>
      </c>
      <c r="C2375" s="5" t="s">
        <v>1966</v>
      </c>
      <c r="D2375" t="s">
        <v>4</v>
      </c>
      <c r="E2375" s="22" t="s">
        <v>1967</v>
      </c>
      <c r="F2375" s="23" t="s">
        <v>60</v>
      </c>
      <c r="G2375" s="24">
        <v>676.39</v>
      </c>
      <c r="H2375" s="23">
        <v>0</v>
      </c>
      <c r="I2375" s="23">
        <f>ROUND(G2375*H2375,6)</f>
        <v>0</v>
      </c>
      <c r="L2375" s="25">
        <v>0</v>
      </c>
      <c r="M2375" s="26">
        <f>ROUND(ROUND(L2375,2)*ROUND(G2375,3),2)</f>
        <v>0</v>
      </c>
      <c r="N2375" s="23" t="s">
        <v>129</v>
      </c>
      <c r="O2375">
        <f>(M2375*21)/100</f>
        <v>0</v>
      </c>
      <c r="P2375" t="s">
        <v>42</v>
      </c>
    </row>
    <row r="2376" spans="1:16" x14ac:dyDescent="0.2">
      <c r="A2376" s="27" t="s">
        <v>43</v>
      </c>
      <c r="E2376" s="28" t="s">
        <v>4</v>
      </c>
    </row>
    <row r="2377" spans="1:16" ht="102" x14ac:dyDescent="0.2">
      <c r="A2377" s="27" t="s">
        <v>44</v>
      </c>
      <c r="E2377" s="29" t="s">
        <v>1968</v>
      </c>
    </row>
    <row r="2378" spans="1:16" ht="25.5" x14ac:dyDescent="0.2">
      <c r="E2378" s="28" t="s">
        <v>1969</v>
      </c>
    </row>
    <row r="2379" spans="1:16" ht="25.5" x14ac:dyDescent="0.2">
      <c r="A2379" t="s">
        <v>36</v>
      </c>
      <c r="B2379" s="5" t="s">
        <v>237</v>
      </c>
      <c r="C2379" s="5" t="s">
        <v>1970</v>
      </c>
      <c r="D2379" t="s">
        <v>4</v>
      </c>
      <c r="E2379" s="22" t="s">
        <v>1971</v>
      </c>
      <c r="F2379" s="23" t="s">
        <v>60</v>
      </c>
      <c r="G2379" s="24">
        <v>1387.43</v>
      </c>
      <c r="H2379" s="23">
        <v>0</v>
      </c>
      <c r="I2379" s="23">
        <f>ROUND(G2379*H2379,6)</f>
        <v>0</v>
      </c>
      <c r="L2379" s="25">
        <v>0</v>
      </c>
      <c r="M2379" s="26">
        <f>ROUND(ROUND(L2379,2)*ROUND(G2379,3),2)</f>
        <v>0</v>
      </c>
      <c r="N2379" s="23" t="s">
        <v>129</v>
      </c>
      <c r="O2379">
        <f>(M2379*21)/100</f>
        <v>0</v>
      </c>
      <c r="P2379" t="s">
        <v>42</v>
      </c>
    </row>
    <row r="2380" spans="1:16" x14ac:dyDescent="0.2">
      <c r="A2380" s="27" t="s">
        <v>43</v>
      </c>
      <c r="E2380" s="28" t="s">
        <v>4</v>
      </c>
    </row>
    <row r="2381" spans="1:16" ht="409.5" x14ac:dyDescent="0.2">
      <c r="A2381" s="27" t="s">
        <v>44</v>
      </c>
      <c r="E2381" s="29" t="s">
        <v>1972</v>
      </c>
    </row>
    <row r="2382" spans="1:16" ht="25.5" x14ac:dyDescent="0.2">
      <c r="E2382" s="28" t="s">
        <v>1969</v>
      </c>
    </row>
    <row r="2383" spans="1:16" ht="25.5" x14ac:dyDescent="0.2">
      <c r="A2383" t="s">
        <v>36</v>
      </c>
      <c r="B2383" s="5" t="s">
        <v>243</v>
      </c>
      <c r="C2383" s="5" t="s">
        <v>1973</v>
      </c>
      <c r="D2383" t="s">
        <v>4</v>
      </c>
      <c r="E2383" s="22" t="s">
        <v>1974</v>
      </c>
      <c r="F2383" s="23" t="s">
        <v>128</v>
      </c>
      <c r="G2383" s="24">
        <v>82.808000000000007</v>
      </c>
      <c r="H2383" s="23">
        <v>0</v>
      </c>
      <c r="I2383" s="23">
        <f>ROUND(G2383*H2383,6)</f>
        <v>0</v>
      </c>
      <c r="L2383" s="25">
        <v>0</v>
      </c>
      <c r="M2383" s="26">
        <f>ROUND(ROUND(L2383,2)*ROUND(G2383,3),2)</f>
        <v>0</v>
      </c>
      <c r="N2383" s="23" t="s">
        <v>129</v>
      </c>
      <c r="O2383">
        <f>(M2383*21)/100</f>
        <v>0</v>
      </c>
      <c r="P2383" t="s">
        <v>42</v>
      </c>
    </row>
    <row r="2384" spans="1:16" x14ac:dyDescent="0.2">
      <c r="A2384" s="27" t="s">
        <v>43</v>
      </c>
      <c r="E2384" s="28" t="s">
        <v>4</v>
      </c>
    </row>
    <row r="2385" spans="1:16" x14ac:dyDescent="0.2">
      <c r="A2385" s="27" t="s">
        <v>44</v>
      </c>
      <c r="E2385" s="29" t="s">
        <v>1975</v>
      </c>
    </row>
    <row r="2386" spans="1:16" ht="191.25" x14ac:dyDescent="0.2">
      <c r="E2386" s="28" t="s">
        <v>1976</v>
      </c>
    </row>
    <row r="2387" spans="1:16" x14ac:dyDescent="0.2">
      <c r="A2387" t="s">
        <v>33</v>
      </c>
      <c r="C2387" s="6" t="s">
        <v>323</v>
      </c>
      <c r="E2387" s="30" t="s">
        <v>324</v>
      </c>
      <c r="J2387" s="26">
        <f>0</f>
        <v>0</v>
      </c>
      <c r="K2387" s="26">
        <f>0</f>
        <v>0</v>
      </c>
      <c r="L2387" s="26">
        <f>0+L2388+L2392+L2396+L2400+L2404+L2408+L2412+L2416+L2420+L2424+L2428</f>
        <v>0</v>
      </c>
      <c r="M2387" s="26">
        <f>0+M2388+M2392+M2396+M2400+M2404+M2408+M2412+M2416+M2420+M2424+M2428</f>
        <v>0</v>
      </c>
    </row>
    <row r="2388" spans="1:16" ht="25.5" x14ac:dyDescent="0.2">
      <c r="A2388" t="s">
        <v>36</v>
      </c>
      <c r="B2388" s="5" t="s">
        <v>248</v>
      </c>
      <c r="C2388" s="5" t="s">
        <v>326</v>
      </c>
      <c r="D2388" t="s">
        <v>4</v>
      </c>
      <c r="E2388" s="22" t="s">
        <v>327</v>
      </c>
      <c r="F2388" s="23" t="s">
        <v>165</v>
      </c>
      <c r="G2388" s="24">
        <v>630.577</v>
      </c>
      <c r="H2388" s="23">
        <v>0</v>
      </c>
      <c r="I2388" s="23">
        <f>ROUND(G2388*H2388,6)</f>
        <v>0</v>
      </c>
      <c r="L2388" s="25">
        <v>0</v>
      </c>
      <c r="M2388" s="26">
        <f>ROUND(ROUND(L2388,2)*ROUND(G2388,3),2)</f>
        <v>0</v>
      </c>
      <c r="N2388" s="23" t="s">
        <v>129</v>
      </c>
      <c r="O2388">
        <f>(M2388*21)/100</f>
        <v>0</v>
      </c>
      <c r="P2388" t="s">
        <v>42</v>
      </c>
    </row>
    <row r="2389" spans="1:16" x14ac:dyDescent="0.2">
      <c r="A2389" s="27" t="s">
        <v>43</v>
      </c>
      <c r="E2389" s="28" t="s">
        <v>4</v>
      </c>
    </row>
    <row r="2390" spans="1:16" x14ac:dyDescent="0.2">
      <c r="A2390" s="27" t="s">
        <v>44</v>
      </c>
      <c r="E2390" s="29" t="s">
        <v>4</v>
      </c>
    </row>
    <row r="2391" spans="1:16" ht="127.5" x14ac:dyDescent="0.2">
      <c r="E2391" s="28" t="s">
        <v>328</v>
      </c>
    </row>
    <row r="2392" spans="1:16" ht="25.5" x14ac:dyDescent="0.2">
      <c r="A2392" t="s">
        <v>36</v>
      </c>
      <c r="B2392" s="5" t="s">
        <v>252</v>
      </c>
      <c r="C2392" s="5" t="s">
        <v>330</v>
      </c>
      <c r="D2392" t="s">
        <v>4</v>
      </c>
      <c r="E2392" s="22" t="s">
        <v>331</v>
      </c>
      <c r="F2392" s="23" t="s">
        <v>165</v>
      </c>
      <c r="G2392" s="24">
        <v>2522.308</v>
      </c>
      <c r="H2392" s="23">
        <v>0</v>
      </c>
      <c r="I2392" s="23">
        <f>ROUND(G2392*H2392,6)</f>
        <v>0</v>
      </c>
      <c r="L2392" s="25">
        <v>0</v>
      </c>
      <c r="M2392" s="26">
        <f>ROUND(ROUND(L2392,2)*ROUND(G2392,3),2)</f>
        <v>0</v>
      </c>
      <c r="N2392" s="23" t="s">
        <v>129</v>
      </c>
      <c r="O2392">
        <f>(M2392*21)/100</f>
        <v>0</v>
      </c>
      <c r="P2392" t="s">
        <v>42</v>
      </c>
    </row>
    <row r="2393" spans="1:16" x14ac:dyDescent="0.2">
      <c r="A2393" s="27" t="s">
        <v>43</v>
      </c>
      <c r="E2393" s="28" t="s">
        <v>4</v>
      </c>
    </row>
    <row r="2394" spans="1:16" x14ac:dyDescent="0.2">
      <c r="A2394" s="27" t="s">
        <v>44</v>
      </c>
      <c r="E2394" s="29" t="s">
        <v>4</v>
      </c>
    </row>
    <row r="2395" spans="1:16" ht="127.5" x14ac:dyDescent="0.2">
      <c r="E2395" s="28" t="s">
        <v>328</v>
      </c>
    </row>
    <row r="2396" spans="1:16" ht="25.5" x14ac:dyDescent="0.2">
      <c r="A2396" t="s">
        <v>36</v>
      </c>
      <c r="B2396" s="5" t="s">
        <v>298</v>
      </c>
      <c r="C2396" s="5" t="s">
        <v>333</v>
      </c>
      <c r="D2396" t="s">
        <v>4</v>
      </c>
      <c r="E2396" s="22" t="s">
        <v>334</v>
      </c>
      <c r="F2396" s="23" t="s">
        <v>165</v>
      </c>
      <c r="G2396" s="24">
        <v>630.577</v>
      </c>
      <c r="H2396" s="23">
        <v>0</v>
      </c>
      <c r="I2396" s="23">
        <f>ROUND(G2396*H2396,6)</f>
        <v>0</v>
      </c>
      <c r="L2396" s="25">
        <v>0</v>
      </c>
      <c r="M2396" s="26">
        <f>ROUND(ROUND(L2396,2)*ROUND(G2396,3),2)</f>
        <v>0</v>
      </c>
      <c r="N2396" s="23" t="s">
        <v>129</v>
      </c>
      <c r="O2396">
        <f>(M2396*21)/100</f>
        <v>0</v>
      </c>
      <c r="P2396" t="s">
        <v>42</v>
      </c>
    </row>
    <row r="2397" spans="1:16" x14ac:dyDescent="0.2">
      <c r="A2397" s="27" t="s">
        <v>43</v>
      </c>
      <c r="E2397" s="28" t="s">
        <v>4</v>
      </c>
    </row>
    <row r="2398" spans="1:16" x14ac:dyDescent="0.2">
      <c r="A2398" s="27" t="s">
        <v>44</v>
      </c>
      <c r="E2398" s="29" t="s">
        <v>4</v>
      </c>
    </row>
    <row r="2399" spans="1:16" ht="76.5" x14ac:dyDescent="0.2">
      <c r="E2399" s="28" t="s">
        <v>335</v>
      </c>
    </row>
    <row r="2400" spans="1:16" x14ac:dyDescent="0.2">
      <c r="A2400" t="s">
        <v>36</v>
      </c>
      <c r="B2400" s="5" t="s">
        <v>295</v>
      </c>
      <c r="C2400" s="5" t="s">
        <v>337</v>
      </c>
      <c r="D2400" t="s">
        <v>4</v>
      </c>
      <c r="E2400" s="22" t="s">
        <v>338</v>
      </c>
      <c r="F2400" s="23" t="s">
        <v>165</v>
      </c>
      <c r="G2400" s="24">
        <v>3152.8850000000002</v>
      </c>
      <c r="H2400" s="23">
        <v>0</v>
      </c>
      <c r="I2400" s="23">
        <f>ROUND(G2400*H2400,6)</f>
        <v>0</v>
      </c>
      <c r="L2400" s="25">
        <v>0</v>
      </c>
      <c r="M2400" s="26">
        <f>ROUND(ROUND(L2400,2)*ROUND(G2400,3),2)</f>
        <v>0</v>
      </c>
      <c r="N2400" s="23" t="s">
        <v>129</v>
      </c>
      <c r="O2400">
        <f>(M2400*21)/100</f>
        <v>0</v>
      </c>
      <c r="P2400" t="s">
        <v>42</v>
      </c>
    </row>
    <row r="2401" spans="1:16" x14ac:dyDescent="0.2">
      <c r="A2401" s="27" t="s">
        <v>43</v>
      </c>
      <c r="E2401" s="28" t="s">
        <v>4</v>
      </c>
    </row>
    <row r="2402" spans="1:16" x14ac:dyDescent="0.2">
      <c r="A2402" s="27" t="s">
        <v>44</v>
      </c>
      <c r="E2402" s="29" t="s">
        <v>4</v>
      </c>
    </row>
    <row r="2403" spans="1:16" ht="76.5" x14ac:dyDescent="0.2">
      <c r="E2403" s="28" t="s">
        <v>335</v>
      </c>
    </row>
    <row r="2404" spans="1:16" ht="25.5" x14ac:dyDescent="0.2">
      <c r="A2404" t="s">
        <v>36</v>
      </c>
      <c r="B2404" s="5" t="s">
        <v>302</v>
      </c>
      <c r="C2404" s="5" t="s">
        <v>340</v>
      </c>
      <c r="D2404" t="s">
        <v>4</v>
      </c>
      <c r="E2404" s="22" t="s">
        <v>341</v>
      </c>
      <c r="F2404" s="23" t="s">
        <v>165</v>
      </c>
      <c r="G2404" s="24">
        <v>89.236000000000004</v>
      </c>
      <c r="H2404" s="23">
        <v>0</v>
      </c>
      <c r="I2404" s="23">
        <f>ROUND(G2404*H2404,6)</f>
        <v>0</v>
      </c>
      <c r="L2404" s="25">
        <v>0</v>
      </c>
      <c r="M2404" s="26">
        <f>ROUND(ROUND(L2404,2)*ROUND(G2404,3),2)</f>
        <v>0</v>
      </c>
      <c r="N2404" s="23" t="s">
        <v>129</v>
      </c>
      <c r="O2404">
        <f>(M2404*21)/100</f>
        <v>0</v>
      </c>
      <c r="P2404" t="s">
        <v>42</v>
      </c>
    </row>
    <row r="2405" spans="1:16" ht="51" x14ac:dyDescent="0.2">
      <c r="A2405" s="27" t="s">
        <v>43</v>
      </c>
      <c r="E2405" s="28" t="s">
        <v>342</v>
      </c>
    </row>
    <row r="2406" spans="1:16" x14ac:dyDescent="0.2">
      <c r="A2406" s="27" t="s">
        <v>44</v>
      </c>
      <c r="E2406" s="29" t="s">
        <v>4</v>
      </c>
    </row>
    <row r="2407" spans="1:16" ht="63.75" x14ac:dyDescent="0.2">
      <c r="E2407" s="28" t="s">
        <v>343</v>
      </c>
    </row>
    <row r="2408" spans="1:16" ht="25.5" x14ac:dyDescent="0.2">
      <c r="A2408" t="s">
        <v>36</v>
      </c>
      <c r="B2408" s="5" t="s">
        <v>307</v>
      </c>
      <c r="C2408" s="5" t="s">
        <v>345</v>
      </c>
      <c r="D2408" t="s">
        <v>4</v>
      </c>
      <c r="E2408" s="22" t="s">
        <v>346</v>
      </c>
      <c r="F2408" s="23" t="s">
        <v>165</v>
      </c>
      <c r="G2408" s="24">
        <v>17.847000000000001</v>
      </c>
      <c r="H2408" s="23">
        <v>0</v>
      </c>
      <c r="I2408" s="23">
        <f>ROUND(G2408*H2408,6)</f>
        <v>0</v>
      </c>
      <c r="L2408" s="25">
        <v>0</v>
      </c>
      <c r="M2408" s="26">
        <f>ROUND(ROUND(L2408,2)*ROUND(G2408,3),2)</f>
        <v>0</v>
      </c>
      <c r="N2408" s="23" t="s">
        <v>129</v>
      </c>
      <c r="O2408">
        <f>(M2408*21)/100</f>
        <v>0</v>
      </c>
      <c r="P2408" t="s">
        <v>42</v>
      </c>
    </row>
    <row r="2409" spans="1:16" ht="51" x14ac:dyDescent="0.2">
      <c r="A2409" s="27" t="s">
        <v>43</v>
      </c>
      <c r="E2409" s="28" t="s">
        <v>347</v>
      </c>
    </row>
    <row r="2410" spans="1:16" x14ac:dyDescent="0.2">
      <c r="A2410" s="27" t="s">
        <v>44</v>
      </c>
      <c r="E2410" s="29" t="s">
        <v>4</v>
      </c>
    </row>
    <row r="2411" spans="1:16" ht="63.75" x14ac:dyDescent="0.2">
      <c r="E2411" s="28" t="s">
        <v>343</v>
      </c>
    </row>
    <row r="2412" spans="1:16" ht="25.5" x14ac:dyDescent="0.2">
      <c r="A2412" t="s">
        <v>36</v>
      </c>
      <c r="B2412" s="5" t="s">
        <v>311</v>
      </c>
      <c r="C2412" s="5" t="s">
        <v>1796</v>
      </c>
      <c r="D2412" t="s">
        <v>4</v>
      </c>
      <c r="E2412" s="22" t="s">
        <v>1797</v>
      </c>
      <c r="F2412" s="23" t="s">
        <v>165</v>
      </c>
      <c r="G2412" s="24">
        <v>297.45400000000001</v>
      </c>
      <c r="H2412" s="23">
        <v>0</v>
      </c>
      <c r="I2412" s="23">
        <f>ROUND(G2412*H2412,6)</f>
        <v>0</v>
      </c>
      <c r="L2412" s="25">
        <v>0</v>
      </c>
      <c r="M2412" s="26">
        <f>ROUND(ROUND(L2412,2)*ROUND(G2412,3),2)</f>
        <v>0</v>
      </c>
      <c r="N2412" s="23" t="s">
        <v>129</v>
      </c>
      <c r="O2412">
        <f>(M2412*21)/100</f>
        <v>0</v>
      </c>
      <c r="P2412" t="s">
        <v>42</v>
      </c>
    </row>
    <row r="2413" spans="1:16" ht="51" x14ac:dyDescent="0.2">
      <c r="A2413" s="27" t="s">
        <v>43</v>
      </c>
      <c r="E2413" s="28" t="s">
        <v>1798</v>
      </c>
    </row>
    <row r="2414" spans="1:16" x14ac:dyDescent="0.2">
      <c r="A2414" s="27" t="s">
        <v>44</v>
      </c>
      <c r="E2414" s="29" t="s">
        <v>4</v>
      </c>
    </row>
    <row r="2415" spans="1:16" ht="63.75" x14ac:dyDescent="0.2">
      <c r="E2415" s="28" t="s">
        <v>343</v>
      </c>
    </row>
    <row r="2416" spans="1:16" ht="25.5" x14ac:dyDescent="0.2">
      <c r="A2416" t="s">
        <v>36</v>
      </c>
      <c r="B2416" s="5" t="s">
        <v>315</v>
      </c>
      <c r="C2416" s="5" t="s">
        <v>1977</v>
      </c>
      <c r="D2416" t="s">
        <v>4</v>
      </c>
      <c r="E2416" s="22" t="s">
        <v>1978</v>
      </c>
      <c r="F2416" s="23" t="s">
        <v>165</v>
      </c>
      <c r="G2416" s="24">
        <v>2.9750000000000001</v>
      </c>
      <c r="H2416" s="23">
        <v>0</v>
      </c>
      <c r="I2416" s="23">
        <f>ROUND(G2416*H2416,6)</f>
        <v>0</v>
      </c>
      <c r="L2416" s="25">
        <v>0</v>
      </c>
      <c r="M2416" s="26">
        <f>ROUND(ROUND(L2416,2)*ROUND(G2416,3),2)</f>
        <v>0</v>
      </c>
      <c r="N2416" s="23" t="s">
        <v>129</v>
      </c>
      <c r="O2416">
        <f>(M2416*21)/100</f>
        <v>0</v>
      </c>
      <c r="P2416" t="s">
        <v>42</v>
      </c>
    </row>
    <row r="2417" spans="1:16" ht="51" x14ac:dyDescent="0.2">
      <c r="A2417" s="27" t="s">
        <v>43</v>
      </c>
      <c r="E2417" s="28" t="s">
        <v>1979</v>
      </c>
    </row>
    <row r="2418" spans="1:16" x14ac:dyDescent="0.2">
      <c r="A2418" s="27" t="s">
        <v>44</v>
      </c>
      <c r="E2418" s="29" t="s">
        <v>4</v>
      </c>
    </row>
    <row r="2419" spans="1:16" ht="63.75" x14ac:dyDescent="0.2">
      <c r="E2419" s="28" t="s">
        <v>343</v>
      </c>
    </row>
    <row r="2420" spans="1:16" ht="25.5" x14ac:dyDescent="0.2">
      <c r="A2420" t="s">
        <v>36</v>
      </c>
      <c r="B2420" s="5" t="s">
        <v>319</v>
      </c>
      <c r="C2420" s="5" t="s">
        <v>1980</v>
      </c>
      <c r="D2420" t="s">
        <v>4</v>
      </c>
      <c r="E2420" s="22" t="s">
        <v>1981</v>
      </c>
      <c r="F2420" s="23" t="s">
        <v>165</v>
      </c>
      <c r="G2420" s="24">
        <v>23.795999999999999</v>
      </c>
      <c r="H2420" s="23">
        <v>0</v>
      </c>
      <c r="I2420" s="23">
        <f>ROUND(G2420*H2420,6)</f>
        <v>0</v>
      </c>
      <c r="L2420" s="25">
        <v>0</v>
      </c>
      <c r="M2420" s="26">
        <f>ROUND(ROUND(L2420,2)*ROUND(G2420,3),2)</f>
        <v>0</v>
      </c>
      <c r="N2420" s="23" t="s">
        <v>129</v>
      </c>
      <c r="O2420">
        <f>(M2420*21)/100</f>
        <v>0</v>
      </c>
      <c r="P2420" t="s">
        <v>42</v>
      </c>
    </row>
    <row r="2421" spans="1:16" ht="51" x14ac:dyDescent="0.2">
      <c r="A2421" s="27" t="s">
        <v>43</v>
      </c>
      <c r="E2421" s="28" t="s">
        <v>1982</v>
      </c>
    </row>
    <row r="2422" spans="1:16" x14ac:dyDescent="0.2">
      <c r="A2422" s="27" t="s">
        <v>44</v>
      </c>
      <c r="E2422" s="29" t="s">
        <v>4</v>
      </c>
    </row>
    <row r="2423" spans="1:16" ht="63.75" x14ac:dyDescent="0.2">
      <c r="E2423" s="28" t="s">
        <v>343</v>
      </c>
    </row>
    <row r="2424" spans="1:16" ht="25.5" x14ac:dyDescent="0.2">
      <c r="A2424" t="s">
        <v>36</v>
      </c>
      <c r="B2424" s="5" t="s">
        <v>325</v>
      </c>
      <c r="C2424" s="5" t="s">
        <v>1983</v>
      </c>
      <c r="D2424" t="s">
        <v>4</v>
      </c>
      <c r="E2424" s="22" t="s">
        <v>1984</v>
      </c>
      <c r="F2424" s="23" t="s">
        <v>165</v>
      </c>
      <c r="G2424" s="24">
        <v>14.872999999999999</v>
      </c>
      <c r="H2424" s="23">
        <v>0</v>
      </c>
      <c r="I2424" s="23">
        <f>ROUND(G2424*H2424,6)</f>
        <v>0</v>
      </c>
      <c r="L2424" s="25">
        <v>0</v>
      </c>
      <c r="M2424" s="26">
        <f>ROUND(ROUND(L2424,2)*ROUND(G2424,3),2)</f>
        <v>0</v>
      </c>
      <c r="N2424" s="23" t="s">
        <v>129</v>
      </c>
      <c r="O2424">
        <f>(M2424*21)/100</f>
        <v>0</v>
      </c>
      <c r="P2424" t="s">
        <v>42</v>
      </c>
    </row>
    <row r="2425" spans="1:16" ht="51" x14ac:dyDescent="0.2">
      <c r="A2425" s="27" t="s">
        <v>43</v>
      </c>
      <c r="E2425" s="28" t="s">
        <v>1985</v>
      </c>
    </row>
    <row r="2426" spans="1:16" x14ac:dyDescent="0.2">
      <c r="A2426" s="27" t="s">
        <v>44</v>
      </c>
      <c r="E2426" s="29" t="s">
        <v>4</v>
      </c>
    </row>
    <row r="2427" spans="1:16" ht="63.75" x14ac:dyDescent="0.2">
      <c r="E2427" s="28" t="s">
        <v>343</v>
      </c>
    </row>
    <row r="2428" spans="1:16" ht="25.5" x14ac:dyDescent="0.2">
      <c r="A2428" t="s">
        <v>36</v>
      </c>
      <c r="B2428" s="5" t="s">
        <v>329</v>
      </c>
      <c r="C2428" s="5" t="s">
        <v>349</v>
      </c>
      <c r="D2428" t="s">
        <v>4</v>
      </c>
      <c r="E2428" s="22" t="s">
        <v>350</v>
      </c>
      <c r="F2428" s="23" t="s">
        <v>165</v>
      </c>
      <c r="G2428" s="24">
        <v>71.325000000000003</v>
      </c>
      <c r="H2428" s="23">
        <v>0</v>
      </c>
      <c r="I2428" s="23">
        <f>ROUND(G2428*H2428,6)</f>
        <v>0</v>
      </c>
      <c r="L2428" s="25">
        <v>0</v>
      </c>
      <c r="M2428" s="26">
        <f>ROUND(ROUND(L2428,2)*ROUND(G2428,3),2)</f>
        <v>0</v>
      </c>
      <c r="N2428" s="23" t="s">
        <v>129</v>
      </c>
      <c r="O2428">
        <f>(M2428*21)/100</f>
        <v>0</v>
      </c>
      <c r="P2428" t="s">
        <v>42</v>
      </c>
    </row>
    <row r="2429" spans="1:16" ht="51" x14ac:dyDescent="0.2">
      <c r="A2429" s="27" t="s">
        <v>43</v>
      </c>
      <c r="E2429" s="28" t="s">
        <v>351</v>
      </c>
    </row>
    <row r="2430" spans="1:16" x14ac:dyDescent="0.2">
      <c r="A2430" s="27" t="s">
        <v>44</v>
      </c>
      <c r="E2430" s="29" t="s">
        <v>4</v>
      </c>
    </row>
    <row r="2431" spans="1:16" ht="63.75" x14ac:dyDescent="0.2">
      <c r="E2431" s="28" t="s">
        <v>343</v>
      </c>
    </row>
    <row r="2432" spans="1:16" x14ac:dyDescent="0.2">
      <c r="A2432" t="s">
        <v>33</v>
      </c>
      <c r="C2432" s="6" t="s">
        <v>361</v>
      </c>
      <c r="E2432" s="30" t="s">
        <v>362</v>
      </c>
      <c r="J2432" s="26">
        <f>0</f>
        <v>0</v>
      </c>
      <c r="K2432" s="26">
        <f>0</f>
        <v>0</v>
      </c>
      <c r="L2432" s="26">
        <f>0+L2433+L2437+L2441</f>
        <v>0</v>
      </c>
      <c r="M2432" s="26">
        <f>0+M2433+M2437+M2441</f>
        <v>0</v>
      </c>
    </row>
    <row r="2433" spans="1:16" x14ac:dyDescent="0.2">
      <c r="A2433" t="s">
        <v>36</v>
      </c>
      <c r="B2433" s="5" t="s">
        <v>555</v>
      </c>
      <c r="C2433" s="5" t="s">
        <v>1986</v>
      </c>
      <c r="D2433" t="s">
        <v>4</v>
      </c>
      <c r="E2433" s="22" t="s">
        <v>1987</v>
      </c>
      <c r="F2433" s="23" t="s">
        <v>366</v>
      </c>
      <c r="G2433" s="24">
        <v>16</v>
      </c>
      <c r="H2433" s="23">
        <v>0</v>
      </c>
      <c r="I2433" s="23">
        <f>ROUND(G2433*H2433,6)</f>
        <v>0</v>
      </c>
      <c r="L2433" s="25">
        <v>0</v>
      </c>
      <c r="M2433" s="26">
        <f>ROUND(ROUND(L2433,2)*ROUND(G2433,3),2)</f>
        <v>0</v>
      </c>
      <c r="N2433" s="23" t="s">
        <v>129</v>
      </c>
      <c r="O2433">
        <f>(M2433*21)/100</f>
        <v>0</v>
      </c>
      <c r="P2433" t="s">
        <v>42</v>
      </c>
    </row>
    <row r="2434" spans="1:16" ht="51" x14ac:dyDescent="0.2">
      <c r="A2434" s="27" t="s">
        <v>43</v>
      </c>
      <c r="E2434" s="28" t="s">
        <v>1988</v>
      </c>
    </row>
    <row r="2435" spans="1:16" x14ac:dyDescent="0.2">
      <c r="A2435" s="27" t="s">
        <v>44</v>
      </c>
      <c r="E2435" s="29" t="s">
        <v>4</v>
      </c>
    </row>
    <row r="2436" spans="1:16" x14ac:dyDescent="0.2">
      <c r="E2436" s="28" t="s">
        <v>4</v>
      </c>
    </row>
    <row r="2437" spans="1:16" x14ac:dyDescent="0.2">
      <c r="A2437" t="s">
        <v>36</v>
      </c>
      <c r="B2437" s="5" t="s">
        <v>578</v>
      </c>
      <c r="C2437" s="5" t="s">
        <v>369</v>
      </c>
      <c r="D2437" t="s">
        <v>4</v>
      </c>
      <c r="E2437" s="22" t="s">
        <v>370</v>
      </c>
      <c r="F2437" s="23" t="s">
        <v>366</v>
      </c>
      <c r="G2437" s="24">
        <v>16</v>
      </c>
      <c r="H2437" s="23">
        <v>0</v>
      </c>
      <c r="I2437" s="23">
        <f>ROUND(G2437*H2437,6)</f>
        <v>0</v>
      </c>
      <c r="L2437" s="25">
        <v>0</v>
      </c>
      <c r="M2437" s="26">
        <f>ROUND(ROUND(L2437,2)*ROUND(G2437,3),2)</f>
        <v>0</v>
      </c>
      <c r="N2437" s="23" t="s">
        <v>129</v>
      </c>
      <c r="O2437">
        <f>(M2437*21)/100</f>
        <v>0</v>
      </c>
      <c r="P2437" t="s">
        <v>42</v>
      </c>
    </row>
    <row r="2438" spans="1:16" ht="38.25" x14ac:dyDescent="0.2">
      <c r="A2438" s="27" t="s">
        <v>43</v>
      </c>
      <c r="E2438" s="28" t="s">
        <v>371</v>
      </c>
    </row>
    <row r="2439" spans="1:16" x14ac:dyDescent="0.2">
      <c r="A2439" s="27" t="s">
        <v>44</v>
      </c>
      <c r="E2439" s="29" t="s">
        <v>4</v>
      </c>
    </row>
    <row r="2440" spans="1:16" x14ac:dyDescent="0.2">
      <c r="E2440" s="28" t="s">
        <v>4</v>
      </c>
    </row>
    <row r="2441" spans="1:16" x14ac:dyDescent="0.2">
      <c r="A2441" t="s">
        <v>36</v>
      </c>
      <c r="B2441" s="5" t="s">
        <v>551</v>
      </c>
      <c r="C2441" s="5" t="s">
        <v>1442</v>
      </c>
      <c r="D2441" t="s">
        <v>4</v>
      </c>
      <c r="E2441" s="22" t="s">
        <v>1443</v>
      </c>
      <c r="F2441" s="23" t="s">
        <v>366</v>
      </c>
      <c r="G2441" s="24">
        <v>16</v>
      </c>
      <c r="H2441" s="23">
        <v>0</v>
      </c>
      <c r="I2441" s="23">
        <f>ROUND(G2441*H2441,6)</f>
        <v>0</v>
      </c>
      <c r="L2441" s="25">
        <v>0</v>
      </c>
      <c r="M2441" s="26">
        <f>ROUND(ROUND(L2441,2)*ROUND(G2441,3),2)</f>
        <v>0</v>
      </c>
      <c r="N2441" s="23" t="s">
        <v>129</v>
      </c>
      <c r="O2441">
        <f>(M2441*21)/100</f>
        <v>0</v>
      </c>
      <c r="P2441" t="s">
        <v>42</v>
      </c>
    </row>
    <row r="2442" spans="1:16" ht="51" x14ac:dyDescent="0.2">
      <c r="A2442" s="27" t="s">
        <v>43</v>
      </c>
      <c r="E2442" s="28" t="s">
        <v>1444</v>
      </c>
    </row>
    <row r="2443" spans="1:16" x14ac:dyDescent="0.2">
      <c r="A2443" s="27" t="s">
        <v>44</v>
      </c>
      <c r="E2443" s="29" t="s">
        <v>4</v>
      </c>
    </row>
    <row r="2444" spans="1:16" x14ac:dyDescent="0.2">
      <c r="E2444" s="28" t="s">
        <v>4</v>
      </c>
    </row>
    <row r="2445" spans="1:16" x14ac:dyDescent="0.2">
      <c r="A2445" t="s">
        <v>122</v>
      </c>
      <c r="C2445" s="6" t="s">
        <v>1989</v>
      </c>
      <c r="E2445" s="30" t="s">
        <v>1990</v>
      </c>
      <c r="J2445" s="26">
        <f>0+J2446+J2519+J2524+J2537+J2554+J2563+J2584+J2597+J2722+J2971+J3284+J3301+J3326+J3339+J3348+J3437+J3554+J3583+J3588+J3621+J3626+J3635</f>
        <v>0</v>
      </c>
      <c r="K2445" s="26">
        <f>0+K2446+K2519+K2524+K2537+K2554+K2563+K2584+K2597+K2722+K2971+K3284+K3301+K3326+K3339+K3348+K3437+K3554+K3583+K3588+K3621+K3626+K3635</f>
        <v>0</v>
      </c>
      <c r="L2445" s="26">
        <f>0+L2446+L2519+L2524+L2537+L2554+L2563+L2584+L2597+L2722+L2971+L3284+L3301+L3326+L3339+L3348+L3437+L3554+L3583+L3588+L3621+L3626+L3635</f>
        <v>0</v>
      </c>
      <c r="M2445" s="26">
        <f>0+M2446+M2519+M2524+M2537+M2554+M2563+M2584+M2597+M2722+M2971+M3284+M3301+M3326+M3339+M3348+M3437+M3554+M3583+M3588+M3621+M3626+M3635</f>
        <v>0</v>
      </c>
    </row>
    <row r="2446" spans="1:16" x14ac:dyDescent="0.2">
      <c r="A2446" t="s">
        <v>33</v>
      </c>
      <c r="C2446" s="6" t="s">
        <v>37</v>
      </c>
      <c r="E2446" s="30" t="s">
        <v>125</v>
      </c>
      <c r="J2446" s="26">
        <f>0</f>
        <v>0</v>
      </c>
      <c r="K2446" s="26">
        <f>0</f>
        <v>0</v>
      </c>
      <c r="L2446" s="26">
        <f>0+L2447+L2451+L2455+L2459+L2463+L2467+L2471+L2475+L2479+L2483+L2487+L2491+L2495+L2499+L2503+L2507+L2511+L2515</f>
        <v>0</v>
      </c>
      <c r="M2446" s="26">
        <f>0+M2447+M2451+M2455+M2459+M2463+M2467+M2471+M2475+M2479+M2483+M2487+M2491+M2495+M2499+M2503+M2507+M2511+M2515</f>
        <v>0</v>
      </c>
    </row>
    <row r="2447" spans="1:16" ht="38.25" x14ac:dyDescent="0.2">
      <c r="A2447" t="s">
        <v>36</v>
      </c>
      <c r="B2447" s="5" t="s">
        <v>37</v>
      </c>
      <c r="C2447" s="5" t="s">
        <v>1991</v>
      </c>
      <c r="D2447" t="s">
        <v>4</v>
      </c>
      <c r="E2447" s="22" t="s">
        <v>1992</v>
      </c>
      <c r="F2447" s="23" t="s">
        <v>60</v>
      </c>
      <c r="G2447" s="24">
        <v>3</v>
      </c>
      <c r="H2447" s="23">
        <v>0</v>
      </c>
      <c r="I2447" s="23">
        <f>ROUND(G2447*H2447,6)</f>
        <v>0</v>
      </c>
      <c r="L2447" s="25">
        <v>0</v>
      </c>
      <c r="M2447" s="26">
        <f>ROUND(ROUND(L2447,2)*ROUND(G2447,3),2)</f>
        <v>0</v>
      </c>
      <c r="N2447" s="23" t="s">
        <v>53</v>
      </c>
      <c r="O2447">
        <f>(M2447*21)/100</f>
        <v>0</v>
      </c>
      <c r="P2447" t="s">
        <v>42</v>
      </c>
    </row>
    <row r="2448" spans="1:16" x14ac:dyDescent="0.2">
      <c r="A2448" s="27" t="s">
        <v>43</v>
      </c>
      <c r="E2448" s="28" t="s">
        <v>4</v>
      </c>
    </row>
    <row r="2449" spans="1:16" ht="25.5" x14ac:dyDescent="0.2">
      <c r="A2449" s="27" t="s">
        <v>44</v>
      </c>
      <c r="E2449" s="29" t="s">
        <v>1993</v>
      </c>
    </row>
    <row r="2450" spans="1:16" x14ac:dyDescent="0.2">
      <c r="E2450" s="28" t="s">
        <v>4</v>
      </c>
    </row>
    <row r="2451" spans="1:16" ht="38.25" x14ac:dyDescent="0.2">
      <c r="A2451" t="s">
        <v>36</v>
      </c>
      <c r="B2451" s="5" t="s">
        <v>42</v>
      </c>
      <c r="C2451" s="5" t="s">
        <v>1994</v>
      </c>
      <c r="D2451" t="s">
        <v>4</v>
      </c>
      <c r="E2451" s="22" t="s">
        <v>1992</v>
      </c>
      <c r="F2451" s="23" t="s">
        <v>60</v>
      </c>
      <c r="G2451" s="24">
        <v>3</v>
      </c>
      <c r="H2451" s="23">
        <v>0</v>
      </c>
      <c r="I2451" s="23">
        <f>ROUND(G2451*H2451,6)</f>
        <v>0</v>
      </c>
      <c r="L2451" s="25">
        <v>0</v>
      </c>
      <c r="M2451" s="26">
        <f>ROUND(ROUND(L2451,2)*ROUND(G2451,3),2)</f>
        <v>0</v>
      </c>
      <c r="N2451" s="23" t="s">
        <v>53</v>
      </c>
      <c r="O2451">
        <f>(M2451*21)/100</f>
        <v>0</v>
      </c>
      <c r="P2451" t="s">
        <v>42</v>
      </c>
    </row>
    <row r="2452" spans="1:16" x14ac:dyDescent="0.2">
      <c r="A2452" s="27" t="s">
        <v>43</v>
      </c>
      <c r="E2452" s="28" t="s">
        <v>4</v>
      </c>
    </row>
    <row r="2453" spans="1:16" ht="25.5" x14ac:dyDescent="0.2">
      <c r="A2453" s="27" t="s">
        <v>44</v>
      </c>
      <c r="E2453" s="29" t="s">
        <v>1993</v>
      </c>
    </row>
    <row r="2454" spans="1:16" x14ac:dyDescent="0.2">
      <c r="E2454" s="28" t="s">
        <v>4</v>
      </c>
    </row>
    <row r="2455" spans="1:16" ht="38.25" x14ac:dyDescent="0.2">
      <c r="A2455" t="s">
        <v>36</v>
      </c>
      <c r="B2455" s="5" t="s">
        <v>49</v>
      </c>
      <c r="C2455" s="5" t="s">
        <v>1995</v>
      </c>
      <c r="D2455" t="s">
        <v>4</v>
      </c>
      <c r="E2455" s="22" t="s">
        <v>1992</v>
      </c>
      <c r="F2455" s="23" t="s">
        <v>60</v>
      </c>
      <c r="G2455" s="24">
        <v>3</v>
      </c>
      <c r="H2455" s="23">
        <v>0</v>
      </c>
      <c r="I2455" s="23">
        <f>ROUND(G2455*H2455,6)</f>
        <v>0</v>
      </c>
      <c r="L2455" s="25">
        <v>0</v>
      </c>
      <c r="M2455" s="26">
        <f>ROUND(ROUND(L2455,2)*ROUND(G2455,3),2)</f>
        <v>0</v>
      </c>
      <c r="N2455" s="23" t="s">
        <v>53</v>
      </c>
      <c r="O2455">
        <f>(M2455*21)/100</f>
        <v>0</v>
      </c>
      <c r="P2455" t="s">
        <v>42</v>
      </c>
    </row>
    <row r="2456" spans="1:16" x14ac:dyDescent="0.2">
      <c r="A2456" s="27" t="s">
        <v>43</v>
      </c>
      <c r="E2456" s="28" t="s">
        <v>4</v>
      </c>
    </row>
    <row r="2457" spans="1:16" ht="25.5" x14ac:dyDescent="0.2">
      <c r="A2457" s="27" t="s">
        <v>44</v>
      </c>
      <c r="E2457" s="29" t="s">
        <v>1993</v>
      </c>
    </row>
    <row r="2458" spans="1:16" x14ac:dyDescent="0.2">
      <c r="E2458" s="28" t="s">
        <v>4</v>
      </c>
    </row>
    <row r="2459" spans="1:16" ht="38.25" x14ac:dyDescent="0.2">
      <c r="A2459" t="s">
        <v>36</v>
      </c>
      <c r="B2459" s="5" t="s">
        <v>57</v>
      </c>
      <c r="C2459" s="5" t="s">
        <v>1996</v>
      </c>
      <c r="D2459" t="s">
        <v>4</v>
      </c>
      <c r="E2459" s="22" t="s">
        <v>1997</v>
      </c>
      <c r="F2459" s="23" t="s">
        <v>128</v>
      </c>
      <c r="G2459" s="24">
        <v>10.332000000000001</v>
      </c>
      <c r="H2459" s="23">
        <v>0</v>
      </c>
      <c r="I2459" s="23">
        <f>ROUND(G2459*H2459,6)</f>
        <v>0</v>
      </c>
      <c r="L2459" s="25">
        <v>0</v>
      </c>
      <c r="M2459" s="26">
        <f>ROUND(ROUND(L2459,2)*ROUND(G2459,3),2)</f>
        <v>0</v>
      </c>
      <c r="N2459" s="23" t="s">
        <v>53</v>
      </c>
      <c r="O2459">
        <f>(M2459*21)/100</f>
        <v>0</v>
      </c>
      <c r="P2459" t="s">
        <v>42</v>
      </c>
    </row>
    <row r="2460" spans="1:16" x14ac:dyDescent="0.2">
      <c r="A2460" s="27" t="s">
        <v>43</v>
      </c>
      <c r="E2460" s="28" t="s">
        <v>4</v>
      </c>
    </row>
    <row r="2461" spans="1:16" ht="51" x14ac:dyDescent="0.2">
      <c r="A2461" s="27" t="s">
        <v>44</v>
      </c>
      <c r="E2461" s="29" t="s">
        <v>1998</v>
      </c>
    </row>
    <row r="2462" spans="1:16" x14ac:dyDescent="0.2">
      <c r="E2462" s="28" t="s">
        <v>4</v>
      </c>
    </row>
    <row r="2463" spans="1:16" ht="38.25" x14ac:dyDescent="0.2">
      <c r="A2463" t="s">
        <v>36</v>
      </c>
      <c r="B2463" s="5" t="s">
        <v>61</v>
      </c>
      <c r="C2463" s="5" t="s">
        <v>1999</v>
      </c>
      <c r="D2463" t="s">
        <v>4</v>
      </c>
      <c r="E2463" s="22" t="s">
        <v>1997</v>
      </c>
      <c r="F2463" s="23" t="s">
        <v>128</v>
      </c>
      <c r="G2463" s="24">
        <v>10.332000000000001</v>
      </c>
      <c r="H2463" s="23">
        <v>0</v>
      </c>
      <c r="I2463" s="23">
        <f>ROUND(G2463*H2463,6)</f>
        <v>0</v>
      </c>
      <c r="L2463" s="25">
        <v>0</v>
      </c>
      <c r="M2463" s="26">
        <f>ROUND(ROUND(L2463,2)*ROUND(G2463,3),2)</f>
        <v>0</v>
      </c>
      <c r="N2463" s="23" t="s">
        <v>53</v>
      </c>
      <c r="O2463">
        <f>(M2463*21)/100</f>
        <v>0</v>
      </c>
      <c r="P2463" t="s">
        <v>42</v>
      </c>
    </row>
    <row r="2464" spans="1:16" x14ac:dyDescent="0.2">
      <c r="A2464" s="27" t="s">
        <v>43</v>
      </c>
      <c r="E2464" s="28" t="s">
        <v>4</v>
      </c>
    </row>
    <row r="2465" spans="1:16" x14ac:dyDescent="0.2">
      <c r="A2465" s="27" t="s">
        <v>44</v>
      </c>
      <c r="E2465" s="29" t="s">
        <v>4</v>
      </c>
    </row>
    <row r="2466" spans="1:16" x14ac:dyDescent="0.2">
      <c r="E2466" s="28" t="s">
        <v>4</v>
      </c>
    </row>
    <row r="2467" spans="1:16" ht="25.5" x14ac:dyDescent="0.2">
      <c r="A2467" t="s">
        <v>36</v>
      </c>
      <c r="B2467" s="5" t="s">
        <v>66</v>
      </c>
      <c r="C2467" s="5" t="s">
        <v>2000</v>
      </c>
      <c r="D2467" t="s">
        <v>4</v>
      </c>
      <c r="E2467" s="22" t="s">
        <v>2001</v>
      </c>
      <c r="F2467" s="23" t="s">
        <v>128</v>
      </c>
      <c r="G2467" s="24">
        <v>95.600999999999999</v>
      </c>
      <c r="H2467" s="23">
        <v>0</v>
      </c>
      <c r="I2467" s="23">
        <f>ROUND(G2467*H2467,6)</f>
        <v>0</v>
      </c>
      <c r="L2467" s="25">
        <v>0</v>
      </c>
      <c r="M2467" s="26">
        <f>ROUND(ROUND(L2467,2)*ROUND(G2467,3),2)</f>
        <v>0</v>
      </c>
      <c r="N2467" s="23" t="s">
        <v>53</v>
      </c>
      <c r="O2467">
        <f>(M2467*21)/100</f>
        <v>0</v>
      </c>
      <c r="P2467" t="s">
        <v>42</v>
      </c>
    </row>
    <row r="2468" spans="1:16" x14ac:dyDescent="0.2">
      <c r="A2468" s="27" t="s">
        <v>43</v>
      </c>
      <c r="E2468" s="28" t="s">
        <v>4</v>
      </c>
    </row>
    <row r="2469" spans="1:16" ht="280.5" x14ac:dyDescent="0.2">
      <c r="A2469" s="27" t="s">
        <v>44</v>
      </c>
      <c r="E2469" s="29" t="s">
        <v>2002</v>
      </c>
    </row>
    <row r="2470" spans="1:16" x14ac:dyDescent="0.2">
      <c r="E2470" s="28" t="s">
        <v>4</v>
      </c>
    </row>
    <row r="2471" spans="1:16" ht="25.5" x14ac:dyDescent="0.2">
      <c r="A2471" t="s">
        <v>36</v>
      </c>
      <c r="B2471" s="5" t="s">
        <v>69</v>
      </c>
      <c r="C2471" s="5" t="s">
        <v>2003</v>
      </c>
      <c r="D2471" t="s">
        <v>4</v>
      </c>
      <c r="E2471" s="22" t="s">
        <v>2004</v>
      </c>
      <c r="F2471" s="23" t="s">
        <v>60</v>
      </c>
      <c r="G2471" s="24">
        <v>14.72</v>
      </c>
      <c r="H2471" s="23">
        <v>0</v>
      </c>
      <c r="I2471" s="23">
        <f>ROUND(G2471*H2471,6)</f>
        <v>0</v>
      </c>
      <c r="L2471" s="25">
        <v>0</v>
      </c>
      <c r="M2471" s="26">
        <f>ROUND(ROUND(L2471,2)*ROUND(G2471,3),2)</f>
        <v>0</v>
      </c>
      <c r="N2471" s="23" t="s">
        <v>53</v>
      </c>
      <c r="O2471">
        <f>(M2471*21)/100</f>
        <v>0</v>
      </c>
      <c r="P2471" t="s">
        <v>42</v>
      </c>
    </row>
    <row r="2472" spans="1:16" x14ac:dyDescent="0.2">
      <c r="A2472" s="27" t="s">
        <v>43</v>
      </c>
      <c r="E2472" s="28" t="s">
        <v>4</v>
      </c>
    </row>
    <row r="2473" spans="1:16" ht="38.25" x14ac:dyDescent="0.2">
      <c r="A2473" s="27" t="s">
        <v>44</v>
      </c>
      <c r="E2473" s="29" t="s">
        <v>2005</v>
      </c>
    </row>
    <row r="2474" spans="1:16" x14ac:dyDescent="0.2">
      <c r="E2474" s="28" t="s">
        <v>4</v>
      </c>
    </row>
    <row r="2475" spans="1:16" ht="25.5" x14ac:dyDescent="0.2">
      <c r="A2475" t="s">
        <v>36</v>
      </c>
      <c r="B2475" s="5" t="s">
        <v>73</v>
      </c>
      <c r="C2475" s="5" t="s">
        <v>2006</v>
      </c>
      <c r="D2475" t="s">
        <v>4</v>
      </c>
      <c r="E2475" s="22" t="s">
        <v>2007</v>
      </c>
      <c r="F2475" s="23" t="s">
        <v>60</v>
      </c>
      <c r="G2475" s="24">
        <v>14.72</v>
      </c>
      <c r="H2475" s="23">
        <v>0</v>
      </c>
      <c r="I2475" s="23">
        <f>ROUND(G2475*H2475,6)</f>
        <v>0</v>
      </c>
      <c r="L2475" s="25">
        <v>0</v>
      </c>
      <c r="M2475" s="26">
        <f>ROUND(ROUND(L2475,2)*ROUND(G2475,3),2)</f>
        <v>0</v>
      </c>
      <c r="N2475" s="23" t="s">
        <v>53</v>
      </c>
      <c r="O2475">
        <f>(M2475*21)/100</f>
        <v>0</v>
      </c>
      <c r="P2475" t="s">
        <v>42</v>
      </c>
    </row>
    <row r="2476" spans="1:16" x14ac:dyDescent="0.2">
      <c r="A2476" s="27" t="s">
        <v>43</v>
      </c>
      <c r="E2476" s="28" t="s">
        <v>4</v>
      </c>
    </row>
    <row r="2477" spans="1:16" x14ac:dyDescent="0.2">
      <c r="A2477" s="27" t="s">
        <v>44</v>
      </c>
      <c r="E2477" s="29" t="s">
        <v>4</v>
      </c>
    </row>
    <row r="2478" spans="1:16" x14ac:dyDescent="0.2">
      <c r="E2478" s="28" t="s">
        <v>4</v>
      </c>
    </row>
    <row r="2479" spans="1:16" ht="38.25" x14ac:dyDescent="0.2">
      <c r="A2479" t="s">
        <v>36</v>
      </c>
      <c r="B2479" s="5" t="s">
        <v>77</v>
      </c>
      <c r="C2479" s="5" t="s">
        <v>2008</v>
      </c>
      <c r="D2479" t="s">
        <v>4</v>
      </c>
      <c r="E2479" s="22" t="s">
        <v>2009</v>
      </c>
      <c r="F2479" s="23" t="s">
        <v>128</v>
      </c>
      <c r="G2479" s="24">
        <v>105.93300000000001</v>
      </c>
      <c r="H2479" s="23">
        <v>0</v>
      </c>
      <c r="I2479" s="23">
        <f>ROUND(G2479*H2479,6)</f>
        <v>0</v>
      </c>
      <c r="L2479" s="25">
        <v>0</v>
      </c>
      <c r="M2479" s="26">
        <f>ROUND(ROUND(L2479,2)*ROUND(G2479,3),2)</f>
        <v>0</v>
      </c>
      <c r="N2479" s="23" t="s">
        <v>53</v>
      </c>
      <c r="O2479">
        <f>(M2479*21)/100</f>
        <v>0</v>
      </c>
      <c r="P2479" t="s">
        <v>42</v>
      </c>
    </row>
    <row r="2480" spans="1:16" x14ac:dyDescent="0.2">
      <c r="A2480" s="27" t="s">
        <v>43</v>
      </c>
      <c r="E2480" s="28" t="s">
        <v>4</v>
      </c>
    </row>
    <row r="2481" spans="1:16" ht="38.25" x14ac:dyDescent="0.2">
      <c r="A2481" s="27" t="s">
        <v>44</v>
      </c>
      <c r="E2481" s="29" t="s">
        <v>2010</v>
      </c>
    </row>
    <row r="2482" spans="1:16" x14ac:dyDescent="0.2">
      <c r="E2482" s="28" t="s">
        <v>4</v>
      </c>
    </row>
    <row r="2483" spans="1:16" ht="38.25" x14ac:dyDescent="0.2">
      <c r="A2483" t="s">
        <v>36</v>
      </c>
      <c r="B2483" s="5" t="s">
        <v>83</v>
      </c>
      <c r="C2483" s="5" t="s">
        <v>2011</v>
      </c>
      <c r="D2483" t="s">
        <v>4</v>
      </c>
      <c r="E2483" s="22" t="s">
        <v>2012</v>
      </c>
      <c r="F2483" s="23" t="s">
        <v>128</v>
      </c>
      <c r="G2483" s="24">
        <v>43.892000000000003</v>
      </c>
      <c r="H2483" s="23">
        <v>0</v>
      </c>
      <c r="I2483" s="23">
        <f>ROUND(G2483*H2483,6)</f>
        <v>0</v>
      </c>
      <c r="L2483" s="25">
        <v>0</v>
      </c>
      <c r="M2483" s="26">
        <f>ROUND(ROUND(L2483,2)*ROUND(G2483,3),2)</f>
        <v>0</v>
      </c>
      <c r="N2483" s="23" t="s">
        <v>53</v>
      </c>
      <c r="O2483">
        <f>(M2483*21)/100</f>
        <v>0</v>
      </c>
      <c r="P2483" t="s">
        <v>42</v>
      </c>
    </row>
    <row r="2484" spans="1:16" x14ac:dyDescent="0.2">
      <c r="A2484" s="27" t="s">
        <v>43</v>
      </c>
      <c r="E2484" s="28" t="s">
        <v>4</v>
      </c>
    </row>
    <row r="2485" spans="1:16" ht="331.5" x14ac:dyDescent="0.2">
      <c r="A2485" s="27" t="s">
        <v>44</v>
      </c>
      <c r="E2485" s="29" t="s">
        <v>2013</v>
      </c>
    </row>
    <row r="2486" spans="1:16" x14ac:dyDescent="0.2">
      <c r="E2486" s="28" t="s">
        <v>4</v>
      </c>
    </row>
    <row r="2487" spans="1:16" ht="25.5" x14ac:dyDescent="0.2">
      <c r="A2487" t="s">
        <v>36</v>
      </c>
      <c r="B2487" s="5" t="s">
        <v>86</v>
      </c>
      <c r="C2487" s="5" t="s">
        <v>156</v>
      </c>
      <c r="D2487" t="s">
        <v>4</v>
      </c>
      <c r="E2487" s="22" t="s">
        <v>2014</v>
      </c>
      <c r="F2487" s="23" t="s">
        <v>128</v>
      </c>
      <c r="G2487" s="24">
        <v>43.892000000000003</v>
      </c>
      <c r="H2487" s="23">
        <v>0</v>
      </c>
      <c r="I2487" s="23">
        <f>ROUND(G2487*H2487,6)</f>
        <v>0</v>
      </c>
      <c r="L2487" s="25">
        <v>0</v>
      </c>
      <c r="M2487" s="26">
        <f>ROUND(ROUND(L2487,2)*ROUND(G2487,3),2)</f>
        <v>0</v>
      </c>
      <c r="N2487" s="23" t="s">
        <v>53</v>
      </c>
      <c r="O2487">
        <f>(M2487*21)/100</f>
        <v>0</v>
      </c>
      <c r="P2487" t="s">
        <v>42</v>
      </c>
    </row>
    <row r="2488" spans="1:16" x14ac:dyDescent="0.2">
      <c r="A2488" s="27" t="s">
        <v>43</v>
      </c>
      <c r="E2488" s="28" t="s">
        <v>4</v>
      </c>
    </row>
    <row r="2489" spans="1:16" x14ac:dyDescent="0.2">
      <c r="A2489" s="27" t="s">
        <v>44</v>
      </c>
      <c r="E2489" s="29" t="s">
        <v>4</v>
      </c>
    </row>
    <row r="2490" spans="1:16" x14ac:dyDescent="0.2">
      <c r="E2490" s="28" t="s">
        <v>4</v>
      </c>
    </row>
    <row r="2491" spans="1:16" x14ac:dyDescent="0.2">
      <c r="A2491" t="s">
        <v>36</v>
      </c>
      <c r="B2491" s="5" t="s">
        <v>90</v>
      </c>
      <c r="C2491" s="5" t="s">
        <v>160</v>
      </c>
      <c r="D2491" t="s">
        <v>4</v>
      </c>
      <c r="E2491" s="22" t="s">
        <v>2015</v>
      </c>
      <c r="F2491" s="23" t="s">
        <v>128</v>
      </c>
      <c r="G2491" s="24">
        <v>43.892000000000003</v>
      </c>
      <c r="H2491" s="23">
        <v>0</v>
      </c>
      <c r="I2491" s="23">
        <f>ROUND(G2491*H2491,6)</f>
        <v>0</v>
      </c>
      <c r="L2491" s="25">
        <v>0</v>
      </c>
      <c r="M2491" s="26">
        <f>ROUND(ROUND(L2491,2)*ROUND(G2491,3),2)</f>
        <v>0</v>
      </c>
      <c r="N2491" s="23" t="s">
        <v>53</v>
      </c>
      <c r="O2491">
        <f>(M2491*21)/100</f>
        <v>0</v>
      </c>
      <c r="P2491" t="s">
        <v>42</v>
      </c>
    </row>
    <row r="2492" spans="1:16" x14ac:dyDescent="0.2">
      <c r="A2492" s="27" t="s">
        <v>43</v>
      </c>
      <c r="E2492" s="28" t="s">
        <v>4</v>
      </c>
    </row>
    <row r="2493" spans="1:16" x14ac:dyDescent="0.2">
      <c r="A2493" s="27" t="s">
        <v>44</v>
      </c>
      <c r="E2493" s="29" t="s">
        <v>4</v>
      </c>
    </row>
    <row r="2494" spans="1:16" x14ac:dyDescent="0.2">
      <c r="E2494" s="28" t="s">
        <v>4</v>
      </c>
    </row>
    <row r="2495" spans="1:16" ht="25.5" x14ac:dyDescent="0.2">
      <c r="A2495" t="s">
        <v>36</v>
      </c>
      <c r="B2495" s="5" t="s">
        <v>96</v>
      </c>
      <c r="C2495" s="5" t="s">
        <v>163</v>
      </c>
      <c r="D2495" t="s">
        <v>4</v>
      </c>
      <c r="E2495" s="22" t="s">
        <v>2016</v>
      </c>
      <c r="F2495" s="23" t="s">
        <v>165</v>
      </c>
      <c r="G2495" s="24">
        <v>43.892000000000003</v>
      </c>
      <c r="H2495" s="23">
        <v>0</v>
      </c>
      <c r="I2495" s="23">
        <f>ROUND(G2495*H2495,6)</f>
        <v>0</v>
      </c>
      <c r="L2495" s="25">
        <v>0</v>
      </c>
      <c r="M2495" s="26">
        <f>ROUND(ROUND(L2495,2)*ROUND(G2495,3),2)</f>
        <v>0</v>
      </c>
      <c r="N2495" s="23" t="s">
        <v>53</v>
      </c>
      <c r="O2495">
        <f>(M2495*21)/100</f>
        <v>0</v>
      </c>
      <c r="P2495" t="s">
        <v>42</v>
      </c>
    </row>
    <row r="2496" spans="1:16" x14ac:dyDescent="0.2">
      <c r="A2496" s="27" t="s">
        <v>43</v>
      </c>
      <c r="E2496" s="28" t="s">
        <v>4</v>
      </c>
    </row>
    <row r="2497" spans="1:16" x14ac:dyDescent="0.2">
      <c r="A2497" s="27" t="s">
        <v>44</v>
      </c>
      <c r="E2497" s="29" t="s">
        <v>4</v>
      </c>
    </row>
    <row r="2498" spans="1:16" x14ac:dyDescent="0.2">
      <c r="E2498" s="28" t="s">
        <v>4</v>
      </c>
    </row>
    <row r="2499" spans="1:16" ht="25.5" x14ac:dyDescent="0.2">
      <c r="A2499" t="s">
        <v>36</v>
      </c>
      <c r="B2499" s="5" t="s">
        <v>100</v>
      </c>
      <c r="C2499" s="5" t="s">
        <v>167</v>
      </c>
      <c r="D2499" t="s">
        <v>4</v>
      </c>
      <c r="E2499" s="22" t="s">
        <v>2017</v>
      </c>
      <c r="F2499" s="23" t="s">
        <v>128</v>
      </c>
      <c r="G2499" s="24">
        <v>6.9240000000000004</v>
      </c>
      <c r="H2499" s="23">
        <v>0</v>
      </c>
      <c r="I2499" s="23">
        <f>ROUND(G2499*H2499,6)</f>
        <v>0</v>
      </c>
      <c r="L2499" s="25">
        <v>0</v>
      </c>
      <c r="M2499" s="26">
        <f>ROUND(ROUND(L2499,2)*ROUND(G2499,3),2)</f>
        <v>0</v>
      </c>
      <c r="N2499" s="23" t="s">
        <v>53</v>
      </c>
      <c r="O2499">
        <f>(M2499*21)/100</f>
        <v>0</v>
      </c>
      <c r="P2499" t="s">
        <v>42</v>
      </c>
    </row>
    <row r="2500" spans="1:16" x14ac:dyDescent="0.2">
      <c r="A2500" s="27" t="s">
        <v>43</v>
      </c>
      <c r="E2500" s="28" t="s">
        <v>4</v>
      </c>
    </row>
    <row r="2501" spans="1:16" ht="51" x14ac:dyDescent="0.2">
      <c r="A2501" s="27" t="s">
        <v>44</v>
      </c>
      <c r="E2501" s="29" t="s">
        <v>2018</v>
      </c>
    </row>
    <row r="2502" spans="1:16" x14ac:dyDescent="0.2">
      <c r="E2502" s="28" t="s">
        <v>4</v>
      </c>
    </row>
    <row r="2503" spans="1:16" ht="25.5" x14ac:dyDescent="0.2">
      <c r="A2503" t="s">
        <v>36</v>
      </c>
      <c r="B2503" s="5" t="s">
        <v>110</v>
      </c>
      <c r="C2503" s="5" t="s">
        <v>2019</v>
      </c>
      <c r="D2503" t="s">
        <v>4</v>
      </c>
      <c r="E2503" s="22" t="s">
        <v>2020</v>
      </c>
      <c r="F2503" s="23" t="s">
        <v>128</v>
      </c>
      <c r="G2503" s="24">
        <v>55.417000000000002</v>
      </c>
      <c r="H2503" s="23">
        <v>0</v>
      </c>
      <c r="I2503" s="23">
        <f>ROUND(G2503*H2503,6)</f>
        <v>0</v>
      </c>
      <c r="L2503" s="25">
        <v>0</v>
      </c>
      <c r="M2503" s="26">
        <f>ROUND(ROUND(L2503,2)*ROUND(G2503,3),2)</f>
        <v>0</v>
      </c>
      <c r="N2503" s="23" t="s">
        <v>53</v>
      </c>
      <c r="O2503">
        <f>(M2503*21)/100</f>
        <v>0</v>
      </c>
      <c r="P2503" t="s">
        <v>42</v>
      </c>
    </row>
    <row r="2504" spans="1:16" x14ac:dyDescent="0.2">
      <c r="A2504" s="27" t="s">
        <v>43</v>
      </c>
      <c r="E2504" s="28" t="s">
        <v>4</v>
      </c>
    </row>
    <row r="2505" spans="1:16" ht="280.5" x14ac:dyDescent="0.2">
      <c r="A2505" s="27" t="s">
        <v>44</v>
      </c>
      <c r="E2505" s="29" t="s">
        <v>2021</v>
      </c>
    </row>
    <row r="2506" spans="1:16" x14ac:dyDescent="0.2">
      <c r="E2506" s="28" t="s">
        <v>4</v>
      </c>
    </row>
    <row r="2507" spans="1:16" ht="38.25" x14ac:dyDescent="0.2">
      <c r="A2507" t="s">
        <v>36</v>
      </c>
      <c r="B2507" s="5" t="s">
        <v>182</v>
      </c>
      <c r="C2507" s="5" t="s">
        <v>2022</v>
      </c>
      <c r="D2507" t="s">
        <v>4</v>
      </c>
      <c r="E2507" s="22" t="s">
        <v>2023</v>
      </c>
      <c r="F2507" s="23" t="s">
        <v>128</v>
      </c>
      <c r="G2507" s="24">
        <v>32.694000000000003</v>
      </c>
      <c r="H2507" s="23">
        <v>0</v>
      </c>
      <c r="I2507" s="23">
        <f>ROUND(G2507*H2507,6)</f>
        <v>0</v>
      </c>
      <c r="L2507" s="25">
        <v>0</v>
      </c>
      <c r="M2507" s="26">
        <f>ROUND(ROUND(L2507,2)*ROUND(G2507,3),2)</f>
        <v>0</v>
      </c>
      <c r="N2507" s="23" t="s">
        <v>53</v>
      </c>
      <c r="O2507">
        <f>(M2507*21)/100</f>
        <v>0</v>
      </c>
      <c r="P2507" t="s">
        <v>42</v>
      </c>
    </row>
    <row r="2508" spans="1:16" x14ac:dyDescent="0.2">
      <c r="A2508" s="27" t="s">
        <v>43</v>
      </c>
      <c r="E2508" s="28" t="s">
        <v>4</v>
      </c>
    </row>
    <row r="2509" spans="1:16" ht="331.5" x14ac:dyDescent="0.2">
      <c r="A2509" s="27" t="s">
        <v>44</v>
      </c>
      <c r="E2509" s="29" t="s">
        <v>2024</v>
      </c>
    </row>
    <row r="2510" spans="1:16" x14ac:dyDescent="0.2">
      <c r="E2510" s="28" t="s">
        <v>4</v>
      </c>
    </row>
    <row r="2511" spans="1:16" x14ac:dyDescent="0.2">
      <c r="A2511" t="s">
        <v>36</v>
      </c>
      <c r="B2511" s="5" t="s">
        <v>186</v>
      </c>
      <c r="C2511" s="5" t="s">
        <v>2025</v>
      </c>
      <c r="D2511" t="s">
        <v>4</v>
      </c>
      <c r="E2511" s="22" t="s">
        <v>2026</v>
      </c>
      <c r="F2511" s="23" t="s">
        <v>165</v>
      </c>
      <c r="G2511" s="24">
        <v>65.388000000000005</v>
      </c>
      <c r="H2511" s="23">
        <v>0</v>
      </c>
      <c r="I2511" s="23">
        <f>ROUND(G2511*H2511,6)</f>
        <v>0</v>
      </c>
      <c r="L2511" s="25">
        <v>0</v>
      </c>
      <c r="M2511" s="26">
        <f>ROUND(ROUND(L2511,2)*ROUND(G2511,3),2)</f>
        <v>0</v>
      </c>
      <c r="N2511" s="23" t="s">
        <v>53</v>
      </c>
      <c r="O2511">
        <f>(M2511*21)/100</f>
        <v>0</v>
      </c>
      <c r="P2511" t="s">
        <v>42</v>
      </c>
    </row>
    <row r="2512" spans="1:16" x14ac:dyDescent="0.2">
      <c r="A2512" s="27" t="s">
        <v>43</v>
      </c>
      <c r="E2512" s="28" t="s">
        <v>4</v>
      </c>
    </row>
    <row r="2513" spans="1:16" ht="25.5" x14ac:dyDescent="0.2">
      <c r="A2513" s="27" t="s">
        <v>44</v>
      </c>
      <c r="E2513" s="29" t="s">
        <v>2027</v>
      </c>
    </row>
    <row r="2514" spans="1:16" x14ac:dyDescent="0.2">
      <c r="E2514" s="28" t="s">
        <v>4</v>
      </c>
    </row>
    <row r="2515" spans="1:16" x14ac:dyDescent="0.2">
      <c r="A2515" t="s">
        <v>36</v>
      </c>
      <c r="B2515" s="5" t="s">
        <v>106</v>
      </c>
      <c r="C2515" s="5" t="s">
        <v>2028</v>
      </c>
      <c r="D2515" t="s">
        <v>4</v>
      </c>
      <c r="E2515" s="22" t="s">
        <v>2029</v>
      </c>
      <c r="F2515" s="23" t="s">
        <v>165</v>
      </c>
      <c r="G2515" s="24">
        <v>0.6</v>
      </c>
      <c r="H2515" s="23">
        <v>0</v>
      </c>
      <c r="I2515" s="23">
        <f>ROUND(G2515*H2515,6)</f>
        <v>0</v>
      </c>
      <c r="L2515" s="25">
        <v>0</v>
      </c>
      <c r="M2515" s="26">
        <f>ROUND(ROUND(L2515,2)*ROUND(G2515,3),2)</f>
        <v>0</v>
      </c>
      <c r="N2515" s="23" t="s">
        <v>53</v>
      </c>
      <c r="O2515">
        <f>(M2515*21)/100</f>
        <v>0</v>
      </c>
      <c r="P2515" t="s">
        <v>42</v>
      </c>
    </row>
    <row r="2516" spans="1:16" x14ac:dyDescent="0.2">
      <c r="A2516" s="27" t="s">
        <v>43</v>
      </c>
      <c r="E2516" s="28" t="s">
        <v>4</v>
      </c>
    </row>
    <row r="2517" spans="1:16" x14ac:dyDescent="0.2">
      <c r="A2517" s="27" t="s">
        <v>44</v>
      </c>
      <c r="E2517" s="29" t="s">
        <v>4</v>
      </c>
    </row>
    <row r="2518" spans="1:16" x14ac:dyDescent="0.2">
      <c r="E2518" s="28" t="s">
        <v>4</v>
      </c>
    </row>
    <row r="2519" spans="1:16" x14ac:dyDescent="0.2">
      <c r="A2519" t="s">
        <v>33</v>
      </c>
      <c r="C2519" s="6" t="s">
        <v>49</v>
      </c>
      <c r="E2519" s="30" t="s">
        <v>236</v>
      </c>
      <c r="J2519" s="26">
        <f>0</f>
        <v>0</v>
      </c>
      <c r="K2519" s="26">
        <f>0</f>
        <v>0</v>
      </c>
      <c r="L2519" s="26">
        <f>0+L2520</f>
        <v>0</v>
      </c>
      <c r="M2519" s="26">
        <f>0+M2520</f>
        <v>0</v>
      </c>
    </row>
    <row r="2520" spans="1:16" ht="25.5" x14ac:dyDescent="0.2">
      <c r="A2520" t="s">
        <v>36</v>
      </c>
      <c r="B2520" s="5" t="s">
        <v>191</v>
      </c>
      <c r="C2520" s="5" t="s">
        <v>2030</v>
      </c>
      <c r="D2520" t="s">
        <v>4</v>
      </c>
      <c r="E2520" s="22" t="s">
        <v>2031</v>
      </c>
      <c r="F2520" s="23" t="s">
        <v>64</v>
      </c>
      <c r="G2520" s="24">
        <v>26</v>
      </c>
      <c r="H2520" s="23">
        <v>0</v>
      </c>
      <c r="I2520" s="23">
        <f>ROUND(G2520*H2520,6)</f>
        <v>0</v>
      </c>
      <c r="L2520" s="25">
        <v>0</v>
      </c>
      <c r="M2520" s="26">
        <f>ROUND(ROUND(L2520,2)*ROUND(G2520,3),2)</f>
        <v>0</v>
      </c>
      <c r="N2520" s="23" t="s">
        <v>53</v>
      </c>
      <c r="O2520">
        <f>(M2520*21)/100</f>
        <v>0</v>
      </c>
      <c r="P2520" t="s">
        <v>42</v>
      </c>
    </row>
    <row r="2521" spans="1:16" x14ac:dyDescent="0.2">
      <c r="A2521" s="27" t="s">
        <v>43</v>
      </c>
      <c r="E2521" s="28" t="s">
        <v>4</v>
      </c>
    </row>
    <row r="2522" spans="1:16" ht="25.5" x14ac:dyDescent="0.2">
      <c r="A2522" s="27" t="s">
        <v>44</v>
      </c>
      <c r="E2522" s="29" t="s">
        <v>2032</v>
      </c>
    </row>
    <row r="2523" spans="1:16" x14ac:dyDescent="0.2">
      <c r="E2523" s="28" t="s">
        <v>4</v>
      </c>
    </row>
    <row r="2524" spans="1:16" x14ac:dyDescent="0.2">
      <c r="A2524" t="s">
        <v>33</v>
      </c>
      <c r="C2524" s="6" t="s">
        <v>57</v>
      </c>
      <c r="E2524" s="30" t="s">
        <v>242</v>
      </c>
      <c r="J2524" s="26">
        <f>0</f>
        <v>0</v>
      </c>
      <c r="K2524" s="26">
        <f>0</f>
        <v>0</v>
      </c>
      <c r="L2524" s="26">
        <f>0+L2525+L2529+L2533</f>
        <v>0</v>
      </c>
      <c r="M2524" s="26">
        <f>0+M2525+M2529+M2533</f>
        <v>0</v>
      </c>
    </row>
    <row r="2525" spans="1:16" ht="25.5" x14ac:dyDescent="0.2">
      <c r="A2525" t="s">
        <v>36</v>
      </c>
      <c r="B2525" s="5" t="s">
        <v>196</v>
      </c>
      <c r="C2525" s="5" t="s">
        <v>2033</v>
      </c>
      <c r="D2525" t="s">
        <v>4</v>
      </c>
      <c r="E2525" s="22" t="s">
        <v>2034</v>
      </c>
      <c r="F2525" s="23" t="s">
        <v>64</v>
      </c>
      <c r="G2525" s="24">
        <v>27</v>
      </c>
      <c r="H2525" s="23">
        <v>0</v>
      </c>
      <c r="I2525" s="23">
        <f>ROUND(G2525*H2525,6)</f>
        <v>0</v>
      </c>
      <c r="L2525" s="25">
        <v>0</v>
      </c>
      <c r="M2525" s="26">
        <f>ROUND(ROUND(L2525,2)*ROUND(G2525,3),2)</f>
        <v>0</v>
      </c>
      <c r="N2525" s="23" t="s">
        <v>53</v>
      </c>
      <c r="O2525">
        <f>(M2525*21)/100</f>
        <v>0</v>
      </c>
      <c r="P2525" t="s">
        <v>42</v>
      </c>
    </row>
    <row r="2526" spans="1:16" x14ac:dyDescent="0.2">
      <c r="A2526" s="27" t="s">
        <v>43</v>
      </c>
      <c r="E2526" s="28" t="s">
        <v>4</v>
      </c>
    </row>
    <row r="2527" spans="1:16" x14ac:dyDescent="0.2">
      <c r="A2527" s="27" t="s">
        <v>44</v>
      </c>
      <c r="E2527" s="29" t="s">
        <v>4</v>
      </c>
    </row>
    <row r="2528" spans="1:16" x14ac:dyDescent="0.2">
      <c r="E2528" s="28" t="s">
        <v>4</v>
      </c>
    </row>
    <row r="2529" spans="1:16" ht="25.5" x14ac:dyDescent="0.2">
      <c r="A2529" t="s">
        <v>36</v>
      </c>
      <c r="B2529" s="5" t="s">
        <v>199</v>
      </c>
      <c r="C2529" s="5" t="s">
        <v>2035</v>
      </c>
      <c r="D2529" t="s">
        <v>4</v>
      </c>
      <c r="E2529" s="22" t="s">
        <v>2036</v>
      </c>
      <c r="F2529" s="23" t="s">
        <v>128</v>
      </c>
      <c r="G2529" s="24">
        <v>10.898</v>
      </c>
      <c r="H2529" s="23">
        <v>0</v>
      </c>
      <c r="I2529" s="23">
        <f>ROUND(G2529*H2529,6)</f>
        <v>0</v>
      </c>
      <c r="L2529" s="25">
        <v>0</v>
      </c>
      <c r="M2529" s="26">
        <f>ROUND(ROUND(L2529,2)*ROUND(G2529,3),2)</f>
        <v>0</v>
      </c>
      <c r="N2529" s="23" t="s">
        <v>53</v>
      </c>
      <c r="O2529">
        <f>(M2529*21)/100</f>
        <v>0</v>
      </c>
      <c r="P2529" t="s">
        <v>42</v>
      </c>
    </row>
    <row r="2530" spans="1:16" x14ac:dyDescent="0.2">
      <c r="A2530" s="27" t="s">
        <v>43</v>
      </c>
      <c r="E2530" s="28" t="s">
        <v>4</v>
      </c>
    </row>
    <row r="2531" spans="1:16" ht="331.5" x14ac:dyDescent="0.2">
      <c r="A2531" s="27" t="s">
        <v>44</v>
      </c>
      <c r="E2531" s="29" t="s">
        <v>2037</v>
      </c>
    </row>
    <row r="2532" spans="1:16" x14ac:dyDescent="0.2">
      <c r="E2532" s="28" t="s">
        <v>4</v>
      </c>
    </row>
    <row r="2533" spans="1:16" ht="25.5" x14ac:dyDescent="0.2">
      <c r="A2533" t="s">
        <v>36</v>
      </c>
      <c r="B2533" s="5" t="s">
        <v>204</v>
      </c>
      <c r="C2533" s="5" t="s">
        <v>2038</v>
      </c>
      <c r="D2533" t="s">
        <v>4</v>
      </c>
      <c r="E2533" s="22" t="s">
        <v>2039</v>
      </c>
      <c r="F2533" s="23" t="s">
        <v>128</v>
      </c>
      <c r="G2533" s="24">
        <v>0.18</v>
      </c>
      <c r="H2533" s="23">
        <v>0</v>
      </c>
      <c r="I2533" s="23">
        <f>ROUND(G2533*H2533,6)</f>
        <v>0</v>
      </c>
      <c r="L2533" s="25">
        <v>0</v>
      </c>
      <c r="M2533" s="26">
        <f>ROUND(ROUND(L2533,2)*ROUND(G2533,3),2)</f>
        <v>0</v>
      </c>
      <c r="N2533" s="23" t="s">
        <v>53</v>
      </c>
      <c r="O2533">
        <f>(M2533*21)/100</f>
        <v>0</v>
      </c>
      <c r="P2533" t="s">
        <v>42</v>
      </c>
    </row>
    <row r="2534" spans="1:16" x14ac:dyDescent="0.2">
      <c r="A2534" s="27" t="s">
        <v>43</v>
      </c>
      <c r="E2534" s="28" t="s">
        <v>4</v>
      </c>
    </row>
    <row r="2535" spans="1:16" ht="25.5" x14ac:dyDescent="0.2">
      <c r="A2535" s="27" t="s">
        <v>44</v>
      </c>
      <c r="E2535" s="29" t="s">
        <v>2040</v>
      </c>
    </row>
    <row r="2536" spans="1:16" x14ac:dyDescent="0.2">
      <c r="E2536" s="28" t="s">
        <v>4</v>
      </c>
    </row>
    <row r="2537" spans="1:16" x14ac:dyDescent="0.2">
      <c r="A2537" t="s">
        <v>33</v>
      </c>
      <c r="C2537" s="6" t="s">
        <v>61</v>
      </c>
      <c r="E2537" s="30" t="s">
        <v>2041</v>
      </c>
      <c r="J2537" s="26">
        <f>0</f>
        <v>0</v>
      </c>
      <c r="K2537" s="26">
        <f>0</f>
        <v>0</v>
      </c>
      <c r="L2537" s="26">
        <f>0+L2538+L2542+L2546+L2550</f>
        <v>0</v>
      </c>
      <c r="M2537" s="26">
        <f>0+M2538+M2542+M2546+M2550</f>
        <v>0</v>
      </c>
    </row>
    <row r="2538" spans="1:16" ht="25.5" x14ac:dyDescent="0.2">
      <c r="A2538" t="s">
        <v>36</v>
      </c>
      <c r="B2538" s="5" t="s">
        <v>116</v>
      </c>
      <c r="C2538" s="5" t="s">
        <v>2042</v>
      </c>
      <c r="D2538" t="s">
        <v>4</v>
      </c>
      <c r="E2538" s="22" t="s">
        <v>2043</v>
      </c>
      <c r="F2538" s="23" t="s">
        <v>60</v>
      </c>
      <c r="G2538" s="24">
        <v>6.2</v>
      </c>
      <c r="H2538" s="23">
        <v>0</v>
      </c>
      <c r="I2538" s="23">
        <f>ROUND(G2538*H2538,6)</f>
        <v>0</v>
      </c>
      <c r="L2538" s="25">
        <v>0</v>
      </c>
      <c r="M2538" s="26">
        <f>ROUND(ROUND(L2538,2)*ROUND(G2538,3),2)</f>
        <v>0</v>
      </c>
      <c r="N2538" s="23" t="s">
        <v>53</v>
      </c>
      <c r="O2538">
        <f>(M2538*21)/100</f>
        <v>0</v>
      </c>
      <c r="P2538" t="s">
        <v>42</v>
      </c>
    </row>
    <row r="2539" spans="1:16" x14ac:dyDescent="0.2">
      <c r="A2539" s="27" t="s">
        <v>43</v>
      </c>
      <c r="E2539" s="28" t="s">
        <v>4</v>
      </c>
    </row>
    <row r="2540" spans="1:16" x14ac:dyDescent="0.2">
      <c r="A2540" s="27" t="s">
        <v>44</v>
      </c>
      <c r="E2540" s="29" t="s">
        <v>4</v>
      </c>
    </row>
    <row r="2541" spans="1:16" x14ac:dyDescent="0.2">
      <c r="E2541" s="28" t="s">
        <v>4</v>
      </c>
    </row>
    <row r="2542" spans="1:16" ht="25.5" x14ac:dyDescent="0.2">
      <c r="A2542" t="s">
        <v>36</v>
      </c>
      <c r="B2542" s="5" t="s">
        <v>213</v>
      </c>
      <c r="C2542" s="5" t="s">
        <v>2044</v>
      </c>
      <c r="D2542" t="s">
        <v>4</v>
      </c>
      <c r="E2542" s="22" t="s">
        <v>2045</v>
      </c>
      <c r="F2542" s="23" t="s">
        <v>60</v>
      </c>
      <c r="G2542" s="24">
        <v>6.2</v>
      </c>
      <c r="H2542" s="23">
        <v>0</v>
      </c>
      <c r="I2542" s="23">
        <f>ROUND(G2542*H2542,6)</f>
        <v>0</v>
      </c>
      <c r="L2542" s="25">
        <v>0</v>
      </c>
      <c r="M2542" s="26">
        <f>ROUND(ROUND(L2542,2)*ROUND(G2542,3),2)</f>
        <v>0</v>
      </c>
      <c r="N2542" s="23" t="s">
        <v>53</v>
      </c>
      <c r="O2542">
        <f>(M2542*21)/100</f>
        <v>0</v>
      </c>
      <c r="P2542" t="s">
        <v>42</v>
      </c>
    </row>
    <row r="2543" spans="1:16" x14ac:dyDescent="0.2">
      <c r="A2543" s="27" t="s">
        <v>43</v>
      </c>
      <c r="E2543" s="28" t="s">
        <v>4</v>
      </c>
    </row>
    <row r="2544" spans="1:16" x14ac:dyDescent="0.2">
      <c r="A2544" s="27" t="s">
        <v>44</v>
      </c>
      <c r="E2544" s="29" t="s">
        <v>4</v>
      </c>
    </row>
    <row r="2545" spans="1:16" x14ac:dyDescent="0.2">
      <c r="E2545" s="28" t="s">
        <v>4</v>
      </c>
    </row>
    <row r="2546" spans="1:16" ht="25.5" x14ac:dyDescent="0.2">
      <c r="A2546" t="s">
        <v>36</v>
      </c>
      <c r="B2546" s="5" t="s">
        <v>218</v>
      </c>
      <c r="C2546" s="5" t="s">
        <v>2046</v>
      </c>
      <c r="D2546" t="s">
        <v>4</v>
      </c>
      <c r="E2546" s="22" t="s">
        <v>2047</v>
      </c>
      <c r="F2546" s="23" t="s">
        <v>60</v>
      </c>
      <c r="G2546" s="24">
        <v>6.2</v>
      </c>
      <c r="H2546" s="23">
        <v>0</v>
      </c>
      <c r="I2546" s="23">
        <f>ROUND(G2546*H2546,6)</f>
        <v>0</v>
      </c>
      <c r="L2546" s="25">
        <v>0</v>
      </c>
      <c r="M2546" s="26">
        <f>ROUND(ROUND(L2546,2)*ROUND(G2546,3),2)</f>
        <v>0</v>
      </c>
      <c r="N2546" s="23" t="s">
        <v>53</v>
      </c>
      <c r="O2546">
        <f>(M2546*21)/100</f>
        <v>0</v>
      </c>
      <c r="P2546" t="s">
        <v>42</v>
      </c>
    </row>
    <row r="2547" spans="1:16" x14ac:dyDescent="0.2">
      <c r="A2547" s="27" t="s">
        <v>43</v>
      </c>
      <c r="E2547" s="28" t="s">
        <v>4</v>
      </c>
    </row>
    <row r="2548" spans="1:16" x14ac:dyDescent="0.2">
      <c r="A2548" s="27" t="s">
        <v>44</v>
      </c>
      <c r="E2548" s="29" t="s">
        <v>4</v>
      </c>
    </row>
    <row r="2549" spans="1:16" x14ac:dyDescent="0.2">
      <c r="E2549" s="28" t="s">
        <v>4</v>
      </c>
    </row>
    <row r="2550" spans="1:16" x14ac:dyDescent="0.2">
      <c r="A2550" t="s">
        <v>36</v>
      </c>
      <c r="B2550" s="5" t="s">
        <v>221</v>
      </c>
      <c r="C2550" s="5" t="s">
        <v>2048</v>
      </c>
      <c r="D2550" t="s">
        <v>4</v>
      </c>
      <c r="E2550" s="22" t="s">
        <v>2049</v>
      </c>
      <c r="F2550" s="23" t="s">
        <v>60</v>
      </c>
      <c r="G2550" s="24">
        <v>6.2</v>
      </c>
      <c r="H2550" s="23">
        <v>0</v>
      </c>
      <c r="I2550" s="23">
        <f>ROUND(G2550*H2550,6)</f>
        <v>0</v>
      </c>
      <c r="L2550" s="25">
        <v>0</v>
      </c>
      <c r="M2550" s="26">
        <f>ROUND(ROUND(L2550,2)*ROUND(G2550,3),2)</f>
        <v>0</v>
      </c>
      <c r="N2550" s="23" t="s">
        <v>53</v>
      </c>
      <c r="O2550">
        <f>(M2550*21)/100</f>
        <v>0</v>
      </c>
      <c r="P2550" t="s">
        <v>42</v>
      </c>
    </row>
    <row r="2551" spans="1:16" x14ac:dyDescent="0.2">
      <c r="A2551" s="27" t="s">
        <v>43</v>
      </c>
      <c r="E2551" s="28" t="s">
        <v>4</v>
      </c>
    </row>
    <row r="2552" spans="1:16" x14ac:dyDescent="0.2">
      <c r="A2552" s="27" t="s">
        <v>44</v>
      </c>
      <c r="E2552" s="29" t="s">
        <v>4</v>
      </c>
    </row>
    <row r="2553" spans="1:16" x14ac:dyDescent="0.2">
      <c r="E2553" s="28" t="s">
        <v>4</v>
      </c>
    </row>
    <row r="2554" spans="1:16" x14ac:dyDescent="0.2">
      <c r="A2554" t="s">
        <v>33</v>
      </c>
      <c r="C2554" s="6" t="s">
        <v>66</v>
      </c>
      <c r="E2554" s="30" t="s">
        <v>251</v>
      </c>
      <c r="J2554" s="26">
        <f>0</f>
        <v>0</v>
      </c>
      <c r="K2554" s="26">
        <f>0</f>
        <v>0</v>
      </c>
      <c r="L2554" s="26">
        <f>0+L2555+L2559</f>
        <v>0</v>
      </c>
      <c r="M2554" s="26">
        <f>0+M2555+M2559</f>
        <v>0</v>
      </c>
    </row>
    <row r="2555" spans="1:16" x14ac:dyDescent="0.2">
      <c r="A2555" t="s">
        <v>36</v>
      </c>
      <c r="B2555" s="5" t="s">
        <v>225</v>
      </c>
      <c r="C2555" s="5" t="s">
        <v>2050</v>
      </c>
      <c r="D2555" t="s">
        <v>4</v>
      </c>
      <c r="E2555" s="22" t="s">
        <v>2051</v>
      </c>
      <c r="F2555" s="23" t="s">
        <v>60</v>
      </c>
      <c r="G2555" s="24">
        <v>27.45</v>
      </c>
      <c r="H2555" s="23">
        <v>0</v>
      </c>
      <c r="I2555" s="23">
        <f>ROUND(G2555*H2555,6)</f>
        <v>0</v>
      </c>
      <c r="L2555" s="25">
        <v>0</v>
      </c>
      <c r="M2555" s="26">
        <f>ROUND(ROUND(L2555,2)*ROUND(G2555,3),2)</f>
        <v>0</v>
      </c>
      <c r="N2555" s="23" t="s">
        <v>53</v>
      </c>
      <c r="O2555">
        <f>(M2555*21)/100</f>
        <v>0</v>
      </c>
      <c r="P2555" t="s">
        <v>42</v>
      </c>
    </row>
    <row r="2556" spans="1:16" x14ac:dyDescent="0.2">
      <c r="A2556" s="27" t="s">
        <v>43</v>
      </c>
      <c r="E2556" s="28" t="s">
        <v>4</v>
      </c>
    </row>
    <row r="2557" spans="1:16" ht="51" x14ac:dyDescent="0.2">
      <c r="A2557" s="27" t="s">
        <v>44</v>
      </c>
      <c r="E2557" s="29" t="s">
        <v>2052</v>
      </c>
    </row>
    <row r="2558" spans="1:16" x14ac:dyDescent="0.2">
      <c r="E2558" s="28" t="s">
        <v>4</v>
      </c>
    </row>
    <row r="2559" spans="1:16" ht="25.5" x14ac:dyDescent="0.2">
      <c r="A2559" t="s">
        <v>36</v>
      </c>
      <c r="B2559" s="5" t="s">
        <v>228</v>
      </c>
      <c r="C2559" s="5" t="s">
        <v>2053</v>
      </c>
      <c r="D2559" t="s">
        <v>4</v>
      </c>
      <c r="E2559" s="22" t="s">
        <v>2054</v>
      </c>
      <c r="F2559" s="23" t="s">
        <v>128</v>
      </c>
      <c r="G2559" s="24">
        <v>14.736000000000001</v>
      </c>
      <c r="H2559" s="23">
        <v>0</v>
      </c>
      <c r="I2559" s="23">
        <f>ROUND(G2559*H2559,6)</f>
        <v>0</v>
      </c>
      <c r="L2559" s="25">
        <v>0</v>
      </c>
      <c r="M2559" s="26">
        <f>ROUND(ROUND(L2559,2)*ROUND(G2559,3),2)</f>
        <v>0</v>
      </c>
      <c r="N2559" s="23" t="s">
        <v>53</v>
      </c>
      <c r="O2559">
        <f>(M2559*21)/100</f>
        <v>0</v>
      </c>
      <c r="P2559" t="s">
        <v>42</v>
      </c>
    </row>
    <row r="2560" spans="1:16" x14ac:dyDescent="0.2">
      <c r="A2560" s="27" t="s">
        <v>43</v>
      </c>
      <c r="E2560" s="28" t="s">
        <v>4</v>
      </c>
    </row>
    <row r="2561" spans="1:16" ht="25.5" x14ac:dyDescent="0.2">
      <c r="A2561" s="27" t="s">
        <v>44</v>
      </c>
      <c r="E2561" s="29" t="s">
        <v>2055</v>
      </c>
    </row>
    <row r="2562" spans="1:16" x14ac:dyDescent="0.2">
      <c r="E2562" s="28" t="s">
        <v>4</v>
      </c>
    </row>
    <row r="2563" spans="1:16" x14ac:dyDescent="0.2">
      <c r="A2563" t="s">
        <v>33</v>
      </c>
      <c r="C2563" s="6" t="s">
        <v>256</v>
      </c>
      <c r="E2563" s="30" t="s">
        <v>257</v>
      </c>
      <c r="J2563" s="26">
        <f>0</f>
        <v>0</v>
      </c>
      <c r="K2563" s="26">
        <f>0</f>
        <v>0</v>
      </c>
      <c r="L2563" s="26">
        <f>0+L2564+L2568+L2572+L2576+L2580</f>
        <v>0</v>
      </c>
      <c r="M2563" s="26">
        <f>0+M2564+M2568+M2572+M2576+M2580</f>
        <v>0</v>
      </c>
    </row>
    <row r="2564" spans="1:16" x14ac:dyDescent="0.2">
      <c r="A2564" t="s">
        <v>36</v>
      </c>
      <c r="B2564" s="5" t="s">
        <v>660</v>
      </c>
      <c r="C2564" s="5" t="s">
        <v>516</v>
      </c>
      <c r="D2564" t="s">
        <v>4</v>
      </c>
      <c r="E2564" s="22" t="s">
        <v>517</v>
      </c>
      <c r="F2564" s="23" t="s">
        <v>165</v>
      </c>
      <c r="G2564" s="24">
        <v>0.111</v>
      </c>
      <c r="H2564" s="23">
        <v>0</v>
      </c>
      <c r="I2564" s="23">
        <f>ROUND(G2564*H2564,6)</f>
        <v>0</v>
      </c>
      <c r="L2564" s="25">
        <v>0</v>
      </c>
      <c r="M2564" s="26">
        <f>ROUND(ROUND(L2564,2)*ROUND(G2564,3),2)</f>
        <v>0</v>
      </c>
      <c r="N2564" s="23" t="s">
        <v>53</v>
      </c>
      <c r="O2564">
        <f>(M2564*21)/100</f>
        <v>0</v>
      </c>
      <c r="P2564" t="s">
        <v>42</v>
      </c>
    </row>
    <row r="2565" spans="1:16" x14ac:dyDescent="0.2">
      <c r="A2565" s="27" t="s">
        <v>43</v>
      </c>
      <c r="E2565" s="28" t="s">
        <v>4</v>
      </c>
    </row>
    <row r="2566" spans="1:16" ht="25.5" x14ac:dyDescent="0.2">
      <c r="A2566" s="27" t="s">
        <v>44</v>
      </c>
      <c r="E2566" s="29" t="s">
        <v>2056</v>
      </c>
    </row>
    <row r="2567" spans="1:16" x14ac:dyDescent="0.2">
      <c r="E2567" s="28" t="s">
        <v>4</v>
      </c>
    </row>
    <row r="2568" spans="1:16" x14ac:dyDescent="0.2">
      <c r="A2568" t="s">
        <v>36</v>
      </c>
      <c r="B2568" s="5" t="s">
        <v>668</v>
      </c>
      <c r="C2568" s="5" t="s">
        <v>263</v>
      </c>
      <c r="D2568" t="s">
        <v>4</v>
      </c>
      <c r="E2568" s="22" t="s">
        <v>264</v>
      </c>
      <c r="F2568" s="23" t="s">
        <v>60</v>
      </c>
      <c r="G2568" s="24">
        <v>84.731999999999999</v>
      </c>
      <c r="H2568" s="23">
        <v>0</v>
      </c>
      <c r="I2568" s="23">
        <f>ROUND(G2568*H2568,6)</f>
        <v>0</v>
      </c>
      <c r="L2568" s="25">
        <v>0</v>
      </c>
      <c r="M2568" s="26">
        <f>ROUND(ROUND(L2568,2)*ROUND(G2568,3),2)</f>
        <v>0</v>
      </c>
      <c r="N2568" s="23" t="s">
        <v>53</v>
      </c>
      <c r="O2568">
        <f>(M2568*21)/100</f>
        <v>0</v>
      </c>
      <c r="P2568" t="s">
        <v>42</v>
      </c>
    </row>
    <row r="2569" spans="1:16" x14ac:dyDescent="0.2">
      <c r="A2569" s="27" t="s">
        <v>43</v>
      </c>
      <c r="E2569" s="28" t="s">
        <v>4</v>
      </c>
    </row>
    <row r="2570" spans="1:16" ht="25.5" x14ac:dyDescent="0.2">
      <c r="A2570" s="27" t="s">
        <v>44</v>
      </c>
      <c r="E2570" s="29" t="s">
        <v>2057</v>
      </c>
    </row>
    <row r="2571" spans="1:16" x14ac:dyDescent="0.2">
      <c r="E2571" s="28" t="s">
        <v>4</v>
      </c>
    </row>
    <row r="2572" spans="1:16" ht="25.5" x14ac:dyDescent="0.2">
      <c r="A2572" t="s">
        <v>36</v>
      </c>
      <c r="B2572" s="5" t="s">
        <v>656</v>
      </c>
      <c r="C2572" s="5" t="s">
        <v>2058</v>
      </c>
      <c r="D2572" t="s">
        <v>4</v>
      </c>
      <c r="E2572" s="22" t="s">
        <v>2059</v>
      </c>
      <c r="F2572" s="23" t="s">
        <v>60</v>
      </c>
      <c r="G2572" s="24">
        <v>73.680000000000007</v>
      </c>
      <c r="H2572" s="23">
        <v>0</v>
      </c>
      <c r="I2572" s="23">
        <f>ROUND(G2572*H2572,6)</f>
        <v>0</v>
      </c>
      <c r="L2572" s="25">
        <v>0</v>
      </c>
      <c r="M2572" s="26">
        <f>ROUND(ROUND(L2572,2)*ROUND(G2572,3),2)</f>
        <v>0</v>
      </c>
      <c r="N2572" s="23" t="s">
        <v>53</v>
      </c>
      <c r="O2572">
        <f>(M2572*21)/100</f>
        <v>0</v>
      </c>
      <c r="P2572" t="s">
        <v>42</v>
      </c>
    </row>
    <row r="2573" spans="1:16" x14ac:dyDescent="0.2">
      <c r="A2573" s="27" t="s">
        <v>43</v>
      </c>
      <c r="E2573" s="28" t="s">
        <v>4</v>
      </c>
    </row>
    <row r="2574" spans="1:16" x14ac:dyDescent="0.2">
      <c r="A2574" s="27" t="s">
        <v>44</v>
      </c>
      <c r="E2574" s="29" t="s">
        <v>4</v>
      </c>
    </row>
    <row r="2575" spans="1:16" x14ac:dyDescent="0.2">
      <c r="E2575" s="28" t="s">
        <v>4</v>
      </c>
    </row>
    <row r="2576" spans="1:16" x14ac:dyDescent="0.2">
      <c r="A2576" t="s">
        <v>36</v>
      </c>
      <c r="B2576" s="5" t="s">
        <v>663</v>
      </c>
      <c r="C2576" s="5" t="s">
        <v>276</v>
      </c>
      <c r="D2576" t="s">
        <v>4</v>
      </c>
      <c r="E2576" s="22" t="s">
        <v>2060</v>
      </c>
      <c r="F2576" s="23" t="s">
        <v>60</v>
      </c>
      <c r="G2576" s="24">
        <v>73.680000000000007</v>
      </c>
      <c r="H2576" s="23">
        <v>0</v>
      </c>
      <c r="I2576" s="23">
        <f>ROUND(G2576*H2576,6)</f>
        <v>0</v>
      </c>
      <c r="L2576" s="25">
        <v>0</v>
      </c>
      <c r="M2576" s="26">
        <f>ROUND(ROUND(L2576,2)*ROUND(G2576,3),2)</f>
        <v>0</v>
      </c>
      <c r="N2576" s="23" t="s">
        <v>53</v>
      </c>
      <c r="O2576">
        <f>(M2576*21)/100</f>
        <v>0</v>
      </c>
      <c r="P2576" t="s">
        <v>42</v>
      </c>
    </row>
    <row r="2577" spans="1:16" x14ac:dyDescent="0.2">
      <c r="A2577" s="27" t="s">
        <v>43</v>
      </c>
      <c r="E2577" s="28" t="s">
        <v>4</v>
      </c>
    </row>
    <row r="2578" spans="1:16" ht="25.5" x14ac:dyDescent="0.2">
      <c r="A2578" s="27" t="s">
        <v>44</v>
      </c>
      <c r="E2578" s="29" t="s">
        <v>2061</v>
      </c>
    </row>
    <row r="2579" spans="1:16" x14ac:dyDescent="0.2">
      <c r="E2579" s="28" t="s">
        <v>4</v>
      </c>
    </row>
    <row r="2580" spans="1:16" ht="38.25" x14ac:dyDescent="0.2">
      <c r="A2580" t="s">
        <v>36</v>
      </c>
      <c r="B2580" s="5" t="s">
        <v>672</v>
      </c>
      <c r="C2580" s="5" t="s">
        <v>2062</v>
      </c>
      <c r="D2580" t="s">
        <v>4</v>
      </c>
      <c r="E2580" s="22" t="s">
        <v>2063</v>
      </c>
      <c r="F2580" s="23" t="s">
        <v>165</v>
      </c>
      <c r="G2580" s="24">
        <v>0.47099999999999997</v>
      </c>
      <c r="H2580" s="23">
        <v>0</v>
      </c>
      <c r="I2580" s="23">
        <f>ROUND(G2580*H2580,6)</f>
        <v>0</v>
      </c>
      <c r="L2580" s="25">
        <v>0</v>
      </c>
      <c r="M2580" s="26">
        <f>ROUND(ROUND(L2580,2)*ROUND(G2580,3),2)</f>
        <v>0</v>
      </c>
      <c r="N2580" s="23" t="s">
        <v>53</v>
      </c>
      <c r="O2580">
        <f>(M2580*21)/100</f>
        <v>0</v>
      </c>
      <c r="P2580" t="s">
        <v>42</v>
      </c>
    </row>
    <row r="2581" spans="1:16" x14ac:dyDescent="0.2">
      <c r="A2581" s="27" t="s">
        <v>43</v>
      </c>
      <c r="E2581" s="28" t="s">
        <v>4</v>
      </c>
    </row>
    <row r="2582" spans="1:16" x14ac:dyDescent="0.2">
      <c r="A2582" s="27" t="s">
        <v>44</v>
      </c>
      <c r="E2582" s="29" t="s">
        <v>4</v>
      </c>
    </row>
    <row r="2583" spans="1:16" x14ac:dyDescent="0.2">
      <c r="E2583" s="28" t="s">
        <v>4</v>
      </c>
    </row>
    <row r="2584" spans="1:16" x14ac:dyDescent="0.2">
      <c r="A2584" t="s">
        <v>33</v>
      </c>
      <c r="C2584" s="6" t="s">
        <v>522</v>
      </c>
      <c r="E2584" s="30" t="s">
        <v>523</v>
      </c>
      <c r="J2584" s="26">
        <f>0</f>
        <v>0</v>
      </c>
      <c r="K2584" s="26">
        <f>0</f>
        <v>0</v>
      </c>
      <c r="L2584" s="26">
        <f>0+L2585+L2589+L2593</f>
        <v>0</v>
      </c>
      <c r="M2584" s="26">
        <f>0+M2585+M2589+M2593</f>
        <v>0</v>
      </c>
    </row>
    <row r="2585" spans="1:16" x14ac:dyDescent="0.2">
      <c r="A2585" t="s">
        <v>36</v>
      </c>
      <c r="B2585" s="5" t="s">
        <v>679</v>
      </c>
      <c r="C2585" s="5" t="s">
        <v>2064</v>
      </c>
      <c r="D2585" t="s">
        <v>4</v>
      </c>
      <c r="E2585" s="22" t="s">
        <v>2065</v>
      </c>
      <c r="F2585" s="23" t="s">
        <v>80</v>
      </c>
      <c r="G2585" s="24">
        <v>63</v>
      </c>
      <c r="H2585" s="23">
        <v>0</v>
      </c>
      <c r="I2585" s="23">
        <f>ROUND(G2585*H2585,6)</f>
        <v>0</v>
      </c>
      <c r="L2585" s="25">
        <v>0</v>
      </c>
      <c r="M2585" s="26">
        <f>ROUND(ROUND(L2585,2)*ROUND(G2585,3),2)</f>
        <v>0</v>
      </c>
      <c r="N2585" s="23" t="s">
        <v>53</v>
      </c>
      <c r="O2585">
        <f>(M2585*21)/100</f>
        <v>0</v>
      </c>
      <c r="P2585" t="s">
        <v>42</v>
      </c>
    </row>
    <row r="2586" spans="1:16" x14ac:dyDescent="0.2">
      <c r="A2586" s="27" t="s">
        <v>43</v>
      </c>
      <c r="E2586" s="28" t="s">
        <v>4</v>
      </c>
    </row>
    <row r="2587" spans="1:16" x14ac:dyDescent="0.2">
      <c r="A2587" s="27" t="s">
        <v>44</v>
      </c>
      <c r="E2587" s="29" t="s">
        <v>4</v>
      </c>
    </row>
    <row r="2588" spans="1:16" x14ac:dyDescent="0.2">
      <c r="E2588" s="28" t="s">
        <v>4</v>
      </c>
    </row>
    <row r="2589" spans="1:16" ht="25.5" x14ac:dyDescent="0.2">
      <c r="A2589" t="s">
        <v>36</v>
      </c>
      <c r="B2589" s="5" t="s">
        <v>676</v>
      </c>
      <c r="C2589" s="5" t="s">
        <v>2066</v>
      </c>
      <c r="D2589" t="s">
        <v>4</v>
      </c>
      <c r="E2589" s="22" t="s">
        <v>2067</v>
      </c>
      <c r="F2589" s="23" t="s">
        <v>80</v>
      </c>
      <c r="G2589" s="24">
        <v>63</v>
      </c>
      <c r="H2589" s="23">
        <v>0</v>
      </c>
      <c r="I2589" s="23">
        <f>ROUND(G2589*H2589,6)</f>
        <v>0</v>
      </c>
      <c r="L2589" s="25">
        <v>0</v>
      </c>
      <c r="M2589" s="26">
        <f>ROUND(ROUND(L2589,2)*ROUND(G2589,3),2)</f>
        <v>0</v>
      </c>
      <c r="N2589" s="23" t="s">
        <v>53</v>
      </c>
      <c r="O2589">
        <f>(M2589*21)/100</f>
        <v>0</v>
      </c>
      <c r="P2589" t="s">
        <v>42</v>
      </c>
    </row>
    <row r="2590" spans="1:16" x14ac:dyDescent="0.2">
      <c r="A2590" s="27" t="s">
        <v>43</v>
      </c>
      <c r="E2590" s="28" t="s">
        <v>4</v>
      </c>
    </row>
    <row r="2591" spans="1:16" x14ac:dyDescent="0.2">
      <c r="A2591" s="27" t="s">
        <v>44</v>
      </c>
      <c r="E2591" s="29" t="s">
        <v>4</v>
      </c>
    </row>
    <row r="2592" spans="1:16" x14ac:dyDescent="0.2">
      <c r="E2592" s="28" t="s">
        <v>4</v>
      </c>
    </row>
    <row r="2593" spans="1:16" ht="25.5" x14ac:dyDescent="0.2">
      <c r="A2593" t="s">
        <v>36</v>
      </c>
      <c r="B2593" s="5" t="s">
        <v>775</v>
      </c>
      <c r="C2593" s="5" t="s">
        <v>1563</v>
      </c>
      <c r="D2593" t="s">
        <v>4</v>
      </c>
      <c r="E2593" s="22" t="s">
        <v>2068</v>
      </c>
      <c r="F2593" s="23" t="s">
        <v>165</v>
      </c>
      <c r="G2593" s="24">
        <v>2.1999999999999999E-2</v>
      </c>
      <c r="H2593" s="23">
        <v>0</v>
      </c>
      <c r="I2593" s="23">
        <f>ROUND(G2593*H2593,6)</f>
        <v>0</v>
      </c>
      <c r="L2593" s="25">
        <v>0</v>
      </c>
      <c r="M2593" s="26">
        <f>ROUND(ROUND(L2593,2)*ROUND(G2593,3),2)</f>
        <v>0</v>
      </c>
      <c r="N2593" s="23" t="s">
        <v>53</v>
      </c>
      <c r="O2593">
        <f>(M2593*21)/100</f>
        <v>0</v>
      </c>
      <c r="P2593" t="s">
        <v>42</v>
      </c>
    </row>
    <row r="2594" spans="1:16" x14ac:dyDescent="0.2">
      <c r="A2594" s="27" t="s">
        <v>43</v>
      </c>
      <c r="E2594" s="28" t="s">
        <v>4</v>
      </c>
    </row>
    <row r="2595" spans="1:16" x14ac:dyDescent="0.2">
      <c r="A2595" s="27" t="s">
        <v>44</v>
      </c>
      <c r="E2595" s="29" t="s">
        <v>4</v>
      </c>
    </row>
    <row r="2596" spans="1:16" x14ac:dyDescent="0.2">
      <c r="E2596" s="28" t="s">
        <v>4</v>
      </c>
    </row>
    <row r="2597" spans="1:16" x14ac:dyDescent="0.2">
      <c r="A2597" t="s">
        <v>33</v>
      </c>
      <c r="C2597" s="6" t="s">
        <v>1814</v>
      </c>
      <c r="E2597" s="30" t="s">
        <v>1815</v>
      </c>
      <c r="J2597" s="26">
        <f>0</f>
        <v>0</v>
      </c>
      <c r="K2597" s="26">
        <f>0</f>
        <v>0</v>
      </c>
      <c r="L2597" s="26">
        <f>0+L2598+L2602+L2606+L2610+L2614+L2618+L2622+L2626+L2630+L2634+L2638+L2642+L2646+L2650+L2654+L2658+L2662+L2666+L2670+L2674+L2678+L2682+L2686+L2690+L2694+L2698+L2702+L2706+L2710+L2714+L2718</f>
        <v>0</v>
      </c>
      <c r="M2597" s="26">
        <f>0+M2598+M2602+M2606+M2610+M2614+M2618+M2622+M2626+M2630+M2634+M2638+M2642+M2646+M2650+M2654+M2658+M2662+M2666+M2670+M2674+M2678+M2682+M2686+M2690+M2694+M2698+M2702+M2706+M2710+M2714+M2718</f>
        <v>0</v>
      </c>
    </row>
    <row r="2598" spans="1:16" x14ac:dyDescent="0.2">
      <c r="A2598" t="s">
        <v>36</v>
      </c>
      <c r="B2598" s="5" t="s">
        <v>734</v>
      </c>
      <c r="C2598" s="5" t="s">
        <v>2069</v>
      </c>
      <c r="D2598" t="s">
        <v>4</v>
      </c>
      <c r="E2598" s="22" t="s">
        <v>2070</v>
      </c>
      <c r="F2598" s="23" t="s">
        <v>64</v>
      </c>
      <c r="G2598" s="24">
        <v>6</v>
      </c>
      <c r="H2598" s="23">
        <v>0</v>
      </c>
      <c r="I2598" s="23">
        <f>ROUND(G2598*H2598,6)</f>
        <v>0</v>
      </c>
      <c r="L2598" s="25">
        <v>0</v>
      </c>
      <c r="M2598" s="26">
        <f>ROUND(ROUND(L2598,2)*ROUND(G2598,3),2)</f>
        <v>0</v>
      </c>
      <c r="N2598" s="23" t="s">
        <v>53</v>
      </c>
      <c r="O2598">
        <f>(M2598*21)/100</f>
        <v>0</v>
      </c>
      <c r="P2598" t="s">
        <v>42</v>
      </c>
    </row>
    <row r="2599" spans="1:16" x14ac:dyDescent="0.2">
      <c r="A2599" s="27" t="s">
        <v>43</v>
      </c>
      <c r="E2599" s="28" t="s">
        <v>4</v>
      </c>
    </row>
    <row r="2600" spans="1:16" x14ac:dyDescent="0.2">
      <c r="A2600" s="27" t="s">
        <v>44</v>
      </c>
      <c r="E2600" s="29" t="s">
        <v>4</v>
      </c>
    </row>
    <row r="2601" spans="1:16" x14ac:dyDescent="0.2">
      <c r="E2601" s="28" t="s">
        <v>4</v>
      </c>
    </row>
    <row r="2602" spans="1:16" x14ac:dyDescent="0.2">
      <c r="A2602" t="s">
        <v>36</v>
      </c>
      <c r="B2602" s="5" t="s">
        <v>785</v>
      </c>
      <c r="C2602" s="5" t="s">
        <v>2071</v>
      </c>
      <c r="D2602" t="s">
        <v>4</v>
      </c>
      <c r="E2602" s="22" t="s">
        <v>2072</v>
      </c>
      <c r="F2602" s="23" t="s">
        <v>64</v>
      </c>
      <c r="G2602" s="24">
        <v>1</v>
      </c>
      <c r="H2602" s="23">
        <v>0</v>
      </c>
      <c r="I2602" s="23">
        <f>ROUND(G2602*H2602,6)</f>
        <v>0</v>
      </c>
      <c r="L2602" s="25">
        <v>0</v>
      </c>
      <c r="M2602" s="26">
        <f>ROUND(ROUND(L2602,2)*ROUND(G2602,3),2)</f>
        <v>0</v>
      </c>
      <c r="N2602" s="23" t="s">
        <v>53</v>
      </c>
      <c r="O2602">
        <f>(M2602*21)/100</f>
        <v>0</v>
      </c>
      <c r="P2602" t="s">
        <v>42</v>
      </c>
    </row>
    <row r="2603" spans="1:16" x14ac:dyDescent="0.2">
      <c r="A2603" s="27" t="s">
        <v>43</v>
      </c>
      <c r="E2603" s="28" t="s">
        <v>4</v>
      </c>
    </row>
    <row r="2604" spans="1:16" x14ac:dyDescent="0.2">
      <c r="A2604" s="27" t="s">
        <v>44</v>
      </c>
      <c r="E2604" s="29" t="s">
        <v>4</v>
      </c>
    </row>
    <row r="2605" spans="1:16" x14ac:dyDescent="0.2">
      <c r="E2605" s="28" t="s">
        <v>4</v>
      </c>
    </row>
    <row r="2606" spans="1:16" x14ac:dyDescent="0.2">
      <c r="A2606" t="s">
        <v>36</v>
      </c>
      <c r="B2606" s="5" t="s">
        <v>753</v>
      </c>
      <c r="C2606" s="5" t="s">
        <v>2073</v>
      </c>
      <c r="D2606" t="s">
        <v>4</v>
      </c>
      <c r="E2606" s="22" t="s">
        <v>2074</v>
      </c>
      <c r="F2606" s="23" t="s">
        <v>64</v>
      </c>
      <c r="G2606" s="24">
        <v>2</v>
      </c>
      <c r="H2606" s="23">
        <v>0</v>
      </c>
      <c r="I2606" s="23">
        <f>ROUND(G2606*H2606,6)</f>
        <v>0</v>
      </c>
      <c r="L2606" s="25">
        <v>0</v>
      </c>
      <c r="M2606" s="26">
        <f>ROUND(ROUND(L2606,2)*ROUND(G2606,3),2)</f>
        <v>0</v>
      </c>
      <c r="N2606" s="23" t="s">
        <v>53</v>
      </c>
      <c r="O2606">
        <f>(M2606*21)/100</f>
        <v>0</v>
      </c>
      <c r="P2606" t="s">
        <v>42</v>
      </c>
    </row>
    <row r="2607" spans="1:16" x14ac:dyDescent="0.2">
      <c r="A2607" s="27" t="s">
        <v>43</v>
      </c>
      <c r="E2607" s="28" t="s">
        <v>4</v>
      </c>
    </row>
    <row r="2608" spans="1:16" x14ac:dyDescent="0.2">
      <c r="A2608" s="27" t="s">
        <v>44</v>
      </c>
      <c r="E2608" s="29" t="s">
        <v>4</v>
      </c>
    </row>
    <row r="2609" spans="1:16" x14ac:dyDescent="0.2">
      <c r="E2609" s="28" t="s">
        <v>4</v>
      </c>
    </row>
    <row r="2610" spans="1:16" x14ac:dyDescent="0.2">
      <c r="A2610" t="s">
        <v>36</v>
      </c>
      <c r="B2610" s="5" t="s">
        <v>794</v>
      </c>
      <c r="C2610" s="5" t="s">
        <v>2075</v>
      </c>
      <c r="D2610" t="s">
        <v>4</v>
      </c>
      <c r="E2610" s="22" t="s">
        <v>2076</v>
      </c>
      <c r="F2610" s="23" t="s">
        <v>64</v>
      </c>
      <c r="G2610" s="24">
        <v>9</v>
      </c>
      <c r="H2610" s="23">
        <v>0</v>
      </c>
      <c r="I2610" s="23">
        <f>ROUND(G2610*H2610,6)</f>
        <v>0</v>
      </c>
      <c r="L2610" s="25">
        <v>0</v>
      </c>
      <c r="M2610" s="26">
        <f>ROUND(ROUND(L2610,2)*ROUND(G2610,3),2)</f>
        <v>0</v>
      </c>
      <c r="N2610" s="23" t="s">
        <v>53</v>
      </c>
      <c r="O2610">
        <f>(M2610*21)/100</f>
        <v>0</v>
      </c>
      <c r="P2610" t="s">
        <v>42</v>
      </c>
    </row>
    <row r="2611" spans="1:16" x14ac:dyDescent="0.2">
      <c r="A2611" s="27" t="s">
        <v>43</v>
      </c>
      <c r="E2611" s="28" t="s">
        <v>4</v>
      </c>
    </row>
    <row r="2612" spans="1:16" x14ac:dyDescent="0.2">
      <c r="A2612" s="27" t="s">
        <v>44</v>
      </c>
      <c r="E2612" s="29" t="s">
        <v>4</v>
      </c>
    </row>
    <row r="2613" spans="1:16" x14ac:dyDescent="0.2">
      <c r="E2613" s="28" t="s">
        <v>4</v>
      </c>
    </row>
    <row r="2614" spans="1:16" x14ac:dyDescent="0.2">
      <c r="A2614" t="s">
        <v>36</v>
      </c>
      <c r="B2614" s="5" t="s">
        <v>736</v>
      </c>
      <c r="C2614" s="5" t="s">
        <v>2077</v>
      </c>
      <c r="D2614" t="s">
        <v>4</v>
      </c>
      <c r="E2614" s="22" t="s">
        <v>2078</v>
      </c>
      <c r="F2614" s="23" t="s">
        <v>64</v>
      </c>
      <c r="G2614" s="24">
        <v>18</v>
      </c>
      <c r="H2614" s="23">
        <v>0</v>
      </c>
      <c r="I2614" s="23">
        <f>ROUND(G2614*H2614,6)</f>
        <v>0</v>
      </c>
      <c r="L2614" s="25">
        <v>0</v>
      </c>
      <c r="M2614" s="26">
        <f>ROUND(ROUND(L2614,2)*ROUND(G2614,3),2)</f>
        <v>0</v>
      </c>
      <c r="N2614" s="23" t="s">
        <v>53</v>
      </c>
      <c r="O2614">
        <f>(M2614*21)/100</f>
        <v>0</v>
      </c>
      <c r="P2614" t="s">
        <v>42</v>
      </c>
    </row>
    <row r="2615" spans="1:16" x14ac:dyDescent="0.2">
      <c r="A2615" s="27" t="s">
        <v>43</v>
      </c>
      <c r="E2615" s="28" t="s">
        <v>4</v>
      </c>
    </row>
    <row r="2616" spans="1:16" x14ac:dyDescent="0.2">
      <c r="A2616" s="27" t="s">
        <v>44</v>
      </c>
      <c r="E2616" s="29" t="s">
        <v>4</v>
      </c>
    </row>
    <row r="2617" spans="1:16" x14ac:dyDescent="0.2">
      <c r="E2617" s="28" t="s">
        <v>4</v>
      </c>
    </row>
    <row r="2618" spans="1:16" ht="25.5" x14ac:dyDescent="0.2">
      <c r="A2618" t="s">
        <v>36</v>
      </c>
      <c r="B2618" s="5" t="s">
        <v>746</v>
      </c>
      <c r="C2618" s="5" t="s">
        <v>2079</v>
      </c>
      <c r="D2618" t="s">
        <v>4</v>
      </c>
      <c r="E2618" s="22" t="s">
        <v>2080</v>
      </c>
      <c r="F2618" s="23" t="s">
        <v>64</v>
      </c>
      <c r="G2618" s="24">
        <v>1</v>
      </c>
      <c r="H2618" s="23">
        <v>0</v>
      </c>
      <c r="I2618" s="23">
        <f>ROUND(G2618*H2618,6)</f>
        <v>0</v>
      </c>
      <c r="L2618" s="25">
        <v>0</v>
      </c>
      <c r="M2618" s="26">
        <f>ROUND(ROUND(L2618,2)*ROUND(G2618,3),2)</f>
        <v>0</v>
      </c>
      <c r="N2618" s="23" t="s">
        <v>53</v>
      </c>
      <c r="O2618">
        <f>(M2618*21)/100</f>
        <v>0</v>
      </c>
      <c r="P2618" t="s">
        <v>42</v>
      </c>
    </row>
    <row r="2619" spans="1:16" x14ac:dyDescent="0.2">
      <c r="A2619" s="27" t="s">
        <v>43</v>
      </c>
      <c r="E2619" s="28" t="s">
        <v>4</v>
      </c>
    </row>
    <row r="2620" spans="1:16" x14ac:dyDescent="0.2">
      <c r="A2620" s="27" t="s">
        <v>44</v>
      </c>
      <c r="E2620" s="29" t="s">
        <v>4</v>
      </c>
    </row>
    <row r="2621" spans="1:16" x14ac:dyDescent="0.2">
      <c r="E2621" s="28" t="s">
        <v>4</v>
      </c>
    </row>
    <row r="2622" spans="1:16" ht="25.5" x14ac:dyDescent="0.2">
      <c r="A2622" t="s">
        <v>36</v>
      </c>
      <c r="B2622" s="5" t="s">
        <v>740</v>
      </c>
      <c r="C2622" s="5" t="s">
        <v>2081</v>
      </c>
      <c r="D2622" t="s">
        <v>4</v>
      </c>
      <c r="E2622" s="22" t="s">
        <v>2082</v>
      </c>
      <c r="F2622" s="23" t="s">
        <v>64</v>
      </c>
      <c r="G2622" s="24">
        <v>2</v>
      </c>
      <c r="H2622" s="23">
        <v>0</v>
      </c>
      <c r="I2622" s="23">
        <f>ROUND(G2622*H2622,6)</f>
        <v>0</v>
      </c>
      <c r="L2622" s="25">
        <v>0</v>
      </c>
      <c r="M2622" s="26">
        <f>ROUND(ROUND(L2622,2)*ROUND(G2622,3),2)</f>
        <v>0</v>
      </c>
      <c r="N2622" s="23" t="s">
        <v>53</v>
      </c>
      <c r="O2622">
        <f>(M2622*21)/100</f>
        <v>0</v>
      </c>
      <c r="P2622" t="s">
        <v>42</v>
      </c>
    </row>
    <row r="2623" spans="1:16" x14ac:dyDescent="0.2">
      <c r="A2623" s="27" t="s">
        <v>43</v>
      </c>
      <c r="E2623" s="28" t="s">
        <v>4</v>
      </c>
    </row>
    <row r="2624" spans="1:16" x14ac:dyDescent="0.2">
      <c r="A2624" s="27" t="s">
        <v>44</v>
      </c>
      <c r="E2624" s="29" t="s">
        <v>4</v>
      </c>
    </row>
    <row r="2625" spans="1:16" x14ac:dyDescent="0.2">
      <c r="E2625" s="28" t="s">
        <v>4</v>
      </c>
    </row>
    <row r="2626" spans="1:16" x14ac:dyDescent="0.2">
      <c r="A2626" t="s">
        <v>36</v>
      </c>
      <c r="B2626" s="5" t="s">
        <v>709</v>
      </c>
      <c r="C2626" s="5" t="s">
        <v>2083</v>
      </c>
      <c r="D2626" t="s">
        <v>4</v>
      </c>
      <c r="E2626" s="22" t="s">
        <v>2084</v>
      </c>
      <c r="F2626" s="23" t="s">
        <v>64</v>
      </c>
      <c r="G2626" s="24">
        <v>4</v>
      </c>
      <c r="H2626" s="23">
        <v>0</v>
      </c>
      <c r="I2626" s="23">
        <f>ROUND(G2626*H2626,6)</f>
        <v>0</v>
      </c>
      <c r="L2626" s="25">
        <v>0</v>
      </c>
      <c r="M2626" s="26">
        <f>ROUND(ROUND(L2626,2)*ROUND(G2626,3),2)</f>
        <v>0</v>
      </c>
      <c r="N2626" s="23" t="s">
        <v>53</v>
      </c>
      <c r="O2626">
        <f>(M2626*21)/100</f>
        <v>0</v>
      </c>
      <c r="P2626" t="s">
        <v>42</v>
      </c>
    </row>
    <row r="2627" spans="1:16" x14ac:dyDescent="0.2">
      <c r="A2627" s="27" t="s">
        <v>43</v>
      </c>
      <c r="E2627" s="28" t="s">
        <v>4</v>
      </c>
    </row>
    <row r="2628" spans="1:16" x14ac:dyDescent="0.2">
      <c r="A2628" s="27" t="s">
        <v>44</v>
      </c>
      <c r="E2628" s="29" t="s">
        <v>4</v>
      </c>
    </row>
    <row r="2629" spans="1:16" x14ac:dyDescent="0.2">
      <c r="E2629" s="28" t="s">
        <v>4</v>
      </c>
    </row>
    <row r="2630" spans="1:16" x14ac:dyDescent="0.2">
      <c r="A2630" t="s">
        <v>36</v>
      </c>
      <c r="B2630" s="5" t="s">
        <v>815</v>
      </c>
      <c r="C2630" s="5" t="s">
        <v>2085</v>
      </c>
      <c r="D2630" t="s">
        <v>4</v>
      </c>
      <c r="E2630" s="22" t="s">
        <v>2086</v>
      </c>
      <c r="F2630" s="23" t="s">
        <v>64</v>
      </c>
      <c r="G2630" s="24">
        <v>2</v>
      </c>
      <c r="H2630" s="23">
        <v>0</v>
      </c>
      <c r="I2630" s="23">
        <f>ROUND(G2630*H2630,6)</f>
        <v>0</v>
      </c>
      <c r="L2630" s="25">
        <v>0</v>
      </c>
      <c r="M2630" s="26">
        <f>ROUND(ROUND(L2630,2)*ROUND(G2630,3),2)</f>
        <v>0</v>
      </c>
      <c r="N2630" s="23" t="s">
        <v>53</v>
      </c>
      <c r="O2630">
        <f>(M2630*21)/100</f>
        <v>0</v>
      </c>
      <c r="P2630" t="s">
        <v>42</v>
      </c>
    </row>
    <row r="2631" spans="1:16" x14ac:dyDescent="0.2">
      <c r="A2631" s="27" t="s">
        <v>43</v>
      </c>
      <c r="E2631" s="28" t="s">
        <v>4</v>
      </c>
    </row>
    <row r="2632" spans="1:16" x14ac:dyDescent="0.2">
      <c r="A2632" s="27" t="s">
        <v>44</v>
      </c>
      <c r="E2632" s="29" t="s">
        <v>4</v>
      </c>
    </row>
    <row r="2633" spans="1:16" x14ac:dyDescent="0.2">
      <c r="E2633" s="28" t="s">
        <v>4</v>
      </c>
    </row>
    <row r="2634" spans="1:16" x14ac:dyDescent="0.2">
      <c r="A2634" t="s">
        <v>36</v>
      </c>
      <c r="B2634" s="5" t="s">
        <v>920</v>
      </c>
      <c r="C2634" s="5" t="s">
        <v>2087</v>
      </c>
      <c r="D2634" t="s">
        <v>4</v>
      </c>
      <c r="E2634" s="22" t="s">
        <v>2088</v>
      </c>
      <c r="F2634" s="23" t="s">
        <v>80</v>
      </c>
      <c r="G2634" s="24">
        <v>42</v>
      </c>
      <c r="H2634" s="23">
        <v>0</v>
      </c>
      <c r="I2634" s="23">
        <f>ROUND(G2634*H2634,6)</f>
        <v>0</v>
      </c>
      <c r="L2634" s="25">
        <v>0</v>
      </c>
      <c r="M2634" s="26">
        <f>ROUND(ROUND(L2634,2)*ROUND(G2634,3),2)</f>
        <v>0</v>
      </c>
      <c r="N2634" s="23" t="s">
        <v>53</v>
      </c>
      <c r="O2634">
        <f>(M2634*21)/100</f>
        <v>0</v>
      </c>
      <c r="P2634" t="s">
        <v>42</v>
      </c>
    </row>
    <row r="2635" spans="1:16" x14ac:dyDescent="0.2">
      <c r="A2635" s="27" t="s">
        <v>43</v>
      </c>
      <c r="E2635" s="28" t="s">
        <v>4</v>
      </c>
    </row>
    <row r="2636" spans="1:16" x14ac:dyDescent="0.2">
      <c r="A2636" s="27" t="s">
        <v>44</v>
      </c>
      <c r="E2636" s="29" t="s">
        <v>4</v>
      </c>
    </row>
    <row r="2637" spans="1:16" x14ac:dyDescent="0.2">
      <c r="E2637" s="28" t="s">
        <v>4</v>
      </c>
    </row>
    <row r="2638" spans="1:16" x14ac:dyDescent="0.2">
      <c r="A2638" t="s">
        <v>36</v>
      </c>
      <c r="B2638" s="5" t="s">
        <v>780</v>
      </c>
      <c r="C2638" s="5" t="s">
        <v>2089</v>
      </c>
      <c r="D2638" t="s">
        <v>4</v>
      </c>
      <c r="E2638" s="22" t="s">
        <v>2090</v>
      </c>
      <c r="F2638" s="23" t="s">
        <v>80</v>
      </c>
      <c r="G2638" s="24">
        <v>77</v>
      </c>
      <c r="H2638" s="23">
        <v>0</v>
      </c>
      <c r="I2638" s="23">
        <f>ROUND(G2638*H2638,6)</f>
        <v>0</v>
      </c>
      <c r="L2638" s="25">
        <v>0</v>
      </c>
      <c r="M2638" s="26">
        <f>ROUND(ROUND(L2638,2)*ROUND(G2638,3),2)</f>
        <v>0</v>
      </c>
      <c r="N2638" s="23" t="s">
        <v>53</v>
      </c>
      <c r="O2638">
        <f>(M2638*21)/100</f>
        <v>0</v>
      </c>
      <c r="P2638" t="s">
        <v>42</v>
      </c>
    </row>
    <row r="2639" spans="1:16" x14ac:dyDescent="0.2">
      <c r="A2639" s="27" t="s">
        <v>43</v>
      </c>
      <c r="E2639" s="28" t="s">
        <v>4</v>
      </c>
    </row>
    <row r="2640" spans="1:16" x14ac:dyDescent="0.2">
      <c r="A2640" s="27" t="s">
        <v>44</v>
      </c>
      <c r="E2640" s="29" t="s">
        <v>4</v>
      </c>
    </row>
    <row r="2641" spans="1:16" x14ac:dyDescent="0.2">
      <c r="E2641" s="28" t="s">
        <v>4</v>
      </c>
    </row>
    <row r="2642" spans="1:16" x14ac:dyDescent="0.2">
      <c r="A2642" t="s">
        <v>36</v>
      </c>
      <c r="B2642" s="5" t="s">
        <v>772</v>
      </c>
      <c r="C2642" s="5" t="s">
        <v>2091</v>
      </c>
      <c r="D2642" t="s">
        <v>4</v>
      </c>
      <c r="E2642" s="22" t="s">
        <v>2092</v>
      </c>
      <c r="F2642" s="23" t="s">
        <v>80</v>
      </c>
      <c r="G2642" s="24">
        <v>51</v>
      </c>
      <c r="H2642" s="23">
        <v>0</v>
      </c>
      <c r="I2642" s="23">
        <f>ROUND(G2642*H2642,6)</f>
        <v>0</v>
      </c>
      <c r="L2642" s="25">
        <v>0</v>
      </c>
      <c r="M2642" s="26">
        <f>ROUND(ROUND(L2642,2)*ROUND(G2642,3),2)</f>
        <v>0</v>
      </c>
      <c r="N2642" s="23" t="s">
        <v>53</v>
      </c>
      <c r="O2642">
        <f>(M2642*21)/100</f>
        <v>0</v>
      </c>
      <c r="P2642" t="s">
        <v>42</v>
      </c>
    </row>
    <row r="2643" spans="1:16" x14ac:dyDescent="0.2">
      <c r="A2643" s="27" t="s">
        <v>43</v>
      </c>
      <c r="E2643" s="28" t="s">
        <v>4</v>
      </c>
    </row>
    <row r="2644" spans="1:16" x14ac:dyDescent="0.2">
      <c r="A2644" s="27" t="s">
        <v>44</v>
      </c>
      <c r="E2644" s="29" t="s">
        <v>4</v>
      </c>
    </row>
    <row r="2645" spans="1:16" x14ac:dyDescent="0.2">
      <c r="E2645" s="28" t="s">
        <v>4</v>
      </c>
    </row>
    <row r="2646" spans="1:16" x14ac:dyDescent="0.2">
      <c r="A2646" t="s">
        <v>36</v>
      </c>
      <c r="B2646" s="5" t="s">
        <v>715</v>
      </c>
      <c r="C2646" s="5" t="s">
        <v>2093</v>
      </c>
      <c r="D2646" t="s">
        <v>4</v>
      </c>
      <c r="E2646" s="22" t="s">
        <v>2094</v>
      </c>
      <c r="F2646" s="23" t="s">
        <v>80</v>
      </c>
      <c r="G2646" s="24">
        <v>42</v>
      </c>
      <c r="H2646" s="23">
        <v>0</v>
      </c>
      <c r="I2646" s="23">
        <f>ROUND(G2646*H2646,6)</f>
        <v>0</v>
      </c>
      <c r="L2646" s="25">
        <v>0</v>
      </c>
      <c r="M2646" s="26">
        <f>ROUND(ROUND(L2646,2)*ROUND(G2646,3),2)</f>
        <v>0</v>
      </c>
      <c r="N2646" s="23" t="s">
        <v>53</v>
      </c>
      <c r="O2646">
        <f>(M2646*21)/100</f>
        <v>0</v>
      </c>
      <c r="P2646" t="s">
        <v>42</v>
      </c>
    </row>
    <row r="2647" spans="1:16" x14ac:dyDescent="0.2">
      <c r="A2647" s="27" t="s">
        <v>43</v>
      </c>
      <c r="E2647" s="28" t="s">
        <v>4</v>
      </c>
    </row>
    <row r="2648" spans="1:16" x14ac:dyDescent="0.2">
      <c r="A2648" s="27" t="s">
        <v>44</v>
      </c>
      <c r="E2648" s="29" t="s">
        <v>4</v>
      </c>
    </row>
    <row r="2649" spans="1:16" x14ac:dyDescent="0.2">
      <c r="E2649" s="28" t="s">
        <v>4</v>
      </c>
    </row>
    <row r="2650" spans="1:16" x14ac:dyDescent="0.2">
      <c r="A2650" t="s">
        <v>36</v>
      </c>
      <c r="B2650" s="5" t="s">
        <v>789</v>
      </c>
      <c r="C2650" s="5" t="s">
        <v>2095</v>
      </c>
      <c r="D2650" t="s">
        <v>4</v>
      </c>
      <c r="E2650" s="22" t="s">
        <v>2096</v>
      </c>
      <c r="F2650" s="23" t="s">
        <v>80</v>
      </c>
      <c r="G2650" s="24">
        <v>62</v>
      </c>
      <c r="H2650" s="23">
        <v>0</v>
      </c>
      <c r="I2650" s="23">
        <f>ROUND(G2650*H2650,6)</f>
        <v>0</v>
      </c>
      <c r="L2650" s="25">
        <v>0</v>
      </c>
      <c r="M2650" s="26">
        <f>ROUND(ROUND(L2650,2)*ROUND(G2650,3),2)</f>
        <v>0</v>
      </c>
      <c r="N2650" s="23" t="s">
        <v>53</v>
      </c>
      <c r="O2650">
        <f>(M2650*21)/100</f>
        <v>0</v>
      </c>
      <c r="P2650" t="s">
        <v>42</v>
      </c>
    </row>
    <row r="2651" spans="1:16" x14ac:dyDescent="0.2">
      <c r="A2651" s="27" t="s">
        <v>43</v>
      </c>
      <c r="E2651" s="28" t="s">
        <v>4</v>
      </c>
    </row>
    <row r="2652" spans="1:16" x14ac:dyDescent="0.2">
      <c r="A2652" s="27" t="s">
        <v>44</v>
      </c>
      <c r="E2652" s="29" t="s">
        <v>4</v>
      </c>
    </row>
    <row r="2653" spans="1:16" x14ac:dyDescent="0.2">
      <c r="E2653" s="28" t="s">
        <v>4</v>
      </c>
    </row>
    <row r="2654" spans="1:16" x14ac:dyDescent="0.2">
      <c r="A2654" t="s">
        <v>36</v>
      </c>
      <c r="B2654" s="5" t="s">
        <v>726</v>
      </c>
      <c r="C2654" s="5" t="s">
        <v>2097</v>
      </c>
      <c r="D2654" t="s">
        <v>4</v>
      </c>
      <c r="E2654" s="22" t="s">
        <v>2098</v>
      </c>
      <c r="F2654" s="23" t="s">
        <v>80</v>
      </c>
      <c r="G2654" s="24">
        <v>60</v>
      </c>
      <c r="H2654" s="23">
        <v>0</v>
      </c>
      <c r="I2654" s="23">
        <f>ROUND(G2654*H2654,6)</f>
        <v>0</v>
      </c>
      <c r="L2654" s="25">
        <v>0</v>
      </c>
      <c r="M2654" s="26">
        <f>ROUND(ROUND(L2654,2)*ROUND(G2654,3),2)</f>
        <v>0</v>
      </c>
      <c r="N2654" s="23" t="s">
        <v>53</v>
      </c>
      <c r="O2654">
        <f>(M2654*21)/100</f>
        <v>0</v>
      </c>
      <c r="P2654" t="s">
        <v>42</v>
      </c>
    </row>
    <row r="2655" spans="1:16" x14ac:dyDescent="0.2">
      <c r="A2655" s="27" t="s">
        <v>43</v>
      </c>
      <c r="E2655" s="28" t="s">
        <v>4</v>
      </c>
    </row>
    <row r="2656" spans="1:16" x14ac:dyDescent="0.2">
      <c r="A2656" s="27" t="s">
        <v>44</v>
      </c>
      <c r="E2656" s="29" t="s">
        <v>4</v>
      </c>
    </row>
    <row r="2657" spans="1:16" x14ac:dyDescent="0.2">
      <c r="E2657" s="28" t="s">
        <v>4</v>
      </c>
    </row>
    <row r="2658" spans="1:16" x14ac:dyDescent="0.2">
      <c r="A2658" t="s">
        <v>36</v>
      </c>
      <c r="B2658" s="5" t="s">
        <v>749</v>
      </c>
      <c r="C2658" s="5" t="s">
        <v>2099</v>
      </c>
      <c r="D2658" t="s">
        <v>4</v>
      </c>
      <c r="E2658" s="22" t="s">
        <v>2100</v>
      </c>
      <c r="F2658" s="23" t="s">
        <v>80</v>
      </c>
      <c r="G2658" s="24">
        <v>42</v>
      </c>
      <c r="H2658" s="23">
        <v>0</v>
      </c>
      <c r="I2658" s="23">
        <f>ROUND(G2658*H2658,6)</f>
        <v>0</v>
      </c>
      <c r="L2658" s="25">
        <v>0</v>
      </c>
      <c r="M2658" s="26">
        <f>ROUND(ROUND(L2658,2)*ROUND(G2658,3),2)</f>
        <v>0</v>
      </c>
      <c r="N2658" s="23" t="s">
        <v>53</v>
      </c>
      <c r="O2658">
        <f>(M2658*21)/100</f>
        <v>0</v>
      </c>
      <c r="P2658" t="s">
        <v>42</v>
      </c>
    </row>
    <row r="2659" spans="1:16" x14ac:dyDescent="0.2">
      <c r="A2659" s="27" t="s">
        <v>43</v>
      </c>
      <c r="E2659" s="28" t="s">
        <v>4</v>
      </c>
    </row>
    <row r="2660" spans="1:16" x14ac:dyDescent="0.2">
      <c r="A2660" s="27" t="s">
        <v>44</v>
      </c>
      <c r="E2660" s="29" t="s">
        <v>4</v>
      </c>
    </row>
    <row r="2661" spans="1:16" x14ac:dyDescent="0.2">
      <c r="E2661" s="28" t="s">
        <v>4</v>
      </c>
    </row>
    <row r="2662" spans="1:16" ht="25.5" x14ac:dyDescent="0.2">
      <c r="A2662" t="s">
        <v>36</v>
      </c>
      <c r="B2662" s="5" t="s">
        <v>730</v>
      </c>
      <c r="C2662" s="5" t="s">
        <v>2101</v>
      </c>
      <c r="D2662" t="s">
        <v>4</v>
      </c>
      <c r="E2662" s="22" t="s">
        <v>2102</v>
      </c>
      <c r="F2662" s="23" t="s">
        <v>80</v>
      </c>
      <c r="G2662" s="24">
        <v>63</v>
      </c>
      <c r="H2662" s="23">
        <v>0</v>
      </c>
      <c r="I2662" s="23">
        <f>ROUND(G2662*H2662,6)</f>
        <v>0</v>
      </c>
      <c r="L2662" s="25">
        <v>0</v>
      </c>
      <c r="M2662" s="26">
        <f>ROUND(ROUND(L2662,2)*ROUND(G2662,3),2)</f>
        <v>0</v>
      </c>
      <c r="N2662" s="23" t="s">
        <v>53</v>
      </c>
      <c r="O2662">
        <f>(M2662*21)/100</f>
        <v>0</v>
      </c>
      <c r="P2662" t="s">
        <v>42</v>
      </c>
    </row>
    <row r="2663" spans="1:16" x14ac:dyDescent="0.2">
      <c r="A2663" s="27" t="s">
        <v>43</v>
      </c>
      <c r="E2663" s="28" t="s">
        <v>4</v>
      </c>
    </row>
    <row r="2664" spans="1:16" x14ac:dyDescent="0.2">
      <c r="A2664" s="27" t="s">
        <v>44</v>
      </c>
      <c r="E2664" s="29" t="s">
        <v>4</v>
      </c>
    </row>
    <row r="2665" spans="1:16" x14ac:dyDescent="0.2">
      <c r="E2665" s="28" t="s">
        <v>4</v>
      </c>
    </row>
    <row r="2666" spans="1:16" x14ac:dyDescent="0.2">
      <c r="A2666" t="s">
        <v>36</v>
      </c>
      <c r="B2666" s="5" t="s">
        <v>738</v>
      </c>
      <c r="C2666" s="5" t="s">
        <v>2103</v>
      </c>
      <c r="D2666" t="s">
        <v>4</v>
      </c>
      <c r="E2666" s="22" t="s">
        <v>2104</v>
      </c>
      <c r="F2666" s="23" t="s">
        <v>64</v>
      </c>
      <c r="G2666" s="24">
        <v>16</v>
      </c>
      <c r="H2666" s="23">
        <v>0</v>
      </c>
      <c r="I2666" s="23">
        <f>ROUND(G2666*H2666,6)</f>
        <v>0</v>
      </c>
      <c r="L2666" s="25">
        <v>0</v>
      </c>
      <c r="M2666" s="26">
        <f>ROUND(ROUND(L2666,2)*ROUND(G2666,3),2)</f>
        <v>0</v>
      </c>
      <c r="N2666" s="23" t="s">
        <v>53</v>
      </c>
      <c r="O2666">
        <f>(M2666*21)/100</f>
        <v>0</v>
      </c>
      <c r="P2666" t="s">
        <v>42</v>
      </c>
    </row>
    <row r="2667" spans="1:16" x14ac:dyDescent="0.2">
      <c r="A2667" s="27" t="s">
        <v>43</v>
      </c>
      <c r="E2667" s="28" t="s">
        <v>4</v>
      </c>
    </row>
    <row r="2668" spans="1:16" x14ac:dyDescent="0.2">
      <c r="A2668" s="27" t="s">
        <v>44</v>
      </c>
      <c r="E2668" s="29" t="s">
        <v>4</v>
      </c>
    </row>
    <row r="2669" spans="1:16" x14ac:dyDescent="0.2">
      <c r="E2669" s="28" t="s">
        <v>4</v>
      </c>
    </row>
    <row r="2670" spans="1:16" x14ac:dyDescent="0.2">
      <c r="A2670" t="s">
        <v>36</v>
      </c>
      <c r="B2670" s="5" t="s">
        <v>756</v>
      </c>
      <c r="C2670" s="5" t="s">
        <v>2105</v>
      </c>
      <c r="D2670" t="s">
        <v>4</v>
      </c>
      <c r="E2670" s="22" t="s">
        <v>2106</v>
      </c>
      <c r="F2670" s="23" t="s">
        <v>64</v>
      </c>
      <c r="G2670" s="24">
        <v>9</v>
      </c>
      <c r="H2670" s="23">
        <v>0</v>
      </c>
      <c r="I2670" s="23">
        <f>ROUND(G2670*H2670,6)</f>
        <v>0</v>
      </c>
      <c r="L2670" s="25">
        <v>0</v>
      </c>
      <c r="M2670" s="26">
        <f>ROUND(ROUND(L2670,2)*ROUND(G2670,3),2)</f>
        <v>0</v>
      </c>
      <c r="N2670" s="23" t="s">
        <v>53</v>
      </c>
      <c r="O2670">
        <f>(M2670*21)/100</f>
        <v>0</v>
      </c>
      <c r="P2670" t="s">
        <v>42</v>
      </c>
    </row>
    <row r="2671" spans="1:16" x14ac:dyDescent="0.2">
      <c r="A2671" s="27" t="s">
        <v>43</v>
      </c>
      <c r="E2671" s="28" t="s">
        <v>4</v>
      </c>
    </row>
    <row r="2672" spans="1:16" x14ac:dyDescent="0.2">
      <c r="A2672" s="27" t="s">
        <v>44</v>
      </c>
      <c r="E2672" s="29" t="s">
        <v>4</v>
      </c>
    </row>
    <row r="2673" spans="1:16" x14ac:dyDescent="0.2">
      <c r="E2673" s="28" t="s">
        <v>4</v>
      </c>
    </row>
    <row r="2674" spans="1:16" x14ac:dyDescent="0.2">
      <c r="A2674" t="s">
        <v>36</v>
      </c>
      <c r="B2674" s="5" t="s">
        <v>798</v>
      </c>
      <c r="C2674" s="5" t="s">
        <v>2107</v>
      </c>
      <c r="D2674" t="s">
        <v>4</v>
      </c>
      <c r="E2674" s="22" t="s">
        <v>2108</v>
      </c>
      <c r="F2674" s="23" t="s">
        <v>64</v>
      </c>
      <c r="G2674" s="24">
        <v>2</v>
      </c>
      <c r="H2674" s="23">
        <v>0</v>
      </c>
      <c r="I2674" s="23">
        <f>ROUND(G2674*H2674,6)</f>
        <v>0</v>
      </c>
      <c r="L2674" s="25">
        <v>0</v>
      </c>
      <c r="M2674" s="26">
        <f>ROUND(ROUND(L2674,2)*ROUND(G2674,3),2)</f>
        <v>0</v>
      </c>
      <c r="N2674" s="23" t="s">
        <v>53</v>
      </c>
      <c r="O2674">
        <f>(M2674*21)/100</f>
        <v>0</v>
      </c>
      <c r="P2674" t="s">
        <v>42</v>
      </c>
    </row>
    <row r="2675" spans="1:16" x14ac:dyDescent="0.2">
      <c r="A2675" s="27" t="s">
        <v>43</v>
      </c>
      <c r="E2675" s="28" t="s">
        <v>4</v>
      </c>
    </row>
    <row r="2676" spans="1:16" x14ac:dyDescent="0.2">
      <c r="A2676" s="27" t="s">
        <v>44</v>
      </c>
      <c r="E2676" s="29" t="s">
        <v>4</v>
      </c>
    </row>
    <row r="2677" spans="1:16" x14ac:dyDescent="0.2">
      <c r="E2677" s="28" t="s">
        <v>4</v>
      </c>
    </row>
    <row r="2678" spans="1:16" x14ac:dyDescent="0.2">
      <c r="A2678" t="s">
        <v>36</v>
      </c>
      <c r="B2678" s="5" t="s">
        <v>743</v>
      </c>
      <c r="C2678" s="5" t="s">
        <v>2109</v>
      </c>
      <c r="D2678" t="s">
        <v>4</v>
      </c>
      <c r="E2678" s="22" t="s">
        <v>2110</v>
      </c>
      <c r="F2678" s="23" t="s">
        <v>64</v>
      </c>
      <c r="G2678" s="24">
        <v>26</v>
      </c>
      <c r="H2678" s="23">
        <v>0</v>
      </c>
      <c r="I2678" s="23">
        <f>ROUND(G2678*H2678,6)</f>
        <v>0</v>
      </c>
      <c r="L2678" s="25">
        <v>0</v>
      </c>
      <c r="M2678" s="26">
        <f>ROUND(ROUND(L2678,2)*ROUND(G2678,3),2)</f>
        <v>0</v>
      </c>
      <c r="N2678" s="23" t="s">
        <v>53</v>
      </c>
      <c r="O2678">
        <f>(M2678*21)/100</f>
        <v>0</v>
      </c>
      <c r="P2678" t="s">
        <v>42</v>
      </c>
    </row>
    <row r="2679" spans="1:16" x14ac:dyDescent="0.2">
      <c r="A2679" s="27" t="s">
        <v>43</v>
      </c>
      <c r="E2679" s="28" t="s">
        <v>4</v>
      </c>
    </row>
    <row r="2680" spans="1:16" x14ac:dyDescent="0.2">
      <c r="A2680" s="27" t="s">
        <v>44</v>
      </c>
      <c r="E2680" s="29" t="s">
        <v>4</v>
      </c>
    </row>
    <row r="2681" spans="1:16" x14ac:dyDescent="0.2">
      <c r="E2681" s="28" t="s">
        <v>4</v>
      </c>
    </row>
    <row r="2682" spans="1:16" x14ac:dyDescent="0.2">
      <c r="A2682" t="s">
        <v>36</v>
      </c>
      <c r="B2682" s="5" t="s">
        <v>760</v>
      </c>
      <c r="C2682" s="5" t="s">
        <v>2111</v>
      </c>
      <c r="D2682" t="s">
        <v>4</v>
      </c>
      <c r="E2682" s="22" t="s">
        <v>2112</v>
      </c>
      <c r="F2682" s="23" t="s">
        <v>64</v>
      </c>
      <c r="G2682" s="24">
        <v>1</v>
      </c>
      <c r="H2682" s="23">
        <v>0</v>
      </c>
      <c r="I2682" s="23">
        <f>ROUND(G2682*H2682,6)</f>
        <v>0</v>
      </c>
      <c r="L2682" s="25">
        <v>0</v>
      </c>
      <c r="M2682" s="26">
        <f>ROUND(ROUND(L2682,2)*ROUND(G2682,3),2)</f>
        <v>0</v>
      </c>
      <c r="N2682" s="23" t="s">
        <v>53</v>
      </c>
      <c r="O2682">
        <f>(M2682*21)/100</f>
        <v>0</v>
      </c>
      <c r="P2682" t="s">
        <v>42</v>
      </c>
    </row>
    <row r="2683" spans="1:16" x14ac:dyDescent="0.2">
      <c r="A2683" s="27" t="s">
        <v>43</v>
      </c>
      <c r="E2683" s="28" t="s">
        <v>4</v>
      </c>
    </row>
    <row r="2684" spans="1:16" x14ac:dyDescent="0.2">
      <c r="A2684" s="27" t="s">
        <v>44</v>
      </c>
      <c r="E2684" s="29" t="s">
        <v>4</v>
      </c>
    </row>
    <row r="2685" spans="1:16" x14ac:dyDescent="0.2">
      <c r="E2685" s="28" t="s">
        <v>4</v>
      </c>
    </row>
    <row r="2686" spans="1:16" x14ac:dyDescent="0.2">
      <c r="A2686" t="s">
        <v>36</v>
      </c>
      <c r="B2686" s="5" t="s">
        <v>802</v>
      </c>
      <c r="C2686" s="5" t="s">
        <v>2113</v>
      </c>
      <c r="D2686" t="s">
        <v>4</v>
      </c>
      <c r="E2686" s="22" t="s">
        <v>2114</v>
      </c>
      <c r="F2686" s="23" t="s">
        <v>64</v>
      </c>
      <c r="G2686" s="24">
        <v>2</v>
      </c>
      <c r="H2686" s="23">
        <v>0</v>
      </c>
      <c r="I2686" s="23">
        <f>ROUND(G2686*H2686,6)</f>
        <v>0</v>
      </c>
      <c r="L2686" s="25">
        <v>0</v>
      </c>
      <c r="M2686" s="26">
        <f>ROUND(ROUND(L2686,2)*ROUND(G2686,3),2)</f>
        <v>0</v>
      </c>
      <c r="N2686" s="23" t="s">
        <v>53</v>
      </c>
      <c r="O2686">
        <f>(M2686*21)/100</f>
        <v>0</v>
      </c>
      <c r="P2686" t="s">
        <v>42</v>
      </c>
    </row>
    <row r="2687" spans="1:16" x14ac:dyDescent="0.2">
      <c r="A2687" s="27" t="s">
        <v>43</v>
      </c>
      <c r="E2687" s="28" t="s">
        <v>4</v>
      </c>
    </row>
    <row r="2688" spans="1:16" x14ac:dyDescent="0.2">
      <c r="A2688" s="27" t="s">
        <v>44</v>
      </c>
      <c r="E2688" s="29" t="s">
        <v>4</v>
      </c>
    </row>
    <row r="2689" spans="1:16" x14ac:dyDescent="0.2">
      <c r="E2689" s="28" t="s">
        <v>4</v>
      </c>
    </row>
    <row r="2690" spans="1:16" ht="25.5" x14ac:dyDescent="0.2">
      <c r="A2690" t="s">
        <v>36</v>
      </c>
      <c r="B2690" s="5" t="s">
        <v>806</v>
      </c>
      <c r="C2690" s="5" t="s">
        <v>2115</v>
      </c>
      <c r="D2690" t="s">
        <v>4</v>
      </c>
      <c r="E2690" s="22" t="s">
        <v>2116</v>
      </c>
      <c r="F2690" s="23" t="s">
        <v>64</v>
      </c>
      <c r="G2690" s="24">
        <v>1</v>
      </c>
      <c r="H2690" s="23">
        <v>0</v>
      </c>
      <c r="I2690" s="23">
        <f>ROUND(G2690*H2690,6)</f>
        <v>0</v>
      </c>
      <c r="L2690" s="25">
        <v>0</v>
      </c>
      <c r="M2690" s="26">
        <f>ROUND(ROUND(L2690,2)*ROUND(G2690,3),2)</f>
        <v>0</v>
      </c>
      <c r="N2690" s="23" t="s">
        <v>53</v>
      </c>
      <c r="O2690">
        <f>(M2690*21)/100</f>
        <v>0</v>
      </c>
      <c r="P2690" t="s">
        <v>42</v>
      </c>
    </row>
    <row r="2691" spans="1:16" x14ac:dyDescent="0.2">
      <c r="A2691" s="27" t="s">
        <v>43</v>
      </c>
      <c r="E2691" s="28" t="s">
        <v>4</v>
      </c>
    </row>
    <row r="2692" spans="1:16" x14ac:dyDescent="0.2">
      <c r="A2692" s="27" t="s">
        <v>44</v>
      </c>
      <c r="E2692" s="29" t="s">
        <v>4</v>
      </c>
    </row>
    <row r="2693" spans="1:16" x14ac:dyDescent="0.2">
      <c r="E2693" s="28" t="s">
        <v>4</v>
      </c>
    </row>
    <row r="2694" spans="1:16" ht="25.5" x14ac:dyDescent="0.2">
      <c r="A2694" t="s">
        <v>36</v>
      </c>
      <c r="B2694" s="5" t="s">
        <v>694</v>
      </c>
      <c r="C2694" s="5" t="s">
        <v>2117</v>
      </c>
      <c r="D2694" t="s">
        <v>4</v>
      </c>
      <c r="E2694" s="22" t="s">
        <v>2118</v>
      </c>
      <c r="F2694" s="23" t="s">
        <v>64</v>
      </c>
      <c r="G2694" s="24">
        <v>6</v>
      </c>
      <c r="H2694" s="23">
        <v>0</v>
      </c>
      <c r="I2694" s="23">
        <f>ROUND(G2694*H2694,6)</f>
        <v>0</v>
      </c>
      <c r="L2694" s="25">
        <v>0</v>
      </c>
      <c r="M2694" s="26">
        <f>ROUND(ROUND(L2694,2)*ROUND(G2694,3),2)</f>
        <v>0</v>
      </c>
      <c r="N2694" s="23" t="s">
        <v>53</v>
      </c>
      <c r="O2694">
        <f>(M2694*21)/100</f>
        <v>0</v>
      </c>
      <c r="P2694" t="s">
        <v>42</v>
      </c>
    </row>
    <row r="2695" spans="1:16" x14ac:dyDescent="0.2">
      <c r="A2695" s="27" t="s">
        <v>43</v>
      </c>
      <c r="E2695" s="28" t="s">
        <v>4</v>
      </c>
    </row>
    <row r="2696" spans="1:16" x14ac:dyDescent="0.2">
      <c r="A2696" s="27" t="s">
        <v>44</v>
      </c>
      <c r="E2696" s="29" t="s">
        <v>4</v>
      </c>
    </row>
    <row r="2697" spans="1:16" x14ac:dyDescent="0.2">
      <c r="E2697" s="28" t="s">
        <v>4</v>
      </c>
    </row>
    <row r="2698" spans="1:16" x14ac:dyDescent="0.2">
      <c r="A2698" t="s">
        <v>36</v>
      </c>
      <c r="B2698" s="5" t="s">
        <v>698</v>
      </c>
      <c r="C2698" s="5" t="s">
        <v>2119</v>
      </c>
      <c r="D2698" t="s">
        <v>4</v>
      </c>
      <c r="E2698" s="22" t="s">
        <v>2120</v>
      </c>
      <c r="F2698" s="23" t="s">
        <v>64</v>
      </c>
      <c r="G2698" s="24">
        <v>1</v>
      </c>
      <c r="H2698" s="23">
        <v>0</v>
      </c>
      <c r="I2698" s="23">
        <f>ROUND(G2698*H2698,6)</f>
        <v>0</v>
      </c>
      <c r="L2698" s="25">
        <v>0</v>
      </c>
      <c r="M2698" s="26">
        <f>ROUND(ROUND(L2698,2)*ROUND(G2698,3),2)</f>
        <v>0</v>
      </c>
      <c r="N2698" s="23" t="s">
        <v>53</v>
      </c>
      <c r="O2698">
        <f>(M2698*21)/100</f>
        <v>0</v>
      </c>
      <c r="P2698" t="s">
        <v>42</v>
      </c>
    </row>
    <row r="2699" spans="1:16" x14ac:dyDescent="0.2">
      <c r="A2699" s="27" t="s">
        <v>43</v>
      </c>
      <c r="E2699" s="28" t="s">
        <v>4</v>
      </c>
    </row>
    <row r="2700" spans="1:16" x14ac:dyDescent="0.2">
      <c r="A2700" s="27" t="s">
        <v>44</v>
      </c>
      <c r="E2700" s="29" t="s">
        <v>4</v>
      </c>
    </row>
    <row r="2701" spans="1:16" x14ac:dyDescent="0.2">
      <c r="E2701" s="28" t="s">
        <v>4</v>
      </c>
    </row>
    <row r="2702" spans="1:16" x14ac:dyDescent="0.2">
      <c r="A2702" t="s">
        <v>36</v>
      </c>
      <c r="B2702" s="5" t="s">
        <v>702</v>
      </c>
      <c r="C2702" s="5" t="s">
        <v>2121</v>
      </c>
      <c r="D2702" t="s">
        <v>4</v>
      </c>
      <c r="E2702" s="22" t="s">
        <v>2122</v>
      </c>
      <c r="F2702" s="23" t="s">
        <v>64</v>
      </c>
      <c r="G2702" s="24">
        <v>2</v>
      </c>
      <c r="H2702" s="23">
        <v>0</v>
      </c>
      <c r="I2702" s="23">
        <f>ROUND(G2702*H2702,6)</f>
        <v>0</v>
      </c>
      <c r="L2702" s="25">
        <v>0</v>
      </c>
      <c r="M2702" s="26">
        <f>ROUND(ROUND(L2702,2)*ROUND(G2702,3),2)</f>
        <v>0</v>
      </c>
      <c r="N2702" s="23" t="s">
        <v>53</v>
      </c>
      <c r="O2702">
        <f>(M2702*21)/100</f>
        <v>0</v>
      </c>
      <c r="P2702" t="s">
        <v>42</v>
      </c>
    </row>
    <row r="2703" spans="1:16" x14ac:dyDescent="0.2">
      <c r="A2703" s="27" t="s">
        <v>43</v>
      </c>
      <c r="E2703" s="28" t="s">
        <v>4</v>
      </c>
    </row>
    <row r="2704" spans="1:16" x14ac:dyDescent="0.2">
      <c r="A2704" s="27" t="s">
        <v>44</v>
      </c>
      <c r="E2704" s="29" t="s">
        <v>4</v>
      </c>
    </row>
    <row r="2705" spans="1:16" x14ac:dyDescent="0.2">
      <c r="E2705" s="28" t="s">
        <v>4</v>
      </c>
    </row>
    <row r="2706" spans="1:16" x14ac:dyDescent="0.2">
      <c r="A2706" t="s">
        <v>36</v>
      </c>
      <c r="B2706" s="5" t="s">
        <v>811</v>
      </c>
      <c r="C2706" s="5" t="s">
        <v>2123</v>
      </c>
      <c r="D2706" t="s">
        <v>4</v>
      </c>
      <c r="E2706" s="22" t="s">
        <v>2124</v>
      </c>
      <c r="F2706" s="23" t="s">
        <v>64</v>
      </c>
      <c r="G2706" s="24">
        <v>6</v>
      </c>
      <c r="H2706" s="23">
        <v>0</v>
      </c>
      <c r="I2706" s="23">
        <f>ROUND(G2706*H2706,6)</f>
        <v>0</v>
      </c>
      <c r="L2706" s="25">
        <v>0</v>
      </c>
      <c r="M2706" s="26">
        <f>ROUND(ROUND(L2706,2)*ROUND(G2706,3),2)</f>
        <v>0</v>
      </c>
      <c r="N2706" s="23" t="s">
        <v>53</v>
      </c>
      <c r="O2706">
        <f>(M2706*21)/100</f>
        <v>0</v>
      </c>
      <c r="P2706" t="s">
        <v>42</v>
      </c>
    </row>
    <row r="2707" spans="1:16" x14ac:dyDescent="0.2">
      <c r="A2707" s="27" t="s">
        <v>43</v>
      </c>
      <c r="E2707" s="28" t="s">
        <v>4</v>
      </c>
    </row>
    <row r="2708" spans="1:16" x14ac:dyDescent="0.2">
      <c r="A2708" s="27" t="s">
        <v>44</v>
      </c>
      <c r="E2708" s="29" t="s">
        <v>4</v>
      </c>
    </row>
    <row r="2709" spans="1:16" x14ac:dyDescent="0.2">
      <c r="E2709" s="28" t="s">
        <v>4</v>
      </c>
    </row>
    <row r="2710" spans="1:16" x14ac:dyDescent="0.2">
      <c r="A2710" t="s">
        <v>36</v>
      </c>
      <c r="B2710" s="5" t="s">
        <v>706</v>
      </c>
      <c r="C2710" s="5" t="s">
        <v>2125</v>
      </c>
      <c r="D2710" t="s">
        <v>4</v>
      </c>
      <c r="E2710" s="22" t="s">
        <v>2126</v>
      </c>
      <c r="F2710" s="23" t="s">
        <v>80</v>
      </c>
      <c r="G2710" s="24">
        <v>388</v>
      </c>
      <c r="H2710" s="23">
        <v>0</v>
      </c>
      <c r="I2710" s="23">
        <f>ROUND(G2710*H2710,6)</f>
        <v>0</v>
      </c>
      <c r="L2710" s="25">
        <v>0</v>
      </c>
      <c r="M2710" s="26">
        <f>ROUND(ROUND(L2710,2)*ROUND(G2710,3),2)</f>
        <v>0</v>
      </c>
      <c r="N2710" s="23" t="s">
        <v>53</v>
      </c>
      <c r="O2710">
        <f>(M2710*21)/100</f>
        <v>0</v>
      </c>
      <c r="P2710" t="s">
        <v>42</v>
      </c>
    </row>
    <row r="2711" spans="1:16" x14ac:dyDescent="0.2">
      <c r="A2711" s="27" t="s">
        <v>43</v>
      </c>
      <c r="E2711" s="28" t="s">
        <v>4</v>
      </c>
    </row>
    <row r="2712" spans="1:16" ht="25.5" x14ac:dyDescent="0.2">
      <c r="A2712" s="27" t="s">
        <v>44</v>
      </c>
      <c r="E2712" s="29" t="s">
        <v>2127</v>
      </c>
    </row>
    <row r="2713" spans="1:16" x14ac:dyDescent="0.2">
      <c r="E2713" s="28" t="s">
        <v>4</v>
      </c>
    </row>
    <row r="2714" spans="1:16" x14ac:dyDescent="0.2">
      <c r="A2714" t="s">
        <v>36</v>
      </c>
      <c r="B2714" s="5" t="s">
        <v>818</v>
      </c>
      <c r="C2714" s="5" t="s">
        <v>2128</v>
      </c>
      <c r="D2714" t="s">
        <v>4</v>
      </c>
      <c r="E2714" s="22" t="s">
        <v>2129</v>
      </c>
      <c r="F2714" s="23" t="s">
        <v>80</v>
      </c>
      <c r="G2714" s="24">
        <v>51</v>
      </c>
      <c r="H2714" s="23">
        <v>0</v>
      </c>
      <c r="I2714" s="23">
        <f>ROUND(G2714*H2714,6)</f>
        <v>0</v>
      </c>
      <c r="L2714" s="25">
        <v>0</v>
      </c>
      <c r="M2714" s="26">
        <f>ROUND(ROUND(L2714,2)*ROUND(G2714,3),2)</f>
        <v>0</v>
      </c>
      <c r="N2714" s="23" t="s">
        <v>53</v>
      </c>
      <c r="O2714">
        <f>(M2714*21)/100</f>
        <v>0</v>
      </c>
      <c r="P2714" t="s">
        <v>42</v>
      </c>
    </row>
    <row r="2715" spans="1:16" x14ac:dyDescent="0.2">
      <c r="A2715" s="27" t="s">
        <v>43</v>
      </c>
      <c r="E2715" s="28" t="s">
        <v>4</v>
      </c>
    </row>
    <row r="2716" spans="1:16" x14ac:dyDescent="0.2">
      <c r="A2716" s="27" t="s">
        <v>44</v>
      </c>
      <c r="E2716" s="29" t="s">
        <v>4</v>
      </c>
    </row>
    <row r="2717" spans="1:16" x14ac:dyDescent="0.2">
      <c r="E2717" s="28" t="s">
        <v>4</v>
      </c>
    </row>
    <row r="2718" spans="1:16" ht="38.25" x14ac:dyDescent="0.2">
      <c r="A2718" t="s">
        <v>36</v>
      </c>
      <c r="B2718" s="5" t="s">
        <v>688</v>
      </c>
      <c r="C2718" s="5" t="s">
        <v>2130</v>
      </c>
      <c r="D2718" t="s">
        <v>4</v>
      </c>
      <c r="E2718" s="22" t="s">
        <v>2131</v>
      </c>
      <c r="F2718" s="23" t="s">
        <v>165</v>
      </c>
      <c r="G2718" s="24">
        <v>0.746</v>
      </c>
      <c r="H2718" s="23">
        <v>0</v>
      </c>
      <c r="I2718" s="23">
        <f>ROUND(G2718*H2718,6)</f>
        <v>0</v>
      </c>
      <c r="L2718" s="25">
        <v>0</v>
      </c>
      <c r="M2718" s="26">
        <f>ROUND(ROUND(L2718,2)*ROUND(G2718,3),2)</f>
        <v>0</v>
      </c>
      <c r="N2718" s="23" t="s">
        <v>53</v>
      </c>
      <c r="O2718">
        <f>(M2718*21)/100</f>
        <v>0</v>
      </c>
      <c r="P2718" t="s">
        <v>42</v>
      </c>
    </row>
    <row r="2719" spans="1:16" x14ac:dyDescent="0.2">
      <c r="A2719" s="27" t="s">
        <v>43</v>
      </c>
      <c r="E2719" s="28" t="s">
        <v>4</v>
      </c>
    </row>
    <row r="2720" spans="1:16" x14ac:dyDescent="0.2">
      <c r="A2720" s="27" t="s">
        <v>44</v>
      </c>
      <c r="E2720" s="29" t="s">
        <v>4</v>
      </c>
    </row>
    <row r="2721" spans="1:16" x14ac:dyDescent="0.2">
      <c r="E2721" s="28" t="s">
        <v>4</v>
      </c>
    </row>
    <row r="2722" spans="1:16" x14ac:dyDescent="0.2">
      <c r="A2722" t="s">
        <v>33</v>
      </c>
      <c r="C2722" s="6" t="s">
        <v>2132</v>
      </c>
      <c r="E2722" s="30" t="s">
        <v>2133</v>
      </c>
      <c r="J2722" s="26">
        <f>0</f>
        <v>0</v>
      </c>
      <c r="K2722" s="26">
        <f>0</f>
        <v>0</v>
      </c>
      <c r="L2722" s="26">
        <f>0+L2723+L2727+L2731+L2735+L2739+L2743+L2747+L2751+L2755+L2759+L2763+L2767+L2771+L2775+L2779+L2783+L2787+L2791+L2795+L2799+L2803+L2807+L2811+L2815+L2819+L2823+L2827+L2831+L2835+L2839+L2843+L2847+L2851+L2855+L2859+L2863+L2867+L2871+L2875+L2879+L2883+L2887+L2891+L2895+L2899+L2903+L2907+L2911+L2915+L2919+L2923+L2927+L2931+L2935+L2939+L2943+L2947+L2951+L2955+L2959+L2963+L2967</f>
        <v>0</v>
      </c>
      <c r="M2722" s="26">
        <f>0+M2723+M2727+M2731+M2735+M2739+M2743+M2747+M2751+M2755+M2759+M2763+M2767+M2771+M2775+M2779+M2783+M2787+M2791+M2795+M2799+M2803+M2807+M2811+M2815+M2819+M2823+M2827+M2831+M2835+M2839+M2843+M2847+M2851+M2855+M2859+M2863+M2867+M2871+M2875+M2879+M2883+M2887+M2891+M2895+M2899+M2903+M2907+M2911+M2915+M2919+M2923+M2927+M2931+M2935+M2939+M2943+M2947+M2951+M2955+M2959+M2963+M2967</f>
        <v>0</v>
      </c>
    </row>
    <row r="2723" spans="1:16" ht="25.5" x14ac:dyDescent="0.2">
      <c r="A2723" t="s">
        <v>36</v>
      </c>
      <c r="B2723" s="5" t="s">
        <v>1008</v>
      </c>
      <c r="C2723" s="5" t="s">
        <v>2134</v>
      </c>
      <c r="D2723" t="s">
        <v>4</v>
      </c>
      <c r="E2723" s="22" t="s">
        <v>2135</v>
      </c>
      <c r="F2723" s="23" t="s">
        <v>64</v>
      </c>
      <c r="G2723" s="24">
        <v>1</v>
      </c>
      <c r="H2723" s="23">
        <v>0</v>
      </c>
      <c r="I2723" s="23">
        <f>ROUND(G2723*H2723,6)</f>
        <v>0</v>
      </c>
      <c r="L2723" s="25">
        <v>0</v>
      </c>
      <c r="M2723" s="26">
        <f>ROUND(ROUND(L2723,2)*ROUND(G2723,3),2)</f>
        <v>0</v>
      </c>
      <c r="N2723" s="23" t="s">
        <v>53</v>
      </c>
      <c r="O2723">
        <f>(M2723*21)/100</f>
        <v>0</v>
      </c>
      <c r="P2723" t="s">
        <v>42</v>
      </c>
    </row>
    <row r="2724" spans="1:16" x14ac:dyDescent="0.2">
      <c r="A2724" s="27" t="s">
        <v>43</v>
      </c>
      <c r="E2724" s="28" t="s">
        <v>4</v>
      </c>
    </row>
    <row r="2725" spans="1:16" x14ac:dyDescent="0.2">
      <c r="A2725" s="27" t="s">
        <v>44</v>
      </c>
      <c r="E2725" s="29" t="s">
        <v>4</v>
      </c>
    </row>
    <row r="2726" spans="1:16" x14ac:dyDescent="0.2">
      <c r="E2726" s="28" t="s">
        <v>4</v>
      </c>
    </row>
    <row r="2727" spans="1:16" ht="25.5" x14ac:dyDescent="0.2">
      <c r="A2727" t="s">
        <v>36</v>
      </c>
      <c r="B2727" s="5" t="s">
        <v>1039</v>
      </c>
      <c r="C2727" s="5" t="s">
        <v>2136</v>
      </c>
      <c r="D2727" t="s">
        <v>4</v>
      </c>
      <c r="E2727" s="22" t="s">
        <v>2137</v>
      </c>
      <c r="F2727" s="23" t="s">
        <v>64</v>
      </c>
      <c r="G2727" s="24">
        <v>1</v>
      </c>
      <c r="H2727" s="23">
        <v>0</v>
      </c>
      <c r="I2727" s="23">
        <f>ROUND(G2727*H2727,6)</f>
        <v>0</v>
      </c>
      <c r="L2727" s="25">
        <v>0</v>
      </c>
      <c r="M2727" s="26">
        <f>ROUND(ROUND(L2727,2)*ROUND(G2727,3),2)</f>
        <v>0</v>
      </c>
      <c r="N2727" s="23" t="s">
        <v>53</v>
      </c>
      <c r="O2727">
        <f>(M2727*21)/100</f>
        <v>0</v>
      </c>
      <c r="P2727" t="s">
        <v>42</v>
      </c>
    </row>
    <row r="2728" spans="1:16" x14ac:dyDescent="0.2">
      <c r="A2728" s="27" t="s">
        <v>43</v>
      </c>
      <c r="E2728" s="28" t="s">
        <v>4</v>
      </c>
    </row>
    <row r="2729" spans="1:16" x14ac:dyDescent="0.2">
      <c r="A2729" s="27" t="s">
        <v>44</v>
      </c>
      <c r="E2729" s="29" t="s">
        <v>4</v>
      </c>
    </row>
    <row r="2730" spans="1:16" x14ac:dyDescent="0.2">
      <c r="E2730" s="28" t="s">
        <v>4</v>
      </c>
    </row>
    <row r="2731" spans="1:16" ht="25.5" x14ac:dyDescent="0.2">
      <c r="A2731" t="s">
        <v>36</v>
      </c>
      <c r="B2731" s="5" t="s">
        <v>1106</v>
      </c>
      <c r="C2731" s="5" t="s">
        <v>2138</v>
      </c>
      <c r="D2731" t="s">
        <v>4</v>
      </c>
      <c r="E2731" s="22" t="s">
        <v>2139</v>
      </c>
      <c r="F2731" s="23" t="s">
        <v>64</v>
      </c>
      <c r="G2731" s="24">
        <v>1</v>
      </c>
      <c r="H2731" s="23">
        <v>0</v>
      </c>
      <c r="I2731" s="23">
        <f>ROUND(G2731*H2731,6)</f>
        <v>0</v>
      </c>
      <c r="L2731" s="25">
        <v>0</v>
      </c>
      <c r="M2731" s="26">
        <f>ROUND(ROUND(L2731,2)*ROUND(G2731,3),2)</f>
        <v>0</v>
      </c>
      <c r="N2731" s="23" t="s">
        <v>53</v>
      </c>
      <c r="O2731">
        <f>(M2731*21)/100</f>
        <v>0</v>
      </c>
      <c r="P2731" t="s">
        <v>42</v>
      </c>
    </row>
    <row r="2732" spans="1:16" x14ac:dyDescent="0.2">
      <c r="A2732" s="27" t="s">
        <v>43</v>
      </c>
      <c r="E2732" s="28" t="s">
        <v>4</v>
      </c>
    </row>
    <row r="2733" spans="1:16" x14ac:dyDescent="0.2">
      <c r="A2733" s="27" t="s">
        <v>44</v>
      </c>
      <c r="E2733" s="29" t="s">
        <v>4</v>
      </c>
    </row>
    <row r="2734" spans="1:16" x14ac:dyDescent="0.2">
      <c r="E2734" s="28" t="s">
        <v>4</v>
      </c>
    </row>
    <row r="2735" spans="1:16" ht="25.5" x14ac:dyDescent="0.2">
      <c r="A2735" t="s">
        <v>36</v>
      </c>
      <c r="B2735" s="5" t="s">
        <v>1065</v>
      </c>
      <c r="C2735" s="5" t="s">
        <v>2140</v>
      </c>
      <c r="D2735" t="s">
        <v>4</v>
      </c>
      <c r="E2735" s="22" t="s">
        <v>2141</v>
      </c>
      <c r="F2735" s="23" t="s">
        <v>64</v>
      </c>
      <c r="G2735" s="24">
        <v>1</v>
      </c>
      <c r="H2735" s="23">
        <v>0</v>
      </c>
      <c r="I2735" s="23">
        <f>ROUND(G2735*H2735,6)</f>
        <v>0</v>
      </c>
      <c r="L2735" s="25">
        <v>0</v>
      </c>
      <c r="M2735" s="26">
        <f>ROUND(ROUND(L2735,2)*ROUND(G2735,3),2)</f>
        <v>0</v>
      </c>
      <c r="N2735" s="23" t="s">
        <v>53</v>
      </c>
      <c r="O2735">
        <f>(M2735*21)/100</f>
        <v>0</v>
      </c>
      <c r="P2735" t="s">
        <v>42</v>
      </c>
    </row>
    <row r="2736" spans="1:16" x14ac:dyDescent="0.2">
      <c r="A2736" s="27" t="s">
        <v>43</v>
      </c>
      <c r="E2736" s="28" t="s">
        <v>4</v>
      </c>
    </row>
    <row r="2737" spans="1:16" x14ac:dyDescent="0.2">
      <c r="A2737" s="27" t="s">
        <v>44</v>
      </c>
      <c r="E2737" s="29" t="s">
        <v>4</v>
      </c>
    </row>
    <row r="2738" spans="1:16" x14ac:dyDescent="0.2">
      <c r="E2738" s="28" t="s">
        <v>4</v>
      </c>
    </row>
    <row r="2739" spans="1:16" x14ac:dyDescent="0.2">
      <c r="A2739" t="s">
        <v>36</v>
      </c>
      <c r="B2739" s="5" t="s">
        <v>1061</v>
      </c>
      <c r="C2739" s="5" t="s">
        <v>2142</v>
      </c>
      <c r="D2739" t="s">
        <v>4</v>
      </c>
      <c r="E2739" s="22" t="s">
        <v>2143</v>
      </c>
      <c r="F2739" s="23" t="s">
        <v>64</v>
      </c>
      <c r="G2739" s="24">
        <v>1</v>
      </c>
      <c r="H2739" s="23">
        <v>0</v>
      </c>
      <c r="I2739" s="23">
        <f>ROUND(G2739*H2739,6)</f>
        <v>0</v>
      </c>
      <c r="L2739" s="25">
        <v>0</v>
      </c>
      <c r="M2739" s="26">
        <f>ROUND(ROUND(L2739,2)*ROUND(G2739,3),2)</f>
        <v>0</v>
      </c>
      <c r="N2739" s="23" t="s">
        <v>53</v>
      </c>
      <c r="O2739">
        <f>(M2739*21)/100</f>
        <v>0</v>
      </c>
      <c r="P2739" t="s">
        <v>42</v>
      </c>
    </row>
    <row r="2740" spans="1:16" x14ac:dyDescent="0.2">
      <c r="A2740" s="27" t="s">
        <v>43</v>
      </c>
      <c r="E2740" s="28" t="s">
        <v>4</v>
      </c>
    </row>
    <row r="2741" spans="1:16" x14ac:dyDescent="0.2">
      <c r="A2741" s="27" t="s">
        <v>44</v>
      </c>
      <c r="E2741" s="29" t="s">
        <v>4</v>
      </c>
    </row>
    <row r="2742" spans="1:16" x14ac:dyDescent="0.2">
      <c r="E2742" s="28" t="s">
        <v>4</v>
      </c>
    </row>
    <row r="2743" spans="1:16" x14ac:dyDescent="0.2">
      <c r="A2743" t="s">
        <v>36</v>
      </c>
      <c r="B2743" s="5" t="s">
        <v>990</v>
      </c>
      <c r="C2743" s="5" t="s">
        <v>2144</v>
      </c>
      <c r="D2743" t="s">
        <v>4</v>
      </c>
      <c r="E2743" s="22" t="s">
        <v>2145</v>
      </c>
      <c r="F2743" s="23" t="s">
        <v>64</v>
      </c>
      <c r="G2743" s="24">
        <v>1</v>
      </c>
      <c r="H2743" s="23">
        <v>0</v>
      </c>
      <c r="I2743" s="23">
        <f>ROUND(G2743*H2743,6)</f>
        <v>0</v>
      </c>
      <c r="L2743" s="25">
        <v>0</v>
      </c>
      <c r="M2743" s="26">
        <f>ROUND(ROUND(L2743,2)*ROUND(G2743,3),2)</f>
        <v>0</v>
      </c>
      <c r="N2743" s="23" t="s">
        <v>53</v>
      </c>
      <c r="O2743">
        <f>(M2743*21)/100</f>
        <v>0</v>
      </c>
      <c r="P2743" t="s">
        <v>42</v>
      </c>
    </row>
    <row r="2744" spans="1:16" x14ac:dyDescent="0.2">
      <c r="A2744" s="27" t="s">
        <v>43</v>
      </c>
      <c r="E2744" s="28" t="s">
        <v>4</v>
      </c>
    </row>
    <row r="2745" spans="1:16" x14ac:dyDescent="0.2">
      <c r="A2745" s="27" t="s">
        <v>44</v>
      </c>
      <c r="E2745" s="29" t="s">
        <v>4</v>
      </c>
    </row>
    <row r="2746" spans="1:16" x14ac:dyDescent="0.2">
      <c r="E2746" s="28" t="s">
        <v>4</v>
      </c>
    </row>
    <row r="2747" spans="1:16" x14ac:dyDescent="0.2">
      <c r="A2747" t="s">
        <v>36</v>
      </c>
      <c r="B2747" s="5" t="s">
        <v>1043</v>
      </c>
      <c r="C2747" s="5" t="s">
        <v>2146</v>
      </c>
      <c r="D2747" t="s">
        <v>4</v>
      </c>
      <c r="E2747" s="22" t="s">
        <v>2147</v>
      </c>
      <c r="F2747" s="23" t="s">
        <v>64</v>
      </c>
      <c r="G2747" s="24">
        <v>2</v>
      </c>
      <c r="H2747" s="23">
        <v>0</v>
      </c>
      <c r="I2747" s="23">
        <f>ROUND(G2747*H2747,6)</f>
        <v>0</v>
      </c>
      <c r="L2747" s="25">
        <v>0</v>
      </c>
      <c r="M2747" s="26">
        <f>ROUND(ROUND(L2747,2)*ROUND(G2747,3),2)</f>
        <v>0</v>
      </c>
      <c r="N2747" s="23" t="s">
        <v>53</v>
      </c>
      <c r="O2747">
        <f>(M2747*21)/100</f>
        <v>0</v>
      </c>
      <c r="P2747" t="s">
        <v>42</v>
      </c>
    </row>
    <row r="2748" spans="1:16" x14ac:dyDescent="0.2">
      <c r="A2748" s="27" t="s">
        <v>43</v>
      </c>
      <c r="E2748" s="28" t="s">
        <v>4</v>
      </c>
    </row>
    <row r="2749" spans="1:16" x14ac:dyDescent="0.2">
      <c r="A2749" s="27" t="s">
        <v>44</v>
      </c>
      <c r="E2749" s="29" t="s">
        <v>4</v>
      </c>
    </row>
    <row r="2750" spans="1:16" x14ac:dyDescent="0.2">
      <c r="E2750" s="28" t="s">
        <v>4</v>
      </c>
    </row>
    <row r="2751" spans="1:16" x14ac:dyDescent="0.2">
      <c r="A2751" t="s">
        <v>36</v>
      </c>
      <c r="B2751" s="5" t="s">
        <v>1056</v>
      </c>
      <c r="C2751" s="5" t="s">
        <v>2148</v>
      </c>
      <c r="D2751" t="s">
        <v>4</v>
      </c>
      <c r="E2751" s="22" t="s">
        <v>2149</v>
      </c>
      <c r="F2751" s="23" t="s">
        <v>64</v>
      </c>
      <c r="G2751" s="24">
        <v>2</v>
      </c>
      <c r="H2751" s="23">
        <v>0</v>
      </c>
      <c r="I2751" s="23">
        <f>ROUND(G2751*H2751,6)</f>
        <v>0</v>
      </c>
      <c r="L2751" s="25">
        <v>0</v>
      </c>
      <c r="M2751" s="26">
        <f>ROUND(ROUND(L2751,2)*ROUND(G2751,3),2)</f>
        <v>0</v>
      </c>
      <c r="N2751" s="23" t="s">
        <v>53</v>
      </c>
      <c r="O2751">
        <f>(M2751*21)/100</f>
        <v>0</v>
      </c>
      <c r="P2751" t="s">
        <v>42</v>
      </c>
    </row>
    <row r="2752" spans="1:16" x14ac:dyDescent="0.2">
      <c r="A2752" s="27" t="s">
        <v>43</v>
      </c>
      <c r="E2752" s="28" t="s">
        <v>4</v>
      </c>
    </row>
    <row r="2753" spans="1:16" x14ac:dyDescent="0.2">
      <c r="A2753" s="27" t="s">
        <v>44</v>
      </c>
      <c r="E2753" s="29" t="s">
        <v>4</v>
      </c>
    </row>
    <row r="2754" spans="1:16" x14ac:dyDescent="0.2">
      <c r="E2754" s="28" t="s">
        <v>4</v>
      </c>
    </row>
    <row r="2755" spans="1:16" ht="25.5" x14ac:dyDescent="0.2">
      <c r="A2755" t="s">
        <v>36</v>
      </c>
      <c r="B2755" s="5" t="s">
        <v>684</v>
      </c>
      <c r="C2755" s="5" t="s">
        <v>2150</v>
      </c>
      <c r="D2755" t="s">
        <v>4</v>
      </c>
      <c r="E2755" s="22" t="s">
        <v>2151</v>
      </c>
      <c r="F2755" s="23" t="s">
        <v>80</v>
      </c>
      <c r="G2755" s="24">
        <v>33</v>
      </c>
      <c r="H2755" s="23">
        <v>0</v>
      </c>
      <c r="I2755" s="23">
        <f>ROUND(G2755*H2755,6)</f>
        <v>0</v>
      </c>
      <c r="L2755" s="25">
        <v>0</v>
      </c>
      <c r="M2755" s="26">
        <f>ROUND(ROUND(L2755,2)*ROUND(G2755,3),2)</f>
        <v>0</v>
      </c>
      <c r="N2755" s="23" t="s">
        <v>53</v>
      </c>
      <c r="O2755">
        <f>(M2755*21)/100</f>
        <v>0</v>
      </c>
      <c r="P2755" t="s">
        <v>42</v>
      </c>
    </row>
    <row r="2756" spans="1:16" x14ac:dyDescent="0.2">
      <c r="A2756" s="27" t="s">
        <v>43</v>
      </c>
      <c r="E2756" s="28" t="s">
        <v>4</v>
      </c>
    </row>
    <row r="2757" spans="1:16" x14ac:dyDescent="0.2">
      <c r="A2757" s="27" t="s">
        <v>44</v>
      </c>
      <c r="E2757" s="29" t="s">
        <v>4</v>
      </c>
    </row>
    <row r="2758" spans="1:16" x14ac:dyDescent="0.2">
      <c r="E2758" s="28" t="s">
        <v>4</v>
      </c>
    </row>
    <row r="2759" spans="1:16" ht="25.5" x14ac:dyDescent="0.2">
      <c r="A2759" t="s">
        <v>36</v>
      </c>
      <c r="B2759" s="5" t="s">
        <v>822</v>
      </c>
      <c r="C2759" s="5" t="s">
        <v>2152</v>
      </c>
      <c r="D2759" t="s">
        <v>4</v>
      </c>
      <c r="E2759" s="22" t="s">
        <v>2153</v>
      </c>
      <c r="F2759" s="23" t="s">
        <v>80</v>
      </c>
      <c r="G2759" s="24">
        <v>23</v>
      </c>
      <c r="H2759" s="23">
        <v>0</v>
      </c>
      <c r="I2759" s="23">
        <f>ROUND(G2759*H2759,6)</f>
        <v>0</v>
      </c>
      <c r="L2759" s="25">
        <v>0</v>
      </c>
      <c r="M2759" s="26">
        <f>ROUND(ROUND(L2759,2)*ROUND(G2759,3),2)</f>
        <v>0</v>
      </c>
      <c r="N2759" s="23" t="s">
        <v>53</v>
      </c>
      <c r="O2759">
        <f>(M2759*21)/100</f>
        <v>0</v>
      </c>
      <c r="P2759" t="s">
        <v>42</v>
      </c>
    </row>
    <row r="2760" spans="1:16" x14ac:dyDescent="0.2">
      <c r="A2760" s="27" t="s">
        <v>43</v>
      </c>
      <c r="E2760" s="28" t="s">
        <v>4</v>
      </c>
    </row>
    <row r="2761" spans="1:16" x14ac:dyDescent="0.2">
      <c r="A2761" s="27" t="s">
        <v>44</v>
      </c>
      <c r="E2761" s="29" t="s">
        <v>4</v>
      </c>
    </row>
    <row r="2762" spans="1:16" x14ac:dyDescent="0.2">
      <c r="E2762" s="28" t="s">
        <v>4</v>
      </c>
    </row>
    <row r="2763" spans="1:16" ht="25.5" x14ac:dyDescent="0.2">
      <c r="A2763" t="s">
        <v>36</v>
      </c>
      <c r="B2763" s="5" t="s">
        <v>691</v>
      </c>
      <c r="C2763" s="5" t="s">
        <v>2154</v>
      </c>
      <c r="D2763" t="s">
        <v>4</v>
      </c>
      <c r="E2763" s="22" t="s">
        <v>2155</v>
      </c>
      <c r="F2763" s="23" t="s">
        <v>80</v>
      </c>
      <c r="G2763" s="24">
        <v>2</v>
      </c>
      <c r="H2763" s="23">
        <v>0</v>
      </c>
      <c r="I2763" s="23">
        <f>ROUND(G2763*H2763,6)</f>
        <v>0</v>
      </c>
      <c r="L2763" s="25">
        <v>0</v>
      </c>
      <c r="M2763" s="26">
        <f>ROUND(ROUND(L2763,2)*ROUND(G2763,3),2)</f>
        <v>0</v>
      </c>
      <c r="N2763" s="23" t="s">
        <v>53</v>
      </c>
      <c r="O2763">
        <f>(M2763*21)/100</f>
        <v>0</v>
      </c>
      <c r="P2763" t="s">
        <v>42</v>
      </c>
    </row>
    <row r="2764" spans="1:16" x14ac:dyDescent="0.2">
      <c r="A2764" s="27" t="s">
        <v>43</v>
      </c>
      <c r="E2764" s="28" t="s">
        <v>4</v>
      </c>
    </row>
    <row r="2765" spans="1:16" x14ac:dyDescent="0.2">
      <c r="A2765" s="27" t="s">
        <v>44</v>
      </c>
      <c r="E2765" s="29" t="s">
        <v>4</v>
      </c>
    </row>
    <row r="2766" spans="1:16" x14ac:dyDescent="0.2">
      <c r="E2766" s="28" t="s">
        <v>4</v>
      </c>
    </row>
    <row r="2767" spans="1:16" ht="25.5" x14ac:dyDescent="0.2">
      <c r="A2767" t="s">
        <v>36</v>
      </c>
      <c r="B2767" s="5" t="s">
        <v>826</v>
      </c>
      <c r="C2767" s="5" t="s">
        <v>2156</v>
      </c>
      <c r="D2767" t="s">
        <v>4</v>
      </c>
      <c r="E2767" s="22" t="s">
        <v>2157</v>
      </c>
      <c r="F2767" s="23" t="s">
        <v>80</v>
      </c>
      <c r="G2767" s="24">
        <v>119</v>
      </c>
      <c r="H2767" s="23">
        <v>0</v>
      </c>
      <c r="I2767" s="23">
        <f>ROUND(G2767*H2767,6)</f>
        <v>0</v>
      </c>
      <c r="L2767" s="25">
        <v>0</v>
      </c>
      <c r="M2767" s="26">
        <f>ROUND(ROUND(L2767,2)*ROUND(G2767,3),2)</f>
        <v>0</v>
      </c>
      <c r="N2767" s="23" t="s">
        <v>53</v>
      </c>
      <c r="O2767">
        <f>(M2767*21)/100</f>
        <v>0</v>
      </c>
      <c r="P2767" t="s">
        <v>42</v>
      </c>
    </row>
    <row r="2768" spans="1:16" x14ac:dyDescent="0.2">
      <c r="A2768" s="27" t="s">
        <v>43</v>
      </c>
      <c r="E2768" s="28" t="s">
        <v>4</v>
      </c>
    </row>
    <row r="2769" spans="1:16" x14ac:dyDescent="0.2">
      <c r="A2769" s="27" t="s">
        <v>44</v>
      </c>
      <c r="E2769" s="29" t="s">
        <v>4</v>
      </c>
    </row>
    <row r="2770" spans="1:16" x14ac:dyDescent="0.2">
      <c r="E2770" s="28" t="s">
        <v>4</v>
      </c>
    </row>
    <row r="2771" spans="1:16" ht="25.5" x14ac:dyDescent="0.2">
      <c r="A2771" t="s">
        <v>36</v>
      </c>
      <c r="B2771" s="5" t="s">
        <v>712</v>
      </c>
      <c r="C2771" s="5" t="s">
        <v>2158</v>
      </c>
      <c r="D2771" t="s">
        <v>4</v>
      </c>
      <c r="E2771" s="22" t="s">
        <v>2159</v>
      </c>
      <c r="F2771" s="23" t="s">
        <v>80</v>
      </c>
      <c r="G2771" s="24">
        <v>42</v>
      </c>
      <c r="H2771" s="23">
        <v>0</v>
      </c>
      <c r="I2771" s="23">
        <f>ROUND(G2771*H2771,6)</f>
        <v>0</v>
      </c>
      <c r="L2771" s="25">
        <v>0</v>
      </c>
      <c r="M2771" s="26">
        <f>ROUND(ROUND(L2771,2)*ROUND(G2771,3),2)</f>
        <v>0</v>
      </c>
      <c r="N2771" s="23" t="s">
        <v>53</v>
      </c>
      <c r="O2771">
        <f>(M2771*21)/100</f>
        <v>0</v>
      </c>
      <c r="P2771" t="s">
        <v>42</v>
      </c>
    </row>
    <row r="2772" spans="1:16" x14ac:dyDescent="0.2">
      <c r="A2772" s="27" t="s">
        <v>43</v>
      </c>
      <c r="E2772" s="28" t="s">
        <v>4</v>
      </c>
    </row>
    <row r="2773" spans="1:16" x14ac:dyDescent="0.2">
      <c r="A2773" s="27" t="s">
        <v>44</v>
      </c>
      <c r="E2773" s="29" t="s">
        <v>4</v>
      </c>
    </row>
    <row r="2774" spans="1:16" x14ac:dyDescent="0.2">
      <c r="E2774" s="28" t="s">
        <v>4</v>
      </c>
    </row>
    <row r="2775" spans="1:16" ht="25.5" x14ac:dyDescent="0.2">
      <c r="A2775" t="s">
        <v>36</v>
      </c>
      <c r="B2775" s="5" t="s">
        <v>830</v>
      </c>
      <c r="C2775" s="5" t="s">
        <v>2160</v>
      </c>
      <c r="D2775" t="s">
        <v>4</v>
      </c>
      <c r="E2775" s="22" t="s">
        <v>2161</v>
      </c>
      <c r="F2775" s="23" t="s">
        <v>80</v>
      </c>
      <c r="G2775" s="24">
        <v>32</v>
      </c>
      <c r="H2775" s="23">
        <v>0</v>
      </c>
      <c r="I2775" s="23">
        <f>ROUND(G2775*H2775,6)</f>
        <v>0</v>
      </c>
      <c r="L2775" s="25">
        <v>0</v>
      </c>
      <c r="M2775" s="26">
        <f>ROUND(ROUND(L2775,2)*ROUND(G2775,3),2)</f>
        <v>0</v>
      </c>
      <c r="N2775" s="23" t="s">
        <v>53</v>
      </c>
      <c r="O2775">
        <f>(M2775*21)/100</f>
        <v>0</v>
      </c>
      <c r="P2775" t="s">
        <v>42</v>
      </c>
    </row>
    <row r="2776" spans="1:16" x14ac:dyDescent="0.2">
      <c r="A2776" s="27" t="s">
        <v>43</v>
      </c>
      <c r="E2776" s="28" t="s">
        <v>4</v>
      </c>
    </row>
    <row r="2777" spans="1:16" x14ac:dyDescent="0.2">
      <c r="A2777" s="27" t="s">
        <v>44</v>
      </c>
      <c r="E2777" s="29" t="s">
        <v>4</v>
      </c>
    </row>
    <row r="2778" spans="1:16" x14ac:dyDescent="0.2">
      <c r="E2778" s="28" t="s">
        <v>4</v>
      </c>
    </row>
    <row r="2779" spans="1:16" ht="25.5" x14ac:dyDescent="0.2">
      <c r="A2779" t="s">
        <v>36</v>
      </c>
      <c r="B2779" s="5" t="s">
        <v>765</v>
      </c>
      <c r="C2779" s="5" t="s">
        <v>2162</v>
      </c>
      <c r="D2779" t="s">
        <v>4</v>
      </c>
      <c r="E2779" s="22" t="s">
        <v>2163</v>
      </c>
      <c r="F2779" s="23" t="s">
        <v>80</v>
      </c>
      <c r="G2779" s="24">
        <v>10</v>
      </c>
      <c r="H2779" s="23">
        <v>0</v>
      </c>
      <c r="I2779" s="23">
        <f>ROUND(G2779*H2779,6)</f>
        <v>0</v>
      </c>
      <c r="L2779" s="25">
        <v>0</v>
      </c>
      <c r="M2779" s="26">
        <f>ROUND(ROUND(L2779,2)*ROUND(G2779,3),2)</f>
        <v>0</v>
      </c>
      <c r="N2779" s="23" t="s">
        <v>53</v>
      </c>
      <c r="O2779">
        <f>(M2779*21)/100</f>
        <v>0</v>
      </c>
      <c r="P2779" t="s">
        <v>42</v>
      </c>
    </row>
    <row r="2780" spans="1:16" x14ac:dyDescent="0.2">
      <c r="A2780" s="27" t="s">
        <v>43</v>
      </c>
      <c r="E2780" s="28" t="s">
        <v>4</v>
      </c>
    </row>
    <row r="2781" spans="1:16" x14ac:dyDescent="0.2">
      <c r="A2781" s="27" t="s">
        <v>44</v>
      </c>
      <c r="E2781" s="29" t="s">
        <v>4</v>
      </c>
    </row>
    <row r="2782" spans="1:16" x14ac:dyDescent="0.2">
      <c r="E2782" s="28" t="s">
        <v>4</v>
      </c>
    </row>
    <row r="2783" spans="1:16" ht="25.5" x14ac:dyDescent="0.2">
      <c r="A2783" t="s">
        <v>36</v>
      </c>
      <c r="B2783" s="5" t="s">
        <v>835</v>
      </c>
      <c r="C2783" s="5" t="s">
        <v>2164</v>
      </c>
      <c r="D2783" t="s">
        <v>4</v>
      </c>
      <c r="E2783" s="22" t="s">
        <v>2165</v>
      </c>
      <c r="F2783" s="23" t="s">
        <v>80</v>
      </c>
      <c r="G2783" s="24">
        <v>8</v>
      </c>
      <c r="H2783" s="23">
        <v>0</v>
      </c>
      <c r="I2783" s="23">
        <f>ROUND(G2783*H2783,6)</f>
        <v>0</v>
      </c>
      <c r="L2783" s="25">
        <v>0</v>
      </c>
      <c r="M2783" s="26">
        <f>ROUND(ROUND(L2783,2)*ROUND(G2783,3),2)</f>
        <v>0</v>
      </c>
      <c r="N2783" s="23" t="s">
        <v>53</v>
      </c>
      <c r="O2783">
        <f>(M2783*21)/100</f>
        <v>0</v>
      </c>
      <c r="P2783" t="s">
        <v>42</v>
      </c>
    </row>
    <row r="2784" spans="1:16" x14ac:dyDescent="0.2">
      <c r="A2784" s="27" t="s">
        <v>43</v>
      </c>
      <c r="E2784" s="28" t="s">
        <v>4</v>
      </c>
    </row>
    <row r="2785" spans="1:16" x14ac:dyDescent="0.2">
      <c r="A2785" s="27" t="s">
        <v>44</v>
      </c>
      <c r="E2785" s="29" t="s">
        <v>4</v>
      </c>
    </row>
    <row r="2786" spans="1:16" x14ac:dyDescent="0.2">
      <c r="E2786" s="28" t="s">
        <v>4</v>
      </c>
    </row>
    <row r="2787" spans="1:16" ht="25.5" x14ac:dyDescent="0.2">
      <c r="A2787" t="s">
        <v>36</v>
      </c>
      <c r="B2787" s="5" t="s">
        <v>768</v>
      </c>
      <c r="C2787" s="5" t="s">
        <v>2166</v>
      </c>
      <c r="D2787" t="s">
        <v>4</v>
      </c>
      <c r="E2787" s="22" t="s">
        <v>2167</v>
      </c>
      <c r="F2787" s="23" t="s">
        <v>80</v>
      </c>
      <c r="G2787" s="24">
        <v>158</v>
      </c>
      <c r="H2787" s="23">
        <v>0</v>
      </c>
      <c r="I2787" s="23">
        <f>ROUND(G2787*H2787,6)</f>
        <v>0</v>
      </c>
      <c r="L2787" s="25">
        <v>0</v>
      </c>
      <c r="M2787" s="26">
        <f>ROUND(ROUND(L2787,2)*ROUND(G2787,3),2)</f>
        <v>0</v>
      </c>
      <c r="N2787" s="23" t="s">
        <v>53</v>
      </c>
      <c r="O2787">
        <f>(M2787*21)/100</f>
        <v>0</v>
      </c>
      <c r="P2787" t="s">
        <v>42</v>
      </c>
    </row>
    <row r="2788" spans="1:16" x14ac:dyDescent="0.2">
      <c r="A2788" s="27" t="s">
        <v>43</v>
      </c>
      <c r="E2788" s="28" t="s">
        <v>4</v>
      </c>
    </row>
    <row r="2789" spans="1:16" x14ac:dyDescent="0.2">
      <c r="A2789" s="27" t="s">
        <v>44</v>
      </c>
      <c r="E2789" s="29" t="s">
        <v>4</v>
      </c>
    </row>
    <row r="2790" spans="1:16" x14ac:dyDescent="0.2">
      <c r="E2790" s="28" t="s">
        <v>4</v>
      </c>
    </row>
    <row r="2791" spans="1:16" ht="25.5" x14ac:dyDescent="0.2">
      <c r="A2791" t="s">
        <v>36</v>
      </c>
      <c r="B2791" s="5" t="s">
        <v>838</v>
      </c>
      <c r="C2791" s="5" t="s">
        <v>2168</v>
      </c>
      <c r="D2791" t="s">
        <v>4</v>
      </c>
      <c r="E2791" s="22" t="s">
        <v>2169</v>
      </c>
      <c r="F2791" s="23" t="s">
        <v>80</v>
      </c>
      <c r="G2791" s="24">
        <v>52</v>
      </c>
      <c r="H2791" s="23">
        <v>0</v>
      </c>
      <c r="I2791" s="23">
        <f>ROUND(G2791*H2791,6)</f>
        <v>0</v>
      </c>
      <c r="L2791" s="25">
        <v>0</v>
      </c>
      <c r="M2791" s="26">
        <f>ROUND(ROUND(L2791,2)*ROUND(G2791,3),2)</f>
        <v>0</v>
      </c>
      <c r="N2791" s="23" t="s">
        <v>53</v>
      </c>
      <c r="O2791">
        <f>(M2791*21)/100</f>
        <v>0</v>
      </c>
      <c r="P2791" t="s">
        <v>42</v>
      </c>
    </row>
    <row r="2792" spans="1:16" x14ac:dyDescent="0.2">
      <c r="A2792" s="27" t="s">
        <v>43</v>
      </c>
      <c r="E2792" s="28" t="s">
        <v>4</v>
      </c>
    </row>
    <row r="2793" spans="1:16" x14ac:dyDescent="0.2">
      <c r="A2793" s="27" t="s">
        <v>44</v>
      </c>
      <c r="E2793" s="29" t="s">
        <v>4</v>
      </c>
    </row>
    <row r="2794" spans="1:16" x14ac:dyDescent="0.2">
      <c r="E2794" s="28" t="s">
        <v>4</v>
      </c>
    </row>
    <row r="2795" spans="1:16" ht="25.5" x14ac:dyDescent="0.2">
      <c r="A2795" t="s">
        <v>36</v>
      </c>
      <c r="B2795" s="5" t="s">
        <v>843</v>
      </c>
      <c r="C2795" s="5" t="s">
        <v>2170</v>
      </c>
      <c r="D2795" t="s">
        <v>4</v>
      </c>
      <c r="E2795" s="22" t="s">
        <v>2171</v>
      </c>
      <c r="F2795" s="23" t="s">
        <v>80</v>
      </c>
      <c r="G2795" s="24">
        <v>39</v>
      </c>
      <c r="H2795" s="23">
        <v>0</v>
      </c>
      <c r="I2795" s="23">
        <f>ROUND(G2795*H2795,6)</f>
        <v>0</v>
      </c>
      <c r="L2795" s="25">
        <v>0</v>
      </c>
      <c r="M2795" s="26">
        <f>ROUND(ROUND(L2795,2)*ROUND(G2795,3),2)</f>
        <v>0</v>
      </c>
      <c r="N2795" s="23" t="s">
        <v>53</v>
      </c>
      <c r="O2795">
        <f>(M2795*21)/100</f>
        <v>0</v>
      </c>
      <c r="P2795" t="s">
        <v>42</v>
      </c>
    </row>
    <row r="2796" spans="1:16" x14ac:dyDescent="0.2">
      <c r="A2796" s="27" t="s">
        <v>43</v>
      </c>
      <c r="E2796" s="28" t="s">
        <v>4</v>
      </c>
    </row>
    <row r="2797" spans="1:16" x14ac:dyDescent="0.2">
      <c r="A2797" s="27" t="s">
        <v>44</v>
      </c>
      <c r="E2797" s="29" t="s">
        <v>4</v>
      </c>
    </row>
    <row r="2798" spans="1:16" x14ac:dyDescent="0.2">
      <c r="E2798" s="28" t="s">
        <v>4</v>
      </c>
    </row>
    <row r="2799" spans="1:16" ht="25.5" x14ac:dyDescent="0.2">
      <c r="A2799" t="s">
        <v>36</v>
      </c>
      <c r="B2799" s="5" t="s">
        <v>847</v>
      </c>
      <c r="C2799" s="5" t="s">
        <v>2172</v>
      </c>
      <c r="D2799" t="s">
        <v>4</v>
      </c>
      <c r="E2799" s="22" t="s">
        <v>2173</v>
      </c>
      <c r="F2799" s="23" t="s">
        <v>80</v>
      </c>
      <c r="G2799" s="24">
        <v>14</v>
      </c>
      <c r="H2799" s="23">
        <v>0</v>
      </c>
      <c r="I2799" s="23">
        <f>ROUND(G2799*H2799,6)</f>
        <v>0</v>
      </c>
      <c r="L2799" s="25">
        <v>0</v>
      </c>
      <c r="M2799" s="26">
        <f>ROUND(ROUND(L2799,2)*ROUND(G2799,3),2)</f>
        <v>0</v>
      </c>
      <c r="N2799" s="23" t="s">
        <v>53</v>
      </c>
      <c r="O2799">
        <f>(M2799*21)/100</f>
        <v>0</v>
      </c>
      <c r="P2799" t="s">
        <v>42</v>
      </c>
    </row>
    <row r="2800" spans="1:16" x14ac:dyDescent="0.2">
      <c r="A2800" s="27" t="s">
        <v>43</v>
      </c>
      <c r="E2800" s="28" t="s">
        <v>4</v>
      </c>
    </row>
    <row r="2801" spans="1:16" x14ac:dyDescent="0.2">
      <c r="A2801" s="27" t="s">
        <v>44</v>
      </c>
      <c r="E2801" s="29" t="s">
        <v>4</v>
      </c>
    </row>
    <row r="2802" spans="1:16" x14ac:dyDescent="0.2">
      <c r="E2802" s="28" t="s">
        <v>4</v>
      </c>
    </row>
    <row r="2803" spans="1:16" ht="25.5" x14ac:dyDescent="0.2">
      <c r="A2803" t="s">
        <v>36</v>
      </c>
      <c r="B2803" s="5" t="s">
        <v>851</v>
      </c>
      <c r="C2803" s="5" t="s">
        <v>2174</v>
      </c>
      <c r="D2803" t="s">
        <v>4</v>
      </c>
      <c r="E2803" s="22" t="s">
        <v>2175</v>
      </c>
      <c r="F2803" s="23" t="s">
        <v>64</v>
      </c>
      <c r="G2803" s="24">
        <v>7</v>
      </c>
      <c r="H2803" s="23">
        <v>0</v>
      </c>
      <c r="I2803" s="23">
        <f>ROUND(G2803*H2803,6)</f>
        <v>0</v>
      </c>
      <c r="L2803" s="25">
        <v>0</v>
      </c>
      <c r="M2803" s="26">
        <f>ROUND(ROUND(L2803,2)*ROUND(G2803,3),2)</f>
        <v>0</v>
      </c>
      <c r="N2803" s="23" t="s">
        <v>53</v>
      </c>
      <c r="O2803">
        <f>(M2803*21)/100</f>
        <v>0</v>
      </c>
      <c r="P2803" t="s">
        <v>42</v>
      </c>
    </row>
    <row r="2804" spans="1:16" x14ac:dyDescent="0.2">
      <c r="A2804" s="27" t="s">
        <v>43</v>
      </c>
      <c r="E2804" s="28" t="s">
        <v>4</v>
      </c>
    </row>
    <row r="2805" spans="1:16" x14ac:dyDescent="0.2">
      <c r="A2805" s="27" t="s">
        <v>44</v>
      </c>
      <c r="E2805" s="29" t="s">
        <v>4</v>
      </c>
    </row>
    <row r="2806" spans="1:16" x14ac:dyDescent="0.2">
      <c r="E2806" s="28" t="s">
        <v>4</v>
      </c>
    </row>
    <row r="2807" spans="1:16" ht="25.5" x14ac:dyDescent="0.2">
      <c r="A2807" t="s">
        <v>36</v>
      </c>
      <c r="B2807" s="5" t="s">
        <v>855</v>
      </c>
      <c r="C2807" s="5" t="s">
        <v>2176</v>
      </c>
      <c r="D2807" t="s">
        <v>4</v>
      </c>
      <c r="E2807" s="22" t="s">
        <v>2177</v>
      </c>
      <c r="F2807" s="23" t="s">
        <v>64</v>
      </c>
      <c r="G2807" s="24">
        <v>4</v>
      </c>
      <c r="H2807" s="23">
        <v>0</v>
      </c>
      <c r="I2807" s="23">
        <f>ROUND(G2807*H2807,6)</f>
        <v>0</v>
      </c>
      <c r="L2807" s="25">
        <v>0</v>
      </c>
      <c r="M2807" s="26">
        <f>ROUND(ROUND(L2807,2)*ROUND(G2807,3),2)</f>
        <v>0</v>
      </c>
      <c r="N2807" s="23" t="s">
        <v>53</v>
      </c>
      <c r="O2807">
        <f>(M2807*21)/100</f>
        <v>0</v>
      </c>
      <c r="P2807" t="s">
        <v>42</v>
      </c>
    </row>
    <row r="2808" spans="1:16" x14ac:dyDescent="0.2">
      <c r="A2808" s="27" t="s">
        <v>43</v>
      </c>
      <c r="E2808" s="28" t="s">
        <v>4</v>
      </c>
    </row>
    <row r="2809" spans="1:16" x14ac:dyDescent="0.2">
      <c r="A2809" s="27" t="s">
        <v>44</v>
      </c>
      <c r="E2809" s="29" t="s">
        <v>4</v>
      </c>
    </row>
    <row r="2810" spans="1:16" x14ac:dyDescent="0.2">
      <c r="E2810" s="28" t="s">
        <v>4</v>
      </c>
    </row>
    <row r="2811" spans="1:16" ht="25.5" x14ac:dyDescent="0.2">
      <c r="A2811" t="s">
        <v>36</v>
      </c>
      <c r="B2811" s="5" t="s">
        <v>718</v>
      </c>
      <c r="C2811" s="5" t="s">
        <v>2178</v>
      </c>
      <c r="D2811" t="s">
        <v>4</v>
      </c>
      <c r="E2811" s="22" t="s">
        <v>2179</v>
      </c>
      <c r="F2811" s="23" t="s">
        <v>64</v>
      </c>
      <c r="G2811" s="24">
        <v>5</v>
      </c>
      <c r="H2811" s="23">
        <v>0</v>
      </c>
      <c r="I2811" s="23">
        <f>ROUND(G2811*H2811,6)</f>
        <v>0</v>
      </c>
      <c r="L2811" s="25">
        <v>0</v>
      </c>
      <c r="M2811" s="26">
        <f>ROUND(ROUND(L2811,2)*ROUND(G2811,3),2)</f>
        <v>0</v>
      </c>
      <c r="N2811" s="23" t="s">
        <v>53</v>
      </c>
      <c r="O2811">
        <f>(M2811*21)/100</f>
        <v>0</v>
      </c>
      <c r="P2811" t="s">
        <v>42</v>
      </c>
    </row>
    <row r="2812" spans="1:16" x14ac:dyDescent="0.2">
      <c r="A2812" s="27" t="s">
        <v>43</v>
      </c>
      <c r="E2812" s="28" t="s">
        <v>4</v>
      </c>
    </row>
    <row r="2813" spans="1:16" x14ac:dyDescent="0.2">
      <c r="A2813" s="27" t="s">
        <v>44</v>
      </c>
      <c r="E2813" s="29" t="s">
        <v>4</v>
      </c>
    </row>
    <row r="2814" spans="1:16" x14ac:dyDescent="0.2">
      <c r="E2814" s="28" t="s">
        <v>4</v>
      </c>
    </row>
    <row r="2815" spans="1:16" ht="25.5" x14ac:dyDescent="0.2">
      <c r="A2815" t="s">
        <v>36</v>
      </c>
      <c r="B2815" s="5" t="s">
        <v>722</v>
      </c>
      <c r="C2815" s="5" t="s">
        <v>2180</v>
      </c>
      <c r="D2815" t="s">
        <v>4</v>
      </c>
      <c r="E2815" s="22" t="s">
        <v>2181</v>
      </c>
      <c r="F2815" s="23" t="s">
        <v>64</v>
      </c>
      <c r="G2815" s="24">
        <v>1</v>
      </c>
      <c r="H2815" s="23">
        <v>0</v>
      </c>
      <c r="I2815" s="23">
        <f>ROUND(G2815*H2815,6)</f>
        <v>0</v>
      </c>
      <c r="L2815" s="25">
        <v>0</v>
      </c>
      <c r="M2815" s="26">
        <f>ROUND(ROUND(L2815,2)*ROUND(G2815,3),2)</f>
        <v>0</v>
      </c>
      <c r="N2815" s="23" t="s">
        <v>53</v>
      </c>
      <c r="O2815">
        <f>(M2815*21)/100</f>
        <v>0</v>
      </c>
      <c r="P2815" t="s">
        <v>42</v>
      </c>
    </row>
    <row r="2816" spans="1:16" x14ac:dyDescent="0.2">
      <c r="A2816" s="27" t="s">
        <v>43</v>
      </c>
      <c r="E2816" s="28" t="s">
        <v>4</v>
      </c>
    </row>
    <row r="2817" spans="1:16" x14ac:dyDescent="0.2">
      <c r="A2817" s="27" t="s">
        <v>44</v>
      </c>
      <c r="E2817" s="29" t="s">
        <v>4</v>
      </c>
    </row>
    <row r="2818" spans="1:16" x14ac:dyDescent="0.2">
      <c r="E2818" s="28" t="s">
        <v>4</v>
      </c>
    </row>
    <row r="2819" spans="1:16" ht="38.25" x14ac:dyDescent="0.2">
      <c r="A2819" t="s">
        <v>36</v>
      </c>
      <c r="B2819" s="5" t="s">
        <v>858</v>
      </c>
      <c r="C2819" s="5" t="s">
        <v>2182</v>
      </c>
      <c r="D2819" t="s">
        <v>4</v>
      </c>
      <c r="E2819" s="22" t="s">
        <v>2183</v>
      </c>
      <c r="F2819" s="23" t="s">
        <v>80</v>
      </c>
      <c r="G2819" s="24">
        <v>119</v>
      </c>
      <c r="H2819" s="23">
        <v>0</v>
      </c>
      <c r="I2819" s="23">
        <f>ROUND(G2819*H2819,6)</f>
        <v>0</v>
      </c>
      <c r="L2819" s="25">
        <v>0</v>
      </c>
      <c r="M2819" s="26">
        <f>ROUND(ROUND(L2819,2)*ROUND(G2819,3),2)</f>
        <v>0</v>
      </c>
      <c r="N2819" s="23" t="s">
        <v>53</v>
      </c>
      <c r="O2819">
        <f>(M2819*21)/100</f>
        <v>0</v>
      </c>
      <c r="P2819" t="s">
        <v>42</v>
      </c>
    </row>
    <row r="2820" spans="1:16" x14ac:dyDescent="0.2">
      <c r="A2820" s="27" t="s">
        <v>43</v>
      </c>
      <c r="E2820" s="28" t="s">
        <v>4</v>
      </c>
    </row>
    <row r="2821" spans="1:16" x14ac:dyDescent="0.2">
      <c r="A2821" s="27" t="s">
        <v>44</v>
      </c>
      <c r="E2821" s="29" t="s">
        <v>4</v>
      </c>
    </row>
    <row r="2822" spans="1:16" x14ac:dyDescent="0.2">
      <c r="E2822" s="28" t="s">
        <v>4</v>
      </c>
    </row>
    <row r="2823" spans="1:16" ht="38.25" x14ac:dyDescent="0.2">
      <c r="A2823" t="s">
        <v>36</v>
      </c>
      <c r="B2823" s="5" t="s">
        <v>939</v>
      </c>
      <c r="C2823" s="5" t="s">
        <v>2184</v>
      </c>
      <c r="D2823" t="s">
        <v>4</v>
      </c>
      <c r="E2823" s="22" t="s">
        <v>2183</v>
      </c>
      <c r="F2823" s="23" t="s">
        <v>80</v>
      </c>
      <c r="G2823" s="24">
        <v>84</v>
      </c>
      <c r="H2823" s="23">
        <v>0</v>
      </c>
      <c r="I2823" s="23">
        <f>ROUND(G2823*H2823,6)</f>
        <v>0</v>
      </c>
      <c r="L2823" s="25">
        <v>0</v>
      </c>
      <c r="M2823" s="26">
        <f>ROUND(ROUND(L2823,2)*ROUND(G2823,3),2)</f>
        <v>0</v>
      </c>
      <c r="N2823" s="23" t="s">
        <v>53</v>
      </c>
      <c r="O2823">
        <f>(M2823*21)/100</f>
        <v>0</v>
      </c>
      <c r="P2823" t="s">
        <v>42</v>
      </c>
    </row>
    <row r="2824" spans="1:16" x14ac:dyDescent="0.2">
      <c r="A2824" s="27" t="s">
        <v>43</v>
      </c>
      <c r="E2824" s="28" t="s">
        <v>4</v>
      </c>
    </row>
    <row r="2825" spans="1:16" ht="25.5" x14ac:dyDescent="0.2">
      <c r="A2825" s="27" t="s">
        <v>44</v>
      </c>
      <c r="E2825" s="29" t="s">
        <v>2185</v>
      </c>
    </row>
    <row r="2826" spans="1:16" x14ac:dyDescent="0.2">
      <c r="E2826" s="28" t="s">
        <v>4</v>
      </c>
    </row>
    <row r="2827" spans="1:16" ht="38.25" x14ac:dyDescent="0.2">
      <c r="A2827" t="s">
        <v>36</v>
      </c>
      <c r="B2827" s="5" t="s">
        <v>862</v>
      </c>
      <c r="C2827" s="5" t="s">
        <v>2186</v>
      </c>
      <c r="D2827" t="s">
        <v>4</v>
      </c>
      <c r="E2827" s="22" t="s">
        <v>2183</v>
      </c>
      <c r="F2827" s="23" t="s">
        <v>80</v>
      </c>
      <c r="G2827" s="24">
        <v>8</v>
      </c>
      <c r="H2827" s="23">
        <v>0</v>
      </c>
      <c r="I2827" s="23">
        <f>ROUND(G2827*H2827,6)</f>
        <v>0</v>
      </c>
      <c r="L2827" s="25">
        <v>0</v>
      </c>
      <c r="M2827" s="26">
        <f>ROUND(ROUND(L2827,2)*ROUND(G2827,3),2)</f>
        <v>0</v>
      </c>
      <c r="N2827" s="23" t="s">
        <v>53</v>
      </c>
      <c r="O2827">
        <f>(M2827*21)/100</f>
        <v>0</v>
      </c>
      <c r="P2827" t="s">
        <v>42</v>
      </c>
    </row>
    <row r="2828" spans="1:16" x14ac:dyDescent="0.2">
      <c r="A2828" s="27" t="s">
        <v>43</v>
      </c>
      <c r="E2828" s="28" t="s">
        <v>4</v>
      </c>
    </row>
    <row r="2829" spans="1:16" x14ac:dyDescent="0.2">
      <c r="A2829" s="27" t="s">
        <v>44</v>
      </c>
      <c r="E2829" s="29" t="s">
        <v>4</v>
      </c>
    </row>
    <row r="2830" spans="1:16" x14ac:dyDescent="0.2">
      <c r="E2830" s="28" t="s">
        <v>4</v>
      </c>
    </row>
    <row r="2831" spans="1:16" ht="38.25" x14ac:dyDescent="0.2">
      <c r="A2831" t="s">
        <v>36</v>
      </c>
      <c r="B2831" s="5" t="s">
        <v>951</v>
      </c>
      <c r="C2831" s="5" t="s">
        <v>2187</v>
      </c>
      <c r="D2831" t="s">
        <v>4</v>
      </c>
      <c r="E2831" s="22" t="s">
        <v>2188</v>
      </c>
      <c r="F2831" s="23" t="s">
        <v>80</v>
      </c>
      <c r="G2831" s="24">
        <v>158</v>
      </c>
      <c r="H2831" s="23">
        <v>0</v>
      </c>
      <c r="I2831" s="23">
        <f>ROUND(G2831*H2831,6)</f>
        <v>0</v>
      </c>
      <c r="L2831" s="25">
        <v>0</v>
      </c>
      <c r="M2831" s="26">
        <f>ROUND(ROUND(L2831,2)*ROUND(G2831,3),2)</f>
        <v>0</v>
      </c>
      <c r="N2831" s="23" t="s">
        <v>53</v>
      </c>
      <c r="O2831">
        <f>(M2831*21)/100</f>
        <v>0</v>
      </c>
      <c r="P2831" t="s">
        <v>42</v>
      </c>
    </row>
    <row r="2832" spans="1:16" x14ac:dyDescent="0.2">
      <c r="A2832" s="27" t="s">
        <v>43</v>
      </c>
      <c r="E2832" s="28" t="s">
        <v>4</v>
      </c>
    </row>
    <row r="2833" spans="1:16" x14ac:dyDescent="0.2">
      <c r="A2833" s="27" t="s">
        <v>44</v>
      </c>
      <c r="E2833" s="29" t="s">
        <v>4</v>
      </c>
    </row>
    <row r="2834" spans="1:16" x14ac:dyDescent="0.2">
      <c r="E2834" s="28" t="s">
        <v>4</v>
      </c>
    </row>
    <row r="2835" spans="1:16" ht="38.25" x14ac:dyDescent="0.2">
      <c r="A2835" t="s">
        <v>36</v>
      </c>
      <c r="B2835" s="5" t="s">
        <v>865</v>
      </c>
      <c r="C2835" s="5" t="s">
        <v>2189</v>
      </c>
      <c r="D2835" t="s">
        <v>4</v>
      </c>
      <c r="E2835" s="22" t="s">
        <v>2188</v>
      </c>
      <c r="F2835" s="23" t="s">
        <v>80</v>
      </c>
      <c r="G2835" s="24">
        <v>105</v>
      </c>
      <c r="H2835" s="23">
        <v>0</v>
      </c>
      <c r="I2835" s="23">
        <f>ROUND(G2835*H2835,6)</f>
        <v>0</v>
      </c>
      <c r="L2835" s="25">
        <v>0</v>
      </c>
      <c r="M2835" s="26">
        <f>ROUND(ROUND(L2835,2)*ROUND(G2835,3),2)</f>
        <v>0</v>
      </c>
      <c r="N2835" s="23" t="s">
        <v>53</v>
      </c>
      <c r="O2835">
        <f>(M2835*21)/100</f>
        <v>0</v>
      </c>
      <c r="P2835" t="s">
        <v>42</v>
      </c>
    </row>
    <row r="2836" spans="1:16" x14ac:dyDescent="0.2">
      <c r="A2836" s="27" t="s">
        <v>43</v>
      </c>
      <c r="E2836" s="28" t="s">
        <v>4</v>
      </c>
    </row>
    <row r="2837" spans="1:16" ht="25.5" x14ac:dyDescent="0.2">
      <c r="A2837" s="27" t="s">
        <v>44</v>
      </c>
      <c r="E2837" s="29" t="s">
        <v>2190</v>
      </c>
    </row>
    <row r="2838" spans="1:16" x14ac:dyDescent="0.2">
      <c r="E2838" s="28" t="s">
        <v>4</v>
      </c>
    </row>
    <row r="2839" spans="1:16" x14ac:dyDescent="0.2">
      <c r="A2839" t="s">
        <v>36</v>
      </c>
      <c r="B2839" s="5" t="s">
        <v>955</v>
      </c>
      <c r="C2839" s="5" t="s">
        <v>2191</v>
      </c>
      <c r="D2839" t="s">
        <v>4</v>
      </c>
      <c r="E2839" s="22" t="s">
        <v>2192</v>
      </c>
      <c r="F2839" s="23" t="s">
        <v>80</v>
      </c>
      <c r="G2839" s="24">
        <v>106.7</v>
      </c>
      <c r="H2839" s="23">
        <v>0</v>
      </c>
      <c r="I2839" s="23">
        <f>ROUND(G2839*H2839,6)</f>
        <v>0</v>
      </c>
      <c r="L2839" s="25">
        <v>0</v>
      </c>
      <c r="M2839" s="26">
        <f>ROUND(ROUND(L2839,2)*ROUND(G2839,3),2)</f>
        <v>0</v>
      </c>
      <c r="N2839" s="23" t="s">
        <v>53</v>
      </c>
      <c r="O2839">
        <f>(M2839*21)/100</f>
        <v>0</v>
      </c>
      <c r="P2839" t="s">
        <v>42</v>
      </c>
    </row>
    <row r="2840" spans="1:16" x14ac:dyDescent="0.2">
      <c r="A2840" s="27" t="s">
        <v>43</v>
      </c>
      <c r="E2840" s="28" t="s">
        <v>4</v>
      </c>
    </row>
    <row r="2841" spans="1:16" ht="25.5" x14ac:dyDescent="0.2">
      <c r="A2841" s="27" t="s">
        <v>44</v>
      </c>
      <c r="E2841" s="29" t="s">
        <v>2193</v>
      </c>
    </row>
    <row r="2842" spans="1:16" x14ac:dyDescent="0.2">
      <c r="E2842" s="28" t="s">
        <v>4</v>
      </c>
    </row>
    <row r="2843" spans="1:16" x14ac:dyDescent="0.2">
      <c r="A2843" t="s">
        <v>36</v>
      </c>
      <c r="B2843" s="5" t="s">
        <v>868</v>
      </c>
      <c r="C2843" s="5" t="s">
        <v>2194</v>
      </c>
      <c r="D2843" t="s">
        <v>4</v>
      </c>
      <c r="E2843" s="22" t="s">
        <v>2195</v>
      </c>
      <c r="F2843" s="23" t="s">
        <v>80</v>
      </c>
      <c r="G2843" s="24">
        <v>57.2</v>
      </c>
      <c r="H2843" s="23">
        <v>0</v>
      </c>
      <c r="I2843" s="23">
        <f>ROUND(G2843*H2843,6)</f>
        <v>0</v>
      </c>
      <c r="L2843" s="25">
        <v>0</v>
      </c>
      <c r="M2843" s="26">
        <f>ROUND(ROUND(L2843,2)*ROUND(G2843,3),2)</f>
        <v>0</v>
      </c>
      <c r="N2843" s="23" t="s">
        <v>53</v>
      </c>
      <c r="O2843">
        <f>(M2843*21)/100</f>
        <v>0</v>
      </c>
      <c r="P2843" t="s">
        <v>42</v>
      </c>
    </row>
    <row r="2844" spans="1:16" x14ac:dyDescent="0.2">
      <c r="A2844" s="27" t="s">
        <v>43</v>
      </c>
      <c r="E2844" s="28" t="s">
        <v>4</v>
      </c>
    </row>
    <row r="2845" spans="1:16" ht="25.5" x14ac:dyDescent="0.2">
      <c r="A2845" s="27" t="s">
        <v>44</v>
      </c>
      <c r="E2845" s="29" t="s">
        <v>2196</v>
      </c>
    </row>
    <row r="2846" spans="1:16" x14ac:dyDescent="0.2">
      <c r="E2846" s="28" t="s">
        <v>4</v>
      </c>
    </row>
    <row r="2847" spans="1:16" x14ac:dyDescent="0.2">
      <c r="A2847" t="s">
        <v>36</v>
      </c>
      <c r="B2847" s="5" t="s">
        <v>873</v>
      </c>
      <c r="C2847" s="5" t="s">
        <v>2197</v>
      </c>
      <c r="D2847" t="s">
        <v>4</v>
      </c>
      <c r="E2847" s="22" t="s">
        <v>2198</v>
      </c>
      <c r="F2847" s="23" t="s">
        <v>80</v>
      </c>
      <c r="G2847" s="24">
        <v>57.2</v>
      </c>
      <c r="H2847" s="23">
        <v>0</v>
      </c>
      <c r="I2847" s="23">
        <f>ROUND(G2847*H2847,6)</f>
        <v>0</v>
      </c>
      <c r="L2847" s="25">
        <v>0</v>
      </c>
      <c r="M2847" s="26">
        <f>ROUND(ROUND(L2847,2)*ROUND(G2847,3),2)</f>
        <v>0</v>
      </c>
      <c r="N2847" s="23" t="s">
        <v>53</v>
      </c>
      <c r="O2847">
        <f>(M2847*21)/100</f>
        <v>0</v>
      </c>
      <c r="P2847" t="s">
        <v>42</v>
      </c>
    </row>
    <row r="2848" spans="1:16" x14ac:dyDescent="0.2">
      <c r="A2848" s="27" t="s">
        <v>43</v>
      </c>
      <c r="E2848" s="28" t="s">
        <v>4</v>
      </c>
    </row>
    <row r="2849" spans="1:16" ht="25.5" x14ac:dyDescent="0.2">
      <c r="A2849" s="27" t="s">
        <v>44</v>
      </c>
      <c r="E2849" s="29" t="s">
        <v>2196</v>
      </c>
    </row>
    <row r="2850" spans="1:16" x14ac:dyDescent="0.2">
      <c r="E2850" s="28" t="s">
        <v>4</v>
      </c>
    </row>
    <row r="2851" spans="1:16" x14ac:dyDescent="0.2">
      <c r="A2851" t="s">
        <v>36</v>
      </c>
      <c r="B2851" s="5" t="s">
        <v>877</v>
      </c>
      <c r="C2851" s="5" t="s">
        <v>2199</v>
      </c>
      <c r="D2851" t="s">
        <v>4</v>
      </c>
      <c r="E2851" s="22" t="s">
        <v>2200</v>
      </c>
      <c r="F2851" s="23" t="s">
        <v>80</v>
      </c>
      <c r="G2851" s="24">
        <v>13.2</v>
      </c>
      <c r="H2851" s="23">
        <v>0</v>
      </c>
      <c r="I2851" s="23">
        <f>ROUND(G2851*H2851,6)</f>
        <v>0</v>
      </c>
      <c r="L2851" s="25">
        <v>0</v>
      </c>
      <c r="M2851" s="26">
        <f>ROUND(ROUND(L2851,2)*ROUND(G2851,3),2)</f>
        <v>0</v>
      </c>
      <c r="N2851" s="23" t="s">
        <v>53</v>
      </c>
      <c r="O2851">
        <f>(M2851*21)/100</f>
        <v>0</v>
      </c>
      <c r="P2851" t="s">
        <v>42</v>
      </c>
    </row>
    <row r="2852" spans="1:16" x14ac:dyDescent="0.2">
      <c r="A2852" s="27" t="s">
        <v>43</v>
      </c>
      <c r="E2852" s="28" t="s">
        <v>4</v>
      </c>
    </row>
    <row r="2853" spans="1:16" ht="25.5" x14ac:dyDescent="0.2">
      <c r="A2853" s="27" t="s">
        <v>44</v>
      </c>
      <c r="E2853" s="29" t="s">
        <v>2201</v>
      </c>
    </row>
    <row r="2854" spans="1:16" x14ac:dyDescent="0.2">
      <c r="E2854" s="28" t="s">
        <v>4</v>
      </c>
    </row>
    <row r="2855" spans="1:16" x14ac:dyDescent="0.2">
      <c r="A2855" t="s">
        <v>36</v>
      </c>
      <c r="B2855" s="5" t="s">
        <v>881</v>
      </c>
      <c r="C2855" s="5" t="s">
        <v>2202</v>
      </c>
      <c r="D2855" t="s">
        <v>4</v>
      </c>
      <c r="E2855" s="22" t="s">
        <v>2203</v>
      </c>
      <c r="F2855" s="23" t="s">
        <v>80</v>
      </c>
      <c r="G2855" s="24">
        <v>8.8000000000000007</v>
      </c>
      <c r="H2855" s="23">
        <v>0</v>
      </c>
      <c r="I2855" s="23">
        <f>ROUND(G2855*H2855,6)</f>
        <v>0</v>
      </c>
      <c r="L2855" s="25">
        <v>0</v>
      </c>
      <c r="M2855" s="26">
        <f>ROUND(ROUND(L2855,2)*ROUND(G2855,3),2)</f>
        <v>0</v>
      </c>
      <c r="N2855" s="23" t="s">
        <v>53</v>
      </c>
      <c r="O2855">
        <f>(M2855*21)/100</f>
        <v>0</v>
      </c>
      <c r="P2855" t="s">
        <v>42</v>
      </c>
    </row>
    <row r="2856" spans="1:16" x14ac:dyDescent="0.2">
      <c r="A2856" s="27" t="s">
        <v>43</v>
      </c>
      <c r="E2856" s="28" t="s">
        <v>4</v>
      </c>
    </row>
    <row r="2857" spans="1:16" ht="25.5" x14ac:dyDescent="0.2">
      <c r="A2857" s="27" t="s">
        <v>44</v>
      </c>
      <c r="E2857" s="29" t="s">
        <v>2204</v>
      </c>
    </row>
    <row r="2858" spans="1:16" x14ac:dyDescent="0.2">
      <c r="E2858" s="28" t="s">
        <v>4</v>
      </c>
    </row>
    <row r="2859" spans="1:16" x14ac:dyDescent="0.2">
      <c r="A2859" t="s">
        <v>36</v>
      </c>
      <c r="B2859" s="5" t="s">
        <v>885</v>
      </c>
      <c r="C2859" s="5" t="s">
        <v>2205</v>
      </c>
      <c r="D2859" t="s">
        <v>4</v>
      </c>
      <c r="E2859" s="22" t="s">
        <v>2206</v>
      </c>
      <c r="F2859" s="23" t="s">
        <v>64</v>
      </c>
      <c r="G2859" s="24">
        <v>6</v>
      </c>
      <c r="H2859" s="23">
        <v>0</v>
      </c>
      <c r="I2859" s="23">
        <f>ROUND(G2859*H2859,6)</f>
        <v>0</v>
      </c>
      <c r="L2859" s="25">
        <v>0</v>
      </c>
      <c r="M2859" s="26">
        <f>ROUND(ROUND(L2859,2)*ROUND(G2859,3),2)</f>
        <v>0</v>
      </c>
      <c r="N2859" s="23" t="s">
        <v>53</v>
      </c>
      <c r="O2859">
        <f>(M2859*21)/100</f>
        <v>0</v>
      </c>
      <c r="P2859" t="s">
        <v>42</v>
      </c>
    </row>
    <row r="2860" spans="1:16" x14ac:dyDescent="0.2">
      <c r="A2860" s="27" t="s">
        <v>43</v>
      </c>
      <c r="E2860" s="28" t="s">
        <v>4</v>
      </c>
    </row>
    <row r="2861" spans="1:16" x14ac:dyDescent="0.2">
      <c r="A2861" s="27" t="s">
        <v>44</v>
      </c>
      <c r="E2861" s="29" t="s">
        <v>4</v>
      </c>
    </row>
    <row r="2862" spans="1:16" x14ac:dyDescent="0.2">
      <c r="E2862" s="28" t="s">
        <v>4</v>
      </c>
    </row>
    <row r="2863" spans="1:16" ht="25.5" x14ac:dyDescent="0.2">
      <c r="A2863" t="s">
        <v>36</v>
      </c>
      <c r="B2863" s="5" t="s">
        <v>889</v>
      </c>
      <c r="C2863" s="5" t="s">
        <v>2207</v>
      </c>
      <c r="D2863" t="s">
        <v>4</v>
      </c>
      <c r="E2863" s="22" t="s">
        <v>2208</v>
      </c>
      <c r="F2863" s="23" t="s">
        <v>1623</v>
      </c>
      <c r="G2863" s="24">
        <v>22</v>
      </c>
      <c r="H2863" s="23">
        <v>0</v>
      </c>
      <c r="I2863" s="23">
        <f>ROUND(G2863*H2863,6)</f>
        <v>0</v>
      </c>
      <c r="L2863" s="25">
        <v>0</v>
      </c>
      <c r="M2863" s="26">
        <f>ROUND(ROUND(L2863,2)*ROUND(G2863,3),2)</f>
        <v>0</v>
      </c>
      <c r="N2863" s="23" t="s">
        <v>53</v>
      </c>
      <c r="O2863">
        <f>(M2863*21)/100</f>
        <v>0</v>
      </c>
      <c r="P2863" t="s">
        <v>42</v>
      </c>
    </row>
    <row r="2864" spans="1:16" x14ac:dyDescent="0.2">
      <c r="A2864" s="27" t="s">
        <v>43</v>
      </c>
      <c r="E2864" s="28" t="s">
        <v>4</v>
      </c>
    </row>
    <row r="2865" spans="1:16" x14ac:dyDescent="0.2">
      <c r="A2865" s="27" t="s">
        <v>44</v>
      </c>
      <c r="E2865" s="29" t="s">
        <v>4</v>
      </c>
    </row>
    <row r="2866" spans="1:16" x14ac:dyDescent="0.2">
      <c r="E2866" s="28" t="s">
        <v>4</v>
      </c>
    </row>
    <row r="2867" spans="1:16" ht="25.5" x14ac:dyDescent="0.2">
      <c r="A2867" t="s">
        <v>36</v>
      </c>
      <c r="B2867" s="5" t="s">
        <v>892</v>
      </c>
      <c r="C2867" s="5" t="s">
        <v>2209</v>
      </c>
      <c r="D2867" t="s">
        <v>4</v>
      </c>
      <c r="E2867" s="22" t="s">
        <v>2210</v>
      </c>
      <c r="F2867" s="23" t="s">
        <v>64</v>
      </c>
      <c r="G2867" s="24">
        <v>52</v>
      </c>
      <c r="H2867" s="23">
        <v>0</v>
      </c>
      <c r="I2867" s="23">
        <f>ROUND(G2867*H2867,6)</f>
        <v>0</v>
      </c>
      <c r="L2867" s="25">
        <v>0</v>
      </c>
      <c r="M2867" s="26">
        <f>ROUND(ROUND(L2867,2)*ROUND(G2867,3),2)</f>
        <v>0</v>
      </c>
      <c r="N2867" s="23" t="s">
        <v>53</v>
      </c>
      <c r="O2867">
        <f>(M2867*21)/100</f>
        <v>0</v>
      </c>
      <c r="P2867" t="s">
        <v>42</v>
      </c>
    </row>
    <row r="2868" spans="1:16" x14ac:dyDescent="0.2">
      <c r="A2868" s="27" t="s">
        <v>43</v>
      </c>
      <c r="E2868" s="28" t="s">
        <v>4</v>
      </c>
    </row>
    <row r="2869" spans="1:16" x14ac:dyDescent="0.2">
      <c r="A2869" s="27" t="s">
        <v>44</v>
      </c>
      <c r="E2869" s="29" t="s">
        <v>4</v>
      </c>
    </row>
    <row r="2870" spans="1:16" x14ac:dyDescent="0.2">
      <c r="E2870" s="28" t="s">
        <v>4</v>
      </c>
    </row>
    <row r="2871" spans="1:16" ht="25.5" x14ac:dyDescent="0.2">
      <c r="A2871" t="s">
        <v>36</v>
      </c>
      <c r="B2871" s="5" t="s">
        <v>923</v>
      </c>
      <c r="C2871" s="5" t="s">
        <v>2211</v>
      </c>
      <c r="D2871" t="s">
        <v>4</v>
      </c>
      <c r="E2871" s="22" t="s">
        <v>2212</v>
      </c>
      <c r="F2871" s="23" t="s">
        <v>64</v>
      </c>
      <c r="G2871" s="24">
        <v>33</v>
      </c>
      <c r="H2871" s="23">
        <v>0</v>
      </c>
      <c r="I2871" s="23">
        <f>ROUND(G2871*H2871,6)</f>
        <v>0</v>
      </c>
      <c r="L2871" s="25">
        <v>0</v>
      </c>
      <c r="M2871" s="26">
        <f>ROUND(ROUND(L2871,2)*ROUND(G2871,3),2)</f>
        <v>0</v>
      </c>
      <c r="N2871" s="23" t="s">
        <v>53</v>
      </c>
      <c r="O2871">
        <f>(M2871*21)/100</f>
        <v>0</v>
      </c>
      <c r="P2871" t="s">
        <v>42</v>
      </c>
    </row>
    <row r="2872" spans="1:16" x14ac:dyDescent="0.2">
      <c r="A2872" s="27" t="s">
        <v>43</v>
      </c>
      <c r="E2872" s="28" t="s">
        <v>4</v>
      </c>
    </row>
    <row r="2873" spans="1:16" x14ac:dyDescent="0.2">
      <c r="A2873" s="27" t="s">
        <v>44</v>
      </c>
      <c r="E2873" s="29" t="s">
        <v>4</v>
      </c>
    </row>
    <row r="2874" spans="1:16" x14ac:dyDescent="0.2">
      <c r="E2874" s="28" t="s">
        <v>4</v>
      </c>
    </row>
    <row r="2875" spans="1:16" ht="25.5" x14ac:dyDescent="0.2">
      <c r="A2875" t="s">
        <v>36</v>
      </c>
      <c r="B2875" s="5" t="s">
        <v>927</v>
      </c>
      <c r="C2875" s="5" t="s">
        <v>2213</v>
      </c>
      <c r="D2875" t="s">
        <v>4</v>
      </c>
      <c r="E2875" s="22" t="s">
        <v>2214</v>
      </c>
      <c r="F2875" s="23" t="s">
        <v>64</v>
      </c>
      <c r="G2875" s="24">
        <v>4</v>
      </c>
      <c r="H2875" s="23">
        <v>0</v>
      </c>
      <c r="I2875" s="23">
        <f>ROUND(G2875*H2875,6)</f>
        <v>0</v>
      </c>
      <c r="L2875" s="25">
        <v>0</v>
      </c>
      <c r="M2875" s="26">
        <f>ROUND(ROUND(L2875,2)*ROUND(G2875,3),2)</f>
        <v>0</v>
      </c>
      <c r="N2875" s="23" t="s">
        <v>53</v>
      </c>
      <c r="O2875">
        <f>(M2875*21)/100</f>
        <v>0</v>
      </c>
      <c r="P2875" t="s">
        <v>42</v>
      </c>
    </row>
    <row r="2876" spans="1:16" x14ac:dyDescent="0.2">
      <c r="A2876" s="27" t="s">
        <v>43</v>
      </c>
      <c r="E2876" s="28" t="s">
        <v>4</v>
      </c>
    </row>
    <row r="2877" spans="1:16" x14ac:dyDescent="0.2">
      <c r="A2877" s="27" t="s">
        <v>44</v>
      </c>
      <c r="E2877" s="29" t="s">
        <v>4</v>
      </c>
    </row>
    <row r="2878" spans="1:16" x14ac:dyDescent="0.2">
      <c r="E2878" s="28" t="s">
        <v>4</v>
      </c>
    </row>
    <row r="2879" spans="1:16" ht="25.5" x14ac:dyDescent="0.2">
      <c r="A2879" t="s">
        <v>36</v>
      </c>
      <c r="B2879" s="5" t="s">
        <v>931</v>
      </c>
      <c r="C2879" s="5" t="s">
        <v>2215</v>
      </c>
      <c r="D2879" t="s">
        <v>4</v>
      </c>
      <c r="E2879" s="22" t="s">
        <v>2216</v>
      </c>
      <c r="F2879" s="23" t="s">
        <v>64</v>
      </c>
      <c r="G2879" s="24">
        <v>3</v>
      </c>
      <c r="H2879" s="23">
        <v>0</v>
      </c>
      <c r="I2879" s="23">
        <f>ROUND(G2879*H2879,6)</f>
        <v>0</v>
      </c>
      <c r="L2879" s="25">
        <v>0</v>
      </c>
      <c r="M2879" s="26">
        <f>ROUND(ROUND(L2879,2)*ROUND(G2879,3),2)</f>
        <v>0</v>
      </c>
      <c r="N2879" s="23" t="s">
        <v>53</v>
      </c>
      <c r="O2879">
        <f>(M2879*21)/100</f>
        <v>0</v>
      </c>
      <c r="P2879" t="s">
        <v>42</v>
      </c>
    </row>
    <row r="2880" spans="1:16" x14ac:dyDescent="0.2">
      <c r="A2880" s="27" t="s">
        <v>43</v>
      </c>
      <c r="E2880" s="28" t="s">
        <v>4</v>
      </c>
    </row>
    <row r="2881" spans="1:16" x14ac:dyDescent="0.2">
      <c r="A2881" s="27" t="s">
        <v>44</v>
      </c>
      <c r="E2881" s="29" t="s">
        <v>4</v>
      </c>
    </row>
    <row r="2882" spans="1:16" x14ac:dyDescent="0.2">
      <c r="E2882" s="28" t="s">
        <v>4</v>
      </c>
    </row>
    <row r="2883" spans="1:16" ht="25.5" x14ac:dyDescent="0.2">
      <c r="A2883" t="s">
        <v>36</v>
      </c>
      <c r="B2883" s="5" t="s">
        <v>896</v>
      </c>
      <c r="C2883" s="5" t="s">
        <v>2217</v>
      </c>
      <c r="D2883" t="s">
        <v>4</v>
      </c>
      <c r="E2883" s="22" t="s">
        <v>2218</v>
      </c>
      <c r="F2883" s="23" t="s">
        <v>64</v>
      </c>
      <c r="G2883" s="24">
        <v>9</v>
      </c>
      <c r="H2883" s="23">
        <v>0</v>
      </c>
      <c r="I2883" s="23">
        <f>ROUND(G2883*H2883,6)</f>
        <v>0</v>
      </c>
      <c r="L2883" s="25">
        <v>0</v>
      </c>
      <c r="M2883" s="26">
        <f>ROUND(ROUND(L2883,2)*ROUND(G2883,3),2)</f>
        <v>0</v>
      </c>
      <c r="N2883" s="23" t="s">
        <v>53</v>
      </c>
      <c r="O2883">
        <f>(M2883*21)/100</f>
        <v>0</v>
      </c>
      <c r="P2883" t="s">
        <v>42</v>
      </c>
    </row>
    <row r="2884" spans="1:16" x14ac:dyDescent="0.2">
      <c r="A2884" s="27" t="s">
        <v>43</v>
      </c>
      <c r="E2884" s="28" t="s">
        <v>4</v>
      </c>
    </row>
    <row r="2885" spans="1:16" x14ac:dyDescent="0.2">
      <c r="A2885" s="27" t="s">
        <v>44</v>
      </c>
      <c r="E2885" s="29" t="s">
        <v>4</v>
      </c>
    </row>
    <row r="2886" spans="1:16" x14ac:dyDescent="0.2">
      <c r="E2886" s="28" t="s">
        <v>4</v>
      </c>
    </row>
    <row r="2887" spans="1:16" x14ac:dyDescent="0.2">
      <c r="A2887" t="s">
        <v>36</v>
      </c>
      <c r="B2887" s="5" t="s">
        <v>901</v>
      </c>
      <c r="C2887" s="5" t="s">
        <v>2219</v>
      </c>
      <c r="D2887" t="s">
        <v>4</v>
      </c>
      <c r="E2887" s="22" t="s">
        <v>2220</v>
      </c>
      <c r="F2887" s="23" t="s">
        <v>64</v>
      </c>
      <c r="G2887" s="24">
        <v>10</v>
      </c>
      <c r="H2887" s="23">
        <v>0</v>
      </c>
      <c r="I2887" s="23">
        <f>ROUND(G2887*H2887,6)</f>
        <v>0</v>
      </c>
      <c r="L2887" s="25">
        <v>0</v>
      </c>
      <c r="M2887" s="26">
        <f>ROUND(ROUND(L2887,2)*ROUND(G2887,3),2)</f>
        <v>0</v>
      </c>
      <c r="N2887" s="23" t="s">
        <v>53</v>
      </c>
      <c r="O2887">
        <f>(M2887*21)/100</f>
        <v>0</v>
      </c>
      <c r="P2887" t="s">
        <v>42</v>
      </c>
    </row>
    <row r="2888" spans="1:16" x14ac:dyDescent="0.2">
      <c r="A2888" s="27" t="s">
        <v>43</v>
      </c>
      <c r="E2888" s="28" t="s">
        <v>4</v>
      </c>
    </row>
    <row r="2889" spans="1:16" x14ac:dyDescent="0.2">
      <c r="A2889" s="27" t="s">
        <v>44</v>
      </c>
      <c r="E2889" s="29" t="s">
        <v>4</v>
      </c>
    </row>
    <row r="2890" spans="1:16" x14ac:dyDescent="0.2">
      <c r="E2890" s="28" t="s">
        <v>4</v>
      </c>
    </row>
    <row r="2891" spans="1:16" x14ac:dyDescent="0.2">
      <c r="A2891" t="s">
        <v>36</v>
      </c>
      <c r="B2891" s="5" t="s">
        <v>905</v>
      </c>
      <c r="C2891" s="5" t="s">
        <v>2221</v>
      </c>
      <c r="D2891" t="s">
        <v>4</v>
      </c>
      <c r="E2891" s="22" t="s">
        <v>2222</v>
      </c>
      <c r="F2891" s="23" t="s">
        <v>64</v>
      </c>
      <c r="G2891" s="24">
        <v>2</v>
      </c>
      <c r="H2891" s="23">
        <v>0</v>
      </c>
      <c r="I2891" s="23">
        <f>ROUND(G2891*H2891,6)</f>
        <v>0</v>
      </c>
      <c r="L2891" s="25">
        <v>0</v>
      </c>
      <c r="M2891" s="26">
        <f>ROUND(ROUND(L2891,2)*ROUND(G2891,3),2)</f>
        <v>0</v>
      </c>
      <c r="N2891" s="23" t="s">
        <v>53</v>
      </c>
      <c r="O2891">
        <f>(M2891*21)/100</f>
        <v>0</v>
      </c>
      <c r="P2891" t="s">
        <v>42</v>
      </c>
    </row>
    <row r="2892" spans="1:16" x14ac:dyDescent="0.2">
      <c r="A2892" s="27" t="s">
        <v>43</v>
      </c>
      <c r="E2892" s="28" t="s">
        <v>4</v>
      </c>
    </row>
    <row r="2893" spans="1:16" x14ac:dyDescent="0.2">
      <c r="A2893" s="27" t="s">
        <v>44</v>
      </c>
      <c r="E2893" s="29" t="s">
        <v>4</v>
      </c>
    </row>
    <row r="2894" spans="1:16" x14ac:dyDescent="0.2">
      <c r="E2894" s="28" t="s">
        <v>4</v>
      </c>
    </row>
    <row r="2895" spans="1:16" x14ac:dyDescent="0.2">
      <c r="A2895" t="s">
        <v>36</v>
      </c>
      <c r="B2895" s="5" t="s">
        <v>909</v>
      </c>
      <c r="C2895" s="5" t="s">
        <v>2223</v>
      </c>
      <c r="D2895" t="s">
        <v>4</v>
      </c>
      <c r="E2895" s="22" t="s">
        <v>2224</v>
      </c>
      <c r="F2895" s="23" t="s">
        <v>64</v>
      </c>
      <c r="G2895" s="24">
        <v>1</v>
      </c>
      <c r="H2895" s="23">
        <v>0</v>
      </c>
      <c r="I2895" s="23">
        <f>ROUND(G2895*H2895,6)</f>
        <v>0</v>
      </c>
      <c r="L2895" s="25">
        <v>0</v>
      </c>
      <c r="M2895" s="26">
        <f>ROUND(ROUND(L2895,2)*ROUND(G2895,3),2)</f>
        <v>0</v>
      </c>
      <c r="N2895" s="23" t="s">
        <v>53</v>
      </c>
      <c r="O2895">
        <f>(M2895*21)/100</f>
        <v>0</v>
      </c>
      <c r="P2895" t="s">
        <v>42</v>
      </c>
    </row>
    <row r="2896" spans="1:16" x14ac:dyDescent="0.2">
      <c r="A2896" s="27" t="s">
        <v>43</v>
      </c>
      <c r="E2896" s="28" t="s">
        <v>4</v>
      </c>
    </row>
    <row r="2897" spans="1:16" x14ac:dyDescent="0.2">
      <c r="A2897" s="27" t="s">
        <v>44</v>
      </c>
      <c r="E2897" s="29" t="s">
        <v>4</v>
      </c>
    </row>
    <row r="2898" spans="1:16" x14ac:dyDescent="0.2">
      <c r="E2898" s="28" t="s">
        <v>4</v>
      </c>
    </row>
    <row r="2899" spans="1:16" ht="25.5" x14ac:dyDescent="0.2">
      <c r="A2899" t="s">
        <v>36</v>
      </c>
      <c r="B2899" s="5" t="s">
        <v>913</v>
      </c>
      <c r="C2899" s="5" t="s">
        <v>2225</v>
      </c>
      <c r="D2899" t="s">
        <v>4</v>
      </c>
      <c r="E2899" s="22" t="s">
        <v>2226</v>
      </c>
      <c r="F2899" s="23" t="s">
        <v>64</v>
      </c>
      <c r="G2899" s="24">
        <v>21</v>
      </c>
      <c r="H2899" s="23">
        <v>0</v>
      </c>
      <c r="I2899" s="23">
        <f>ROUND(G2899*H2899,6)</f>
        <v>0</v>
      </c>
      <c r="L2899" s="25">
        <v>0</v>
      </c>
      <c r="M2899" s="26">
        <f>ROUND(ROUND(L2899,2)*ROUND(G2899,3),2)</f>
        <v>0</v>
      </c>
      <c r="N2899" s="23" t="s">
        <v>53</v>
      </c>
      <c r="O2899">
        <f>(M2899*21)/100</f>
        <v>0</v>
      </c>
      <c r="P2899" t="s">
        <v>42</v>
      </c>
    </row>
    <row r="2900" spans="1:16" x14ac:dyDescent="0.2">
      <c r="A2900" s="27" t="s">
        <v>43</v>
      </c>
      <c r="E2900" s="28" t="s">
        <v>4</v>
      </c>
    </row>
    <row r="2901" spans="1:16" x14ac:dyDescent="0.2">
      <c r="A2901" s="27" t="s">
        <v>44</v>
      </c>
      <c r="E2901" s="29" t="s">
        <v>4</v>
      </c>
    </row>
    <row r="2902" spans="1:16" x14ac:dyDescent="0.2">
      <c r="E2902" s="28" t="s">
        <v>4</v>
      </c>
    </row>
    <row r="2903" spans="1:16" ht="25.5" x14ac:dyDescent="0.2">
      <c r="A2903" t="s">
        <v>36</v>
      </c>
      <c r="B2903" s="5" t="s">
        <v>917</v>
      </c>
      <c r="C2903" s="5" t="s">
        <v>2227</v>
      </c>
      <c r="D2903" t="s">
        <v>4</v>
      </c>
      <c r="E2903" s="22" t="s">
        <v>2228</v>
      </c>
      <c r="F2903" s="23" t="s">
        <v>64</v>
      </c>
      <c r="G2903" s="24">
        <v>12</v>
      </c>
      <c r="H2903" s="23">
        <v>0</v>
      </c>
      <c r="I2903" s="23">
        <f>ROUND(G2903*H2903,6)</f>
        <v>0</v>
      </c>
      <c r="L2903" s="25">
        <v>0</v>
      </c>
      <c r="M2903" s="26">
        <f>ROUND(ROUND(L2903,2)*ROUND(G2903,3),2)</f>
        <v>0</v>
      </c>
      <c r="N2903" s="23" t="s">
        <v>53</v>
      </c>
      <c r="O2903">
        <f>(M2903*21)/100</f>
        <v>0</v>
      </c>
      <c r="P2903" t="s">
        <v>42</v>
      </c>
    </row>
    <row r="2904" spans="1:16" x14ac:dyDescent="0.2">
      <c r="A2904" s="27" t="s">
        <v>43</v>
      </c>
      <c r="E2904" s="28" t="s">
        <v>4</v>
      </c>
    </row>
    <row r="2905" spans="1:16" x14ac:dyDescent="0.2">
      <c r="A2905" s="27" t="s">
        <v>44</v>
      </c>
      <c r="E2905" s="29" t="s">
        <v>4</v>
      </c>
    </row>
    <row r="2906" spans="1:16" x14ac:dyDescent="0.2">
      <c r="E2906" s="28" t="s">
        <v>4</v>
      </c>
    </row>
    <row r="2907" spans="1:16" x14ac:dyDescent="0.2">
      <c r="A2907" t="s">
        <v>36</v>
      </c>
      <c r="B2907" s="5" t="s">
        <v>935</v>
      </c>
      <c r="C2907" s="5" t="s">
        <v>2229</v>
      </c>
      <c r="D2907" t="s">
        <v>4</v>
      </c>
      <c r="E2907" s="22" t="s">
        <v>2230</v>
      </c>
      <c r="F2907" s="23" t="s">
        <v>64</v>
      </c>
      <c r="G2907" s="24">
        <v>2</v>
      </c>
      <c r="H2907" s="23">
        <v>0</v>
      </c>
      <c r="I2907" s="23">
        <f>ROUND(G2907*H2907,6)</f>
        <v>0</v>
      </c>
      <c r="L2907" s="25">
        <v>0</v>
      </c>
      <c r="M2907" s="26">
        <f>ROUND(ROUND(L2907,2)*ROUND(G2907,3),2)</f>
        <v>0</v>
      </c>
      <c r="N2907" s="23" t="s">
        <v>53</v>
      </c>
      <c r="O2907">
        <f>(M2907*21)/100</f>
        <v>0</v>
      </c>
      <c r="P2907" t="s">
        <v>42</v>
      </c>
    </row>
    <row r="2908" spans="1:16" x14ac:dyDescent="0.2">
      <c r="A2908" s="27" t="s">
        <v>43</v>
      </c>
      <c r="E2908" s="28" t="s">
        <v>4</v>
      </c>
    </row>
    <row r="2909" spans="1:16" x14ac:dyDescent="0.2">
      <c r="A2909" s="27" t="s">
        <v>44</v>
      </c>
      <c r="E2909" s="29" t="s">
        <v>4</v>
      </c>
    </row>
    <row r="2910" spans="1:16" x14ac:dyDescent="0.2">
      <c r="E2910" s="28" t="s">
        <v>4</v>
      </c>
    </row>
    <row r="2911" spans="1:16" ht="25.5" x14ac:dyDescent="0.2">
      <c r="A2911" t="s">
        <v>36</v>
      </c>
      <c r="B2911" s="5" t="s">
        <v>943</v>
      </c>
      <c r="C2911" s="5" t="s">
        <v>2231</v>
      </c>
      <c r="D2911" t="s">
        <v>4</v>
      </c>
      <c r="E2911" s="22" t="s">
        <v>2232</v>
      </c>
      <c r="F2911" s="23" t="s">
        <v>64</v>
      </c>
      <c r="G2911" s="24">
        <v>2</v>
      </c>
      <c r="H2911" s="23">
        <v>0</v>
      </c>
      <c r="I2911" s="23">
        <f>ROUND(G2911*H2911,6)</f>
        <v>0</v>
      </c>
      <c r="L2911" s="25">
        <v>0</v>
      </c>
      <c r="M2911" s="26">
        <f>ROUND(ROUND(L2911,2)*ROUND(G2911,3),2)</f>
        <v>0</v>
      </c>
      <c r="N2911" s="23" t="s">
        <v>53</v>
      </c>
      <c r="O2911">
        <f>(M2911*21)/100</f>
        <v>0</v>
      </c>
      <c r="P2911" t="s">
        <v>42</v>
      </c>
    </row>
    <row r="2912" spans="1:16" x14ac:dyDescent="0.2">
      <c r="A2912" s="27" t="s">
        <v>43</v>
      </c>
      <c r="E2912" s="28" t="s">
        <v>4</v>
      </c>
    </row>
    <row r="2913" spans="1:16" x14ac:dyDescent="0.2">
      <c r="A2913" s="27" t="s">
        <v>44</v>
      </c>
      <c r="E2913" s="29" t="s">
        <v>4</v>
      </c>
    </row>
    <row r="2914" spans="1:16" x14ac:dyDescent="0.2">
      <c r="E2914" s="28" t="s">
        <v>4</v>
      </c>
    </row>
    <row r="2915" spans="1:16" ht="25.5" x14ac:dyDescent="0.2">
      <c r="A2915" t="s">
        <v>36</v>
      </c>
      <c r="B2915" s="5" t="s">
        <v>947</v>
      </c>
      <c r="C2915" s="5" t="s">
        <v>2233</v>
      </c>
      <c r="D2915" t="s">
        <v>4</v>
      </c>
      <c r="E2915" s="22" t="s">
        <v>2234</v>
      </c>
      <c r="F2915" s="23" t="s">
        <v>64</v>
      </c>
      <c r="G2915" s="24">
        <v>8</v>
      </c>
      <c r="H2915" s="23">
        <v>0</v>
      </c>
      <c r="I2915" s="23">
        <f>ROUND(G2915*H2915,6)</f>
        <v>0</v>
      </c>
      <c r="L2915" s="25">
        <v>0</v>
      </c>
      <c r="M2915" s="26">
        <f>ROUND(ROUND(L2915,2)*ROUND(G2915,3),2)</f>
        <v>0</v>
      </c>
      <c r="N2915" s="23" t="s">
        <v>53</v>
      </c>
      <c r="O2915">
        <f>(M2915*21)/100</f>
        <v>0</v>
      </c>
      <c r="P2915" t="s">
        <v>42</v>
      </c>
    </row>
    <row r="2916" spans="1:16" x14ac:dyDescent="0.2">
      <c r="A2916" s="27" t="s">
        <v>43</v>
      </c>
      <c r="E2916" s="28" t="s">
        <v>4</v>
      </c>
    </row>
    <row r="2917" spans="1:16" x14ac:dyDescent="0.2">
      <c r="A2917" s="27" t="s">
        <v>44</v>
      </c>
      <c r="E2917" s="29" t="s">
        <v>4</v>
      </c>
    </row>
    <row r="2918" spans="1:16" x14ac:dyDescent="0.2">
      <c r="E2918" s="28" t="s">
        <v>4</v>
      </c>
    </row>
    <row r="2919" spans="1:16" x14ac:dyDescent="0.2">
      <c r="A2919" t="s">
        <v>36</v>
      </c>
      <c r="B2919" s="5" t="s">
        <v>959</v>
      </c>
      <c r="C2919" s="5" t="s">
        <v>2235</v>
      </c>
      <c r="D2919" t="s">
        <v>4</v>
      </c>
      <c r="E2919" s="22" t="s">
        <v>2236</v>
      </c>
      <c r="F2919" s="23" t="s">
        <v>64</v>
      </c>
      <c r="G2919" s="24">
        <v>1</v>
      </c>
      <c r="H2919" s="23">
        <v>0</v>
      </c>
      <c r="I2919" s="23">
        <f>ROUND(G2919*H2919,6)</f>
        <v>0</v>
      </c>
      <c r="L2919" s="25">
        <v>0</v>
      </c>
      <c r="M2919" s="26">
        <f>ROUND(ROUND(L2919,2)*ROUND(G2919,3),2)</f>
        <v>0</v>
      </c>
      <c r="N2919" s="23" t="s">
        <v>53</v>
      </c>
      <c r="O2919">
        <f>(M2919*21)/100</f>
        <v>0</v>
      </c>
      <c r="P2919" t="s">
        <v>42</v>
      </c>
    </row>
    <row r="2920" spans="1:16" x14ac:dyDescent="0.2">
      <c r="A2920" s="27" t="s">
        <v>43</v>
      </c>
      <c r="E2920" s="28" t="s">
        <v>4</v>
      </c>
    </row>
    <row r="2921" spans="1:16" x14ac:dyDescent="0.2">
      <c r="A2921" s="27" t="s">
        <v>44</v>
      </c>
      <c r="E2921" s="29" t="s">
        <v>4</v>
      </c>
    </row>
    <row r="2922" spans="1:16" x14ac:dyDescent="0.2">
      <c r="E2922" s="28" t="s">
        <v>4</v>
      </c>
    </row>
    <row r="2923" spans="1:16" ht="25.5" x14ac:dyDescent="0.2">
      <c r="A2923" t="s">
        <v>36</v>
      </c>
      <c r="B2923" s="5" t="s">
        <v>963</v>
      </c>
      <c r="C2923" s="5" t="s">
        <v>2237</v>
      </c>
      <c r="D2923" t="s">
        <v>4</v>
      </c>
      <c r="E2923" s="22" t="s">
        <v>2238</v>
      </c>
      <c r="F2923" s="23" t="s">
        <v>64</v>
      </c>
      <c r="G2923" s="24">
        <v>1</v>
      </c>
      <c r="H2923" s="23">
        <v>0</v>
      </c>
      <c r="I2923" s="23">
        <f>ROUND(G2923*H2923,6)</f>
        <v>0</v>
      </c>
      <c r="L2923" s="25">
        <v>0</v>
      </c>
      <c r="M2923" s="26">
        <f>ROUND(ROUND(L2923,2)*ROUND(G2923,3),2)</f>
        <v>0</v>
      </c>
      <c r="N2923" s="23" t="s">
        <v>53</v>
      </c>
      <c r="O2923">
        <f>(M2923*21)/100</f>
        <v>0</v>
      </c>
      <c r="P2923" t="s">
        <v>42</v>
      </c>
    </row>
    <row r="2924" spans="1:16" x14ac:dyDescent="0.2">
      <c r="A2924" s="27" t="s">
        <v>43</v>
      </c>
      <c r="E2924" s="28" t="s">
        <v>4</v>
      </c>
    </row>
    <row r="2925" spans="1:16" x14ac:dyDescent="0.2">
      <c r="A2925" s="27" t="s">
        <v>44</v>
      </c>
      <c r="E2925" s="29" t="s">
        <v>4</v>
      </c>
    </row>
    <row r="2926" spans="1:16" x14ac:dyDescent="0.2">
      <c r="E2926" s="28" t="s">
        <v>4</v>
      </c>
    </row>
    <row r="2927" spans="1:16" x14ac:dyDescent="0.2">
      <c r="A2927" t="s">
        <v>36</v>
      </c>
      <c r="B2927" s="5" t="s">
        <v>966</v>
      </c>
      <c r="C2927" s="5" t="s">
        <v>2239</v>
      </c>
      <c r="D2927" t="s">
        <v>4</v>
      </c>
      <c r="E2927" s="22" t="s">
        <v>2240</v>
      </c>
      <c r="F2927" s="23" t="s">
        <v>64</v>
      </c>
      <c r="G2927" s="24">
        <v>1</v>
      </c>
      <c r="H2927" s="23">
        <v>0</v>
      </c>
      <c r="I2927" s="23">
        <f>ROUND(G2927*H2927,6)</f>
        <v>0</v>
      </c>
      <c r="L2927" s="25">
        <v>0</v>
      </c>
      <c r="M2927" s="26">
        <f>ROUND(ROUND(L2927,2)*ROUND(G2927,3),2)</f>
        <v>0</v>
      </c>
      <c r="N2927" s="23" t="s">
        <v>53</v>
      </c>
      <c r="O2927">
        <f>(M2927*21)/100</f>
        <v>0</v>
      </c>
      <c r="P2927" t="s">
        <v>42</v>
      </c>
    </row>
    <row r="2928" spans="1:16" x14ac:dyDescent="0.2">
      <c r="A2928" s="27" t="s">
        <v>43</v>
      </c>
      <c r="E2928" s="28" t="s">
        <v>4</v>
      </c>
    </row>
    <row r="2929" spans="1:16" x14ac:dyDescent="0.2">
      <c r="A2929" s="27" t="s">
        <v>44</v>
      </c>
      <c r="E2929" s="29" t="s">
        <v>4</v>
      </c>
    </row>
    <row r="2930" spans="1:16" x14ac:dyDescent="0.2">
      <c r="E2930" s="28" t="s">
        <v>4</v>
      </c>
    </row>
    <row r="2931" spans="1:16" x14ac:dyDescent="0.2">
      <c r="A2931" t="s">
        <v>36</v>
      </c>
      <c r="B2931" s="5" t="s">
        <v>1048</v>
      </c>
      <c r="C2931" s="5" t="s">
        <v>2241</v>
      </c>
      <c r="D2931" t="s">
        <v>4</v>
      </c>
      <c r="E2931" s="22" t="s">
        <v>2242</v>
      </c>
      <c r="F2931" s="23" t="s">
        <v>64</v>
      </c>
      <c r="G2931" s="24">
        <v>1</v>
      </c>
      <c r="H2931" s="23">
        <v>0</v>
      </c>
      <c r="I2931" s="23">
        <f>ROUND(G2931*H2931,6)</f>
        <v>0</v>
      </c>
      <c r="L2931" s="25">
        <v>0</v>
      </c>
      <c r="M2931" s="26">
        <f>ROUND(ROUND(L2931,2)*ROUND(G2931,3),2)</f>
        <v>0</v>
      </c>
      <c r="N2931" s="23" t="s">
        <v>53</v>
      </c>
      <c r="O2931">
        <f>(M2931*21)/100</f>
        <v>0</v>
      </c>
      <c r="P2931" t="s">
        <v>42</v>
      </c>
    </row>
    <row r="2932" spans="1:16" x14ac:dyDescent="0.2">
      <c r="A2932" s="27" t="s">
        <v>43</v>
      </c>
      <c r="E2932" s="28" t="s">
        <v>4</v>
      </c>
    </row>
    <row r="2933" spans="1:16" x14ac:dyDescent="0.2">
      <c r="A2933" s="27" t="s">
        <v>44</v>
      </c>
      <c r="E2933" s="29" t="s">
        <v>4</v>
      </c>
    </row>
    <row r="2934" spans="1:16" x14ac:dyDescent="0.2">
      <c r="E2934" s="28" t="s">
        <v>4</v>
      </c>
    </row>
    <row r="2935" spans="1:16" ht="25.5" x14ac:dyDescent="0.2">
      <c r="A2935" t="s">
        <v>36</v>
      </c>
      <c r="B2935" s="5" t="s">
        <v>1052</v>
      </c>
      <c r="C2935" s="5" t="s">
        <v>2243</v>
      </c>
      <c r="D2935" t="s">
        <v>4</v>
      </c>
      <c r="E2935" s="22" t="s">
        <v>2244</v>
      </c>
      <c r="F2935" s="23" t="s">
        <v>64</v>
      </c>
      <c r="G2935" s="24">
        <v>2</v>
      </c>
      <c r="H2935" s="23">
        <v>0</v>
      </c>
      <c r="I2935" s="23">
        <f>ROUND(G2935*H2935,6)</f>
        <v>0</v>
      </c>
      <c r="L2935" s="25">
        <v>0</v>
      </c>
      <c r="M2935" s="26">
        <f>ROUND(ROUND(L2935,2)*ROUND(G2935,3),2)</f>
        <v>0</v>
      </c>
      <c r="N2935" s="23" t="s">
        <v>53</v>
      </c>
      <c r="O2935">
        <f>(M2935*21)/100</f>
        <v>0</v>
      </c>
      <c r="P2935" t="s">
        <v>42</v>
      </c>
    </row>
    <row r="2936" spans="1:16" x14ac:dyDescent="0.2">
      <c r="A2936" s="27" t="s">
        <v>43</v>
      </c>
      <c r="E2936" s="28" t="s">
        <v>4</v>
      </c>
    </row>
    <row r="2937" spans="1:16" x14ac:dyDescent="0.2">
      <c r="A2937" s="27" t="s">
        <v>44</v>
      </c>
      <c r="E2937" s="29" t="s">
        <v>4</v>
      </c>
    </row>
    <row r="2938" spans="1:16" x14ac:dyDescent="0.2">
      <c r="E2938" s="28" t="s">
        <v>4</v>
      </c>
    </row>
    <row r="2939" spans="1:16" ht="25.5" x14ac:dyDescent="0.2">
      <c r="A2939" t="s">
        <v>36</v>
      </c>
      <c r="B2939" s="5" t="s">
        <v>1102</v>
      </c>
      <c r="C2939" s="5" t="s">
        <v>2245</v>
      </c>
      <c r="D2939" t="s">
        <v>4</v>
      </c>
      <c r="E2939" s="22" t="s">
        <v>2246</v>
      </c>
      <c r="F2939" s="23" t="s">
        <v>64</v>
      </c>
      <c r="G2939" s="24">
        <v>1</v>
      </c>
      <c r="H2939" s="23">
        <v>0</v>
      </c>
      <c r="I2939" s="23">
        <f>ROUND(G2939*H2939,6)</f>
        <v>0</v>
      </c>
      <c r="L2939" s="25">
        <v>0</v>
      </c>
      <c r="M2939" s="26">
        <f>ROUND(ROUND(L2939,2)*ROUND(G2939,3),2)</f>
        <v>0</v>
      </c>
      <c r="N2939" s="23" t="s">
        <v>53</v>
      </c>
      <c r="O2939">
        <f>(M2939*21)/100</f>
        <v>0</v>
      </c>
      <c r="P2939" t="s">
        <v>42</v>
      </c>
    </row>
    <row r="2940" spans="1:16" x14ac:dyDescent="0.2">
      <c r="A2940" s="27" t="s">
        <v>43</v>
      </c>
      <c r="E2940" s="28" t="s">
        <v>4</v>
      </c>
    </row>
    <row r="2941" spans="1:16" x14ac:dyDescent="0.2">
      <c r="A2941" s="27" t="s">
        <v>44</v>
      </c>
      <c r="E2941" s="29" t="s">
        <v>4</v>
      </c>
    </row>
    <row r="2942" spans="1:16" x14ac:dyDescent="0.2">
      <c r="E2942" s="28" t="s">
        <v>4</v>
      </c>
    </row>
    <row r="2943" spans="1:16" ht="25.5" x14ac:dyDescent="0.2">
      <c r="A2943" t="s">
        <v>36</v>
      </c>
      <c r="B2943" s="5" t="s">
        <v>1097</v>
      </c>
      <c r="C2943" s="5" t="s">
        <v>2247</v>
      </c>
      <c r="D2943" t="s">
        <v>4</v>
      </c>
      <c r="E2943" s="22" t="s">
        <v>2248</v>
      </c>
      <c r="F2943" s="23" t="s">
        <v>64</v>
      </c>
      <c r="G2943" s="24">
        <v>1</v>
      </c>
      <c r="H2943" s="23">
        <v>0</v>
      </c>
      <c r="I2943" s="23">
        <f>ROUND(G2943*H2943,6)</f>
        <v>0</v>
      </c>
      <c r="L2943" s="25">
        <v>0</v>
      </c>
      <c r="M2943" s="26">
        <f>ROUND(ROUND(L2943,2)*ROUND(G2943,3),2)</f>
        <v>0</v>
      </c>
      <c r="N2943" s="23" t="s">
        <v>53</v>
      </c>
      <c r="O2943">
        <f>(M2943*21)/100</f>
        <v>0</v>
      </c>
      <c r="P2943" t="s">
        <v>42</v>
      </c>
    </row>
    <row r="2944" spans="1:16" x14ac:dyDescent="0.2">
      <c r="A2944" s="27" t="s">
        <v>43</v>
      </c>
      <c r="E2944" s="28" t="s">
        <v>4</v>
      </c>
    </row>
    <row r="2945" spans="1:16" x14ac:dyDescent="0.2">
      <c r="A2945" s="27" t="s">
        <v>44</v>
      </c>
      <c r="E2945" s="29" t="s">
        <v>4</v>
      </c>
    </row>
    <row r="2946" spans="1:16" x14ac:dyDescent="0.2">
      <c r="E2946" s="28" t="s">
        <v>4</v>
      </c>
    </row>
    <row r="2947" spans="1:16" ht="25.5" x14ac:dyDescent="0.2">
      <c r="A2947" t="s">
        <v>36</v>
      </c>
      <c r="B2947" s="5" t="s">
        <v>1109</v>
      </c>
      <c r="C2947" s="5" t="s">
        <v>2249</v>
      </c>
      <c r="D2947" t="s">
        <v>4</v>
      </c>
      <c r="E2947" s="22" t="s">
        <v>2250</v>
      </c>
      <c r="F2947" s="23" t="s">
        <v>64</v>
      </c>
      <c r="G2947" s="24">
        <v>2</v>
      </c>
      <c r="H2947" s="23">
        <v>0</v>
      </c>
      <c r="I2947" s="23">
        <f>ROUND(G2947*H2947,6)</f>
        <v>0</v>
      </c>
      <c r="L2947" s="25">
        <v>0</v>
      </c>
      <c r="M2947" s="26">
        <f>ROUND(ROUND(L2947,2)*ROUND(G2947,3),2)</f>
        <v>0</v>
      </c>
      <c r="N2947" s="23" t="s">
        <v>53</v>
      </c>
      <c r="O2947">
        <f>(M2947*21)/100</f>
        <v>0</v>
      </c>
      <c r="P2947" t="s">
        <v>42</v>
      </c>
    </row>
    <row r="2948" spans="1:16" x14ac:dyDescent="0.2">
      <c r="A2948" s="27" t="s">
        <v>43</v>
      </c>
      <c r="E2948" s="28" t="s">
        <v>4</v>
      </c>
    </row>
    <row r="2949" spans="1:16" x14ac:dyDescent="0.2">
      <c r="A2949" s="27" t="s">
        <v>44</v>
      </c>
      <c r="E2949" s="29" t="s">
        <v>4</v>
      </c>
    </row>
    <row r="2950" spans="1:16" x14ac:dyDescent="0.2">
      <c r="E2950" s="28" t="s">
        <v>4</v>
      </c>
    </row>
    <row r="2951" spans="1:16" ht="25.5" x14ac:dyDescent="0.2">
      <c r="A2951" t="s">
        <v>36</v>
      </c>
      <c r="B2951" s="5" t="s">
        <v>1002</v>
      </c>
      <c r="C2951" s="5" t="s">
        <v>2251</v>
      </c>
      <c r="D2951" t="s">
        <v>4</v>
      </c>
      <c r="E2951" s="22" t="s">
        <v>2252</v>
      </c>
      <c r="F2951" s="23" t="s">
        <v>1623</v>
      </c>
      <c r="G2951" s="24">
        <v>3</v>
      </c>
      <c r="H2951" s="23">
        <v>0</v>
      </c>
      <c r="I2951" s="23">
        <f>ROUND(G2951*H2951,6)</f>
        <v>0</v>
      </c>
      <c r="L2951" s="25">
        <v>0</v>
      </c>
      <c r="M2951" s="26">
        <f>ROUND(ROUND(L2951,2)*ROUND(G2951,3),2)</f>
        <v>0</v>
      </c>
      <c r="N2951" s="23" t="s">
        <v>53</v>
      </c>
      <c r="O2951">
        <f>(M2951*21)/100</f>
        <v>0</v>
      </c>
      <c r="P2951" t="s">
        <v>42</v>
      </c>
    </row>
    <row r="2952" spans="1:16" x14ac:dyDescent="0.2">
      <c r="A2952" s="27" t="s">
        <v>43</v>
      </c>
      <c r="E2952" s="28" t="s">
        <v>4</v>
      </c>
    </row>
    <row r="2953" spans="1:16" x14ac:dyDescent="0.2">
      <c r="A2953" s="27" t="s">
        <v>44</v>
      </c>
      <c r="E2953" s="29" t="s">
        <v>4</v>
      </c>
    </row>
    <row r="2954" spans="1:16" x14ac:dyDescent="0.2">
      <c r="E2954" s="28" t="s">
        <v>4</v>
      </c>
    </row>
    <row r="2955" spans="1:16" ht="25.5" x14ac:dyDescent="0.2">
      <c r="A2955" t="s">
        <v>36</v>
      </c>
      <c r="B2955" s="5" t="s">
        <v>1006</v>
      </c>
      <c r="C2955" s="5" t="s">
        <v>2253</v>
      </c>
      <c r="D2955" t="s">
        <v>4</v>
      </c>
      <c r="E2955" s="22" t="s">
        <v>2254</v>
      </c>
      <c r="F2955" s="23" t="s">
        <v>64</v>
      </c>
      <c r="G2955" s="24">
        <v>1</v>
      </c>
      <c r="H2955" s="23">
        <v>0</v>
      </c>
      <c r="I2955" s="23">
        <f>ROUND(G2955*H2955,6)</f>
        <v>0</v>
      </c>
      <c r="L2955" s="25">
        <v>0</v>
      </c>
      <c r="M2955" s="26">
        <f>ROUND(ROUND(L2955,2)*ROUND(G2955,3),2)</f>
        <v>0</v>
      </c>
      <c r="N2955" s="23" t="s">
        <v>53</v>
      </c>
      <c r="O2955">
        <f>(M2955*21)/100</f>
        <v>0</v>
      </c>
      <c r="P2955" t="s">
        <v>42</v>
      </c>
    </row>
    <row r="2956" spans="1:16" x14ac:dyDescent="0.2">
      <c r="A2956" s="27" t="s">
        <v>43</v>
      </c>
      <c r="E2956" s="28" t="s">
        <v>4</v>
      </c>
    </row>
    <row r="2957" spans="1:16" x14ac:dyDescent="0.2">
      <c r="A2957" s="27" t="s">
        <v>44</v>
      </c>
      <c r="E2957" s="29" t="s">
        <v>4</v>
      </c>
    </row>
    <row r="2958" spans="1:16" x14ac:dyDescent="0.2">
      <c r="E2958" s="28" t="s">
        <v>4</v>
      </c>
    </row>
    <row r="2959" spans="1:16" ht="25.5" x14ac:dyDescent="0.2">
      <c r="A2959" t="s">
        <v>36</v>
      </c>
      <c r="B2959" s="5" t="s">
        <v>1070</v>
      </c>
      <c r="C2959" s="5" t="s">
        <v>2255</v>
      </c>
      <c r="D2959" t="s">
        <v>4</v>
      </c>
      <c r="E2959" s="22" t="s">
        <v>2256</v>
      </c>
      <c r="F2959" s="23" t="s">
        <v>80</v>
      </c>
      <c r="G2959" s="24">
        <v>532</v>
      </c>
      <c r="H2959" s="23">
        <v>0</v>
      </c>
      <c r="I2959" s="23">
        <f>ROUND(G2959*H2959,6)</f>
        <v>0</v>
      </c>
      <c r="L2959" s="25">
        <v>0</v>
      </c>
      <c r="M2959" s="26">
        <f>ROUND(ROUND(L2959,2)*ROUND(G2959,3),2)</f>
        <v>0</v>
      </c>
      <c r="N2959" s="23" t="s">
        <v>53</v>
      </c>
      <c r="O2959">
        <f>(M2959*21)/100</f>
        <v>0</v>
      </c>
      <c r="P2959" t="s">
        <v>42</v>
      </c>
    </row>
    <row r="2960" spans="1:16" x14ac:dyDescent="0.2">
      <c r="A2960" s="27" t="s">
        <v>43</v>
      </c>
      <c r="E2960" s="28" t="s">
        <v>4</v>
      </c>
    </row>
    <row r="2961" spans="1:16" ht="25.5" x14ac:dyDescent="0.2">
      <c r="A2961" s="27" t="s">
        <v>44</v>
      </c>
      <c r="E2961" s="29" t="s">
        <v>2257</v>
      </c>
    </row>
    <row r="2962" spans="1:16" x14ac:dyDescent="0.2">
      <c r="E2962" s="28" t="s">
        <v>4</v>
      </c>
    </row>
    <row r="2963" spans="1:16" ht="25.5" x14ac:dyDescent="0.2">
      <c r="A2963" t="s">
        <v>36</v>
      </c>
      <c r="B2963" s="5" t="s">
        <v>994</v>
      </c>
      <c r="C2963" s="5" t="s">
        <v>2258</v>
      </c>
      <c r="D2963" t="s">
        <v>4</v>
      </c>
      <c r="E2963" s="22" t="s">
        <v>2259</v>
      </c>
      <c r="F2963" s="23" t="s">
        <v>80</v>
      </c>
      <c r="G2963" s="24">
        <v>532</v>
      </c>
      <c r="H2963" s="23">
        <v>0</v>
      </c>
      <c r="I2963" s="23">
        <f>ROUND(G2963*H2963,6)</f>
        <v>0</v>
      </c>
      <c r="L2963" s="25">
        <v>0</v>
      </c>
      <c r="M2963" s="26">
        <f>ROUND(ROUND(L2963,2)*ROUND(G2963,3),2)</f>
        <v>0</v>
      </c>
      <c r="N2963" s="23" t="s">
        <v>53</v>
      </c>
      <c r="O2963">
        <f>(M2963*21)/100</f>
        <v>0</v>
      </c>
      <c r="P2963" t="s">
        <v>42</v>
      </c>
    </row>
    <row r="2964" spans="1:16" x14ac:dyDescent="0.2">
      <c r="A2964" s="27" t="s">
        <v>43</v>
      </c>
      <c r="E2964" s="28" t="s">
        <v>4</v>
      </c>
    </row>
    <row r="2965" spans="1:16" x14ac:dyDescent="0.2">
      <c r="A2965" s="27" t="s">
        <v>44</v>
      </c>
      <c r="E2965" s="29" t="s">
        <v>4</v>
      </c>
    </row>
    <row r="2966" spans="1:16" x14ac:dyDescent="0.2">
      <c r="E2966" s="28" t="s">
        <v>4</v>
      </c>
    </row>
    <row r="2967" spans="1:16" ht="25.5" x14ac:dyDescent="0.2">
      <c r="A2967" t="s">
        <v>36</v>
      </c>
      <c r="B2967" s="5" t="s">
        <v>998</v>
      </c>
      <c r="C2967" s="5" t="s">
        <v>2260</v>
      </c>
      <c r="D2967" t="s">
        <v>4</v>
      </c>
      <c r="E2967" s="22" t="s">
        <v>2261</v>
      </c>
      <c r="F2967" s="23" t="s">
        <v>165</v>
      </c>
      <c r="G2967" s="24">
        <v>1.123</v>
      </c>
      <c r="H2967" s="23">
        <v>0</v>
      </c>
      <c r="I2967" s="23">
        <f>ROUND(G2967*H2967,6)</f>
        <v>0</v>
      </c>
      <c r="L2967" s="25">
        <v>0</v>
      </c>
      <c r="M2967" s="26">
        <f>ROUND(ROUND(L2967,2)*ROUND(G2967,3),2)</f>
        <v>0</v>
      </c>
      <c r="N2967" s="23" t="s">
        <v>53</v>
      </c>
      <c r="O2967">
        <f>(M2967*21)/100</f>
        <v>0</v>
      </c>
      <c r="P2967" t="s">
        <v>42</v>
      </c>
    </row>
    <row r="2968" spans="1:16" x14ac:dyDescent="0.2">
      <c r="A2968" s="27" t="s">
        <v>43</v>
      </c>
      <c r="E2968" s="28" t="s">
        <v>4</v>
      </c>
    </row>
    <row r="2969" spans="1:16" x14ac:dyDescent="0.2">
      <c r="A2969" s="27" t="s">
        <v>44</v>
      </c>
      <c r="E2969" s="29" t="s">
        <v>4</v>
      </c>
    </row>
    <row r="2970" spans="1:16" x14ac:dyDescent="0.2">
      <c r="E2970" s="28" t="s">
        <v>4</v>
      </c>
    </row>
    <row r="2971" spans="1:16" x14ac:dyDescent="0.2">
      <c r="A2971" t="s">
        <v>33</v>
      </c>
      <c r="C2971" s="6" t="s">
        <v>2262</v>
      </c>
      <c r="E2971" s="30" t="s">
        <v>2263</v>
      </c>
      <c r="J2971" s="26">
        <f>0</f>
        <v>0</v>
      </c>
      <c r="K2971" s="26">
        <f>0</f>
        <v>0</v>
      </c>
      <c r="L2971" s="26">
        <f>0+L2972+L2976+L2980+L2984+L2988+L2992+L2996+L3000+L3004+L3008+L3012+L3016+L3020+L3024+L3028+L3032+L3036+L3040+L3044+L3048+L3052+L3056+L3060+L3064+L3068+L3072+L3076+L3080+L3084+L3088+L3092+L3096+L3100+L3104+L3108+L3112+L3116+L3120+L3124+L3128+L3132+L3136+L3140+L3144+L3148+L3152+L3156+L3160+L3164+L3168+L3172+L3176+L3180+L3184+L3188+L3192+L3196+L3200+L3204+L3208+L3212+L3216+L3220+L3224+L3228+L3232+L3236+L3240+L3244+L3248+L3252+L3256+L3260+L3264+L3268+L3272+L3276+L3280</f>
        <v>0</v>
      </c>
      <c r="M2971" s="26">
        <f>0+M2972+M2976+M2980+M2984+M2988+M2992+M2996+M3000+M3004+M3008+M3012+M3016+M3020+M3024+M3028+M3032+M3036+M3040+M3044+M3048+M3052+M3056+M3060+M3064+M3068+M3072+M3076+M3080+M3084+M3088+M3092+M3096+M3100+M3104+M3108+M3112+M3116+M3120+M3124+M3128+M3132+M3136+M3140+M3144+M3148+M3152+M3156+M3160+M3164+M3168+M3172+M3176+M3180+M3184+M3188+M3192+M3196+M3200+M3204+M3208+M3212+M3216+M3220+M3224+M3228+M3232+M3236+M3240+M3244+M3248+M3252+M3256+M3260+M3264+M3268+M3272+M3276+M3280</f>
        <v>0</v>
      </c>
    </row>
    <row r="2972" spans="1:16" x14ac:dyDescent="0.2">
      <c r="A2972" t="s">
        <v>36</v>
      </c>
      <c r="B2972" s="5" t="s">
        <v>1246</v>
      </c>
      <c r="C2972" s="5" t="s">
        <v>2264</v>
      </c>
      <c r="D2972" t="s">
        <v>4</v>
      </c>
      <c r="E2972" s="22" t="s">
        <v>2265</v>
      </c>
      <c r="F2972" s="23" t="s">
        <v>64</v>
      </c>
      <c r="G2972" s="24">
        <v>15</v>
      </c>
      <c r="H2972" s="23">
        <v>0</v>
      </c>
      <c r="I2972" s="23">
        <f>ROUND(G2972*H2972,6)</f>
        <v>0</v>
      </c>
      <c r="L2972" s="25">
        <v>0</v>
      </c>
      <c r="M2972" s="26">
        <f>ROUND(ROUND(L2972,2)*ROUND(G2972,3),2)</f>
        <v>0</v>
      </c>
      <c r="N2972" s="23" t="s">
        <v>53</v>
      </c>
      <c r="O2972">
        <f>(M2972*21)/100</f>
        <v>0</v>
      </c>
      <c r="P2972" t="s">
        <v>42</v>
      </c>
    </row>
    <row r="2973" spans="1:16" x14ac:dyDescent="0.2">
      <c r="A2973" s="27" t="s">
        <v>43</v>
      </c>
      <c r="E2973" s="28" t="s">
        <v>4</v>
      </c>
    </row>
    <row r="2974" spans="1:16" x14ac:dyDescent="0.2">
      <c r="A2974" s="27" t="s">
        <v>44</v>
      </c>
      <c r="E2974" s="29" t="s">
        <v>4</v>
      </c>
    </row>
    <row r="2975" spans="1:16" x14ac:dyDescent="0.2">
      <c r="E2975" s="28" t="s">
        <v>4</v>
      </c>
    </row>
    <row r="2976" spans="1:16" x14ac:dyDescent="0.2">
      <c r="A2976" t="s">
        <v>36</v>
      </c>
      <c r="B2976" s="5" t="s">
        <v>1250</v>
      </c>
      <c r="C2976" s="5" t="s">
        <v>2266</v>
      </c>
      <c r="D2976" t="s">
        <v>4</v>
      </c>
      <c r="E2976" s="22" t="s">
        <v>2267</v>
      </c>
      <c r="F2976" s="23" t="s">
        <v>64</v>
      </c>
      <c r="G2976" s="24">
        <v>1</v>
      </c>
      <c r="H2976" s="23">
        <v>0</v>
      </c>
      <c r="I2976" s="23">
        <f>ROUND(G2976*H2976,6)</f>
        <v>0</v>
      </c>
      <c r="L2976" s="25">
        <v>0</v>
      </c>
      <c r="M2976" s="26">
        <f>ROUND(ROUND(L2976,2)*ROUND(G2976,3),2)</f>
        <v>0</v>
      </c>
      <c r="N2976" s="23" t="s">
        <v>53</v>
      </c>
      <c r="O2976">
        <f>(M2976*21)/100</f>
        <v>0</v>
      </c>
      <c r="P2976" t="s">
        <v>42</v>
      </c>
    </row>
    <row r="2977" spans="1:16" x14ac:dyDescent="0.2">
      <c r="A2977" s="27" t="s">
        <v>43</v>
      </c>
      <c r="E2977" s="28" t="s">
        <v>4</v>
      </c>
    </row>
    <row r="2978" spans="1:16" x14ac:dyDescent="0.2">
      <c r="A2978" s="27" t="s">
        <v>44</v>
      </c>
      <c r="E2978" s="29" t="s">
        <v>4</v>
      </c>
    </row>
    <row r="2979" spans="1:16" x14ac:dyDescent="0.2">
      <c r="E2979" s="28" t="s">
        <v>4</v>
      </c>
    </row>
    <row r="2980" spans="1:16" x14ac:dyDescent="0.2">
      <c r="A2980" t="s">
        <v>36</v>
      </c>
      <c r="B2980" s="5" t="s">
        <v>1261</v>
      </c>
      <c r="C2980" s="5" t="s">
        <v>2268</v>
      </c>
      <c r="D2980" t="s">
        <v>4</v>
      </c>
      <c r="E2980" s="22" t="s">
        <v>2269</v>
      </c>
      <c r="F2980" s="23" t="s">
        <v>64</v>
      </c>
      <c r="G2980" s="24">
        <v>1</v>
      </c>
      <c r="H2980" s="23">
        <v>0</v>
      </c>
      <c r="I2980" s="23">
        <f>ROUND(G2980*H2980,6)</f>
        <v>0</v>
      </c>
      <c r="L2980" s="25">
        <v>0</v>
      </c>
      <c r="M2980" s="26">
        <f>ROUND(ROUND(L2980,2)*ROUND(G2980,3),2)</f>
        <v>0</v>
      </c>
      <c r="N2980" s="23" t="s">
        <v>53</v>
      </c>
      <c r="O2980">
        <f>(M2980*21)/100</f>
        <v>0</v>
      </c>
      <c r="P2980" t="s">
        <v>42</v>
      </c>
    </row>
    <row r="2981" spans="1:16" x14ac:dyDescent="0.2">
      <c r="A2981" s="27" t="s">
        <v>43</v>
      </c>
      <c r="E2981" s="28" t="s">
        <v>4</v>
      </c>
    </row>
    <row r="2982" spans="1:16" x14ac:dyDescent="0.2">
      <c r="A2982" s="27" t="s">
        <v>44</v>
      </c>
      <c r="E2982" s="29" t="s">
        <v>4</v>
      </c>
    </row>
    <row r="2983" spans="1:16" x14ac:dyDescent="0.2">
      <c r="E2983" s="28" t="s">
        <v>4</v>
      </c>
    </row>
    <row r="2984" spans="1:16" ht="25.5" x14ac:dyDescent="0.2">
      <c r="A2984" t="s">
        <v>36</v>
      </c>
      <c r="B2984" s="5" t="s">
        <v>1265</v>
      </c>
      <c r="C2984" s="5" t="s">
        <v>2270</v>
      </c>
      <c r="D2984" t="s">
        <v>4</v>
      </c>
      <c r="E2984" s="22" t="s">
        <v>2271</v>
      </c>
      <c r="F2984" s="23" t="s">
        <v>64</v>
      </c>
      <c r="G2984" s="24">
        <v>1</v>
      </c>
      <c r="H2984" s="23">
        <v>0</v>
      </c>
      <c r="I2984" s="23">
        <f>ROUND(G2984*H2984,6)</f>
        <v>0</v>
      </c>
      <c r="L2984" s="25">
        <v>0</v>
      </c>
      <c r="M2984" s="26">
        <f>ROUND(ROUND(L2984,2)*ROUND(G2984,3),2)</f>
        <v>0</v>
      </c>
      <c r="N2984" s="23" t="s">
        <v>53</v>
      </c>
      <c r="O2984">
        <f>(M2984*21)/100</f>
        <v>0</v>
      </c>
      <c r="P2984" t="s">
        <v>42</v>
      </c>
    </row>
    <row r="2985" spans="1:16" x14ac:dyDescent="0.2">
      <c r="A2985" s="27" t="s">
        <v>43</v>
      </c>
      <c r="E2985" s="28" t="s">
        <v>4</v>
      </c>
    </row>
    <row r="2986" spans="1:16" x14ac:dyDescent="0.2">
      <c r="A2986" s="27" t="s">
        <v>44</v>
      </c>
      <c r="E2986" s="29" t="s">
        <v>4</v>
      </c>
    </row>
    <row r="2987" spans="1:16" x14ac:dyDescent="0.2">
      <c r="E2987" s="28" t="s">
        <v>4</v>
      </c>
    </row>
    <row r="2988" spans="1:16" x14ac:dyDescent="0.2">
      <c r="A2988" t="s">
        <v>36</v>
      </c>
      <c r="B2988" s="5" t="s">
        <v>1256</v>
      </c>
      <c r="C2988" s="5" t="s">
        <v>2272</v>
      </c>
      <c r="D2988" t="s">
        <v>4</v>
      </c>
      <c r="E2988" s="22" t="s">
        <v>2273</v>
      </c>
      <c r="F2988" s="23" t="s">
        <v>64</v>
      </c>
      <c r="G2988" s="24">
        <v>1</v>
      </c>
      <c r="H2988" s="23">
        <v>0</v>
      </c>
      <c r="I2988" s="23">
        <f>ROUND(G2988*H2988,6)</f>
        <v>0</v>
      </c>
      <c r="L2988" s="25">
        <v>0</v>
      </c>
      <c r="M2988" s="26">
        <f>ROUND(ROUND(L2988,2)*ROUND(G2988,3),2)</f>
        <v>0</v>
      </c>
      <c r="N2988" s="23" t="s">
        <v>53</v>
      </c>
      <c r="O2988">
        <f>(M2988*21)/100</f>
        <v>0</v>
      </c>
      <c r="P2988" t="s">
        <v>42</v>
      </c>
    </row>
    <row r="2989" spans="1:16" x14ac:dyDescent="0.2">
      <c r="A2989" s="27" t="s">
        <v>43</v>
      </c>
      <c r="E2989" s="28" t="s">
        <v>4</v>
      </c>
    </row>
    <row r="2990" spans="1:16" x14ac:dyDescent="0.2">
      <c r="A2990" s="27" t="s">
        <v>44</v>
      </c>
      <c r="E2990" s="29" t="s">
        <v>4</v>
      </c>
    </row>
    <row r="2991" spans="1:16" x14ac:dyDescent="0.2">
      <c r="E2991" s="28" t="s">
        <v>4</v>
      </c>
    </row>
    <row r="2992" spans="1:16" x14ac:dyDescent="0.2">
      <c r="A2992" t="s">
        <v>36</v>
      </c>
      <c r="B2992" s="5" t="s">
        <v>1269</v>
      </c>
      <c r="C2992" s="5" t="s">
        <v>2274</v>
      </c>
      <c r="D2992" t="s">
        <v>4</v>
      </c>
      <c r="E2992" s="22" t="s">
        <v>2275</v>
      </c>
      <c r="F2992" s="23" t="s">
        <v>64</v>
      </c>
      <c r="G2992" s="24">
        <v>1</v>
      </c>
      <c r="H2992" s="23">
        <v>0</v>
      </c>
      <c r="I2992" s="23">
        <f>ROUND(G2992*H2992,6)</f>
        <v>0</v>
      </c>
      <c r="L2992" s="25">
        <v>0</v>
      </c>
      <c r="M2992" s="26">
        <f>ROUND(ROUND(L2992,2)*ROUND(G2992,3),2)</f>
        <v>0</v>
      </c>
      <c r="N2992" s="23" t="s">
        <v>53</v>
      </c>
      <c r="O2992">
        <f>(M2992*21)/100</f>
        <v>0</v>
      </c>
      <c r="P2992" t="s">
        <v>42</v>
      </c>
    </row>
    <row r="2993" spans="1:16" x14ac:dyDescent="0.2">
      <c r="A2993" s="27" t="s">
        <v>43</v>
      </c>
      <c r="E2993" s="28" t="s">
        <v>4</v>
      </c>
    </row>
    <row r="2994" spans="1:16" x14ac:dyDescent="0.2">
      <c r="A2994" s="27" t="s">
        <v>44</v>
      </c>
      <c r="E2994" s="29" t="s">
        <v>4</v>
      </c>
    </row>
    <row r="2995" spans="1:16" x14ac:dyDescent="0.2">
      <c r="E2995" s="28" t="s">
        <v>4</v>
      </c>
    </row>
    <row r="2996" spans="1:16" x14ac:dyDescent="0.2">
      <c r="A2996" t="s">
        <v>36</v>
      </c>
      <c r="B2996" s="5" t="s">
        <v>1230</v>
      </c>
      <c r="C2996" s="5" t="s">
        <v>2276</v>
      </c>
      <c r="D2996" t="s">
        <v>4</v>
      </c>
      <c r="E2996" s="22" t="s">
        <v>2277</v>
      </c>
      <c r="F2996" s="23" t="s">
        <v>64</v>
      </c>
      <c r="G2996" s="24">
        <v>2</v>
      </c>
      <c r="H2996" s="23">
        <v>0</v>
      </c>
      <c r="I2996" s="23">
        <f>ROUND(G2996*H2996,6)</f>
        <v>0</v>
      </c>
      <c r="L2996" s="25">
        <v>0</v>
      </c>
      <c r="M2996" s="26">
        <f>ROUND(ROUND(L2996,2)*ROUND(G2996,3),2)</f>
        <v>0</v>
      </c>
      <c r="N2996" s="23" t="s">
        <v>53</v>
      </c>
      <c r="O2996">
        <f>(M2996*21)/100</f>
        <v>0</v>
      </c>
      <c r="P2996" t="s">
        <v>42</v>
      </c>
    </row>
    <row r="2997" spans="1:16" x14ac:dyDescent="0.2">
      <c r="A2997" s="27" t="s">
        <v>43</v>
      </c>
      <c r="E2997" s="28" t="s">
        <v>4</v>
      </c>
    </row>
    <row r="2998" spans="1:16" x14ac:dyDescent="0.2">
      <c r="A2998" s="27" t="s">
        <v>44</v>
      </c>
      <c r="E2998" s="29" t="s">
        <v>4</v>
      </c>
    </row>
    <row r="2999" spans="1:16" x14ac:dyDescent="0.2">
      <c r="E2999" s="28" t="s">
        <v>4</v>
      </c>
    </row>
    <row r="3000" spans="1:16" x14ac:dyDescent="0.2">
      <c r="A3000" t="s">
        <v>36</v>
      </c>
      <c r="B3000" s="5" t="s">
        <v>1239</v>
      </c>
      <c r="C3000" s="5" t="s">
        <v>2278</v>
      </c>
      <c r="D3000" t="s">
        <v>4</v>
      </c>
      <c r="E3000" s="22" t="s">
        <v>2279</v>
      </c>
      <c r="F3000" s="23" t="s">
        <v>64</v>
      </c>
      <c r="G3000" s="24">
        <v>2</v>
      </c>
      <c r="H3000" s="23">
        <v>0</v>
      </c>
      <c r="I3000" s="23">
        <f>ROUND(G3000*H3000,6)</f>
        <v>0</v>
      </c>
      <c r="L3000" s="25">
        <v>0</v>
      </c>
      <c r="M3000" s="26">
        <f>ROUND(ROUND(L3000,2)*ROUND(G3000,3),2)</f>
        <v>0</v>
      </c>
      <c r="N3000" s="23" t="s">
        <v>53</v>
      </c>
      <c r="O3000">
        <f>(M3000*21)/100</f>
        <v>0</v>
      </c>
      <c r="P3000" t="s">
        <v>42</v>
      </c>
    </row>
    <row r="3001" spans="1:16" x14ac:dyDescent="0.2">
      <c r="A3001" s="27" t="s">
        <v>43</v>
      </c>
      <c r="E3001" s="28" t="s">
        <v>4</v>
      </c>
    </row>
    <row r="3002" spans="1:16" x14ac:dyDescent="0.2">
      <c r="A3002" s="27" t="s">
        <v>44</v>
      </c>
      <c r="E3002" s="29" t="s">
        <v>4</v>
      </c>
    </row>
    <row r="3003" spans="1:16" x14ac:dyDescent="0.2">
      <c r="E3003" s="28" t="s">
        <v>4</v>
      </c>
    </row>
    <row r="3004" spans="1:16" x14ac:dyDescent="0.2">
      <c r="A3004" t="s">
        <v>36</v>
      </c>
      <c r="B3004" s="5" t="s">
        <v>1272</v>
      </c>
      <c r="C3004" s="5" t="s">
        <v>2280</v>
      </c>
      <c r="D3004" t="s">
        <v>4</v>
      </c>
      <c r="E3004" s="22" t="s">
        <v>2281</v>
      </c>
      <c r="F3004" s="23" t="s">
        <v>64</v>
      </c>
      <c r="G3004" s="24">
        <v>20</v>
      </c>
      <c r="H3004" s="23">
        <v>0</v>
      </c>
      <c r="I3004" s="23">
        <f>ROUND(G3004*H3004,6)</f>
        <v>0</v>
      </c>
      <c r="L3004" s="25">
        <v>0</v>
      </c>
      <c r="M3004" s="26">
        <f>ROUND(ROUND(L3004,2)*ROUND(G3004,3),2)</f>
        <v>0</v>
      </c>
      <c r="N3004" s="23" t="s">
        <v>53</v>
      </c>
      <c r="O3004">
        <f>(M3004*21)/100</f>
        <v>0</v>
      </c>
      <c r="P3004" t="s">
        <v>42</v>
      </c>
    </row>
    <row r="3005" spans="1:16" x14ac:dyDescent="0.2">
      <c r="A3005" s="27" t="s">
        <v>43</v>
      </c>
      <c r="E3005" s="28" t="s">
        <v>4</v>
      </c>
    </row>
    <row r="3006" spans="1:16" x14ac:dyDescent="0.2">
      <c r="A3006" s="27" t="s">
        <v>44</v>
      </c>
      <c r="E3006" s="29" t="s">
        <v>4</v>
      </c>
    </row>
    <row r="3007" spans="1:16" x14ac:dyDescent="0.2">
      <c r="E3007" s="28" t="s">
        <v>4</v>
      </c>
    </row>
    <row r="3008" spans="1:16" x14ac:dyDescent="0.2">
      <c r="A3008" t="s">
        <v>36</v>
      </c>
      <c r="B3008" s="5" t="s">
        <v>1276</v>
      </c>
      <c r="C3008" s="5" t="s">
        <v>2282</v>
      </c>
      <c r="D3008" t="s">
        <v>4</v>
      </c>
      <c r="E3008" s="22" t="s">
        <v>2283</v>
      </c>
      <c r="F3008" s="23" t="s">
        <v>64</v>
      </c>
      <c r="G3008" s="24">
        <v>2</v>
      </c>
      <c r="H3008" s="23">
        <v>0</v>
      </c>
      <c r="I3008" s="23">
        <f>ROUND(G3008*H3008,6)</f>
        <v>0</v>
      </c>
      <c r="L3008" s="25">
        <v>0</v>
      </c>
      <c r="M3008" s="26">
        <f>ROUND(ROUND(L3008,2)*ROUND(G3008,3),2)</f>
        <v>0</v>
      </c>
      <c r="N3008" s="23" t="s">
        <v>53</v>
      </c>
      <c r="O3008">
        <f>(M3008*21)/100</f>
        <v>0</v>
      </c>
      <c r="P3008" t="s">
        <v>42</v>
      </c>
    </row>
    <row r="3009" spans="1:16" x14ac:dyDescent="0.2">
      <c r="A3009" s="27" t="s">
        <v>43</v>
      </c>
      <c r="E3009" s="28" t="s">
        <v>4</v>
      </c>
    </row>
    <row r="3010" spans="1:16" x14ac:dyDescent="0.2">
      <c r="A3010" s="27" t="s">
        <v>44</v>
      </c>
      <c r="E3010" s="29" t="s">
        <v>4</v>
      </c>
    </row>
    <row r="3011" spans="1:16" x14ac:dyDescent="0.2">
      <c r="E3011" s="28" t="s">
        <v>4</v>
      </c>
    </row>
    <row r="3012" spans="1:16" x14ac:dyDescent="0.2">
      <c r="A3012" t="s">
        <v>36</v>
      </c>
      <c r="B3012" s="5" t="s">
        <v>1285</v>
      </c>
      <c r="C3012" s="5" t="s">
        <v>2284</v>
      </c>
      <c r="D3012" t="s">
        <v>4</v>
      </c>
      <c r="E3012" s="22" t="s">
        <v>2285</v>
      </c>
      <c r="F3012" s="23" t="s">
        <v>64</v>
      </c>
      <c r="G3012" s="24">
        <v>13</v>
      </c>
      <c r="H3012" s="23">
        <v>0</v>
      </c>
      <c r="I3012" s="23">
        <f>ROUND(G3012*H3012,6)</f>
        <v>0</v>
      </c>
      <c r="L3012" s="25">
        <v>0</v>
      </c>
      <c r="M3012" s="26">
        <f>ROUND(ROUND(L3012,2)*ROUND(G3012,3),2)</f>
        <v>0</v>
      </c>
      <c r="N3012" s="23" t="s">
        <v>53</v>
      </c>
      <c r="O3012">
        <f>(M3012*21)/100</f>
        <v>0</v>
      </c>
      <c r="P3012" t="s">
        <v>42</v>
      </c>
    </row>
    <row r="3013" spans="1:16" x14ac:dyDescent="0.2">
      <c r="A3013" s="27" t="s">
        <v>43</v>
      </c>
      <c r="E3013" s="28" t="s">
        <v>4</v>
      </c>
    </row>
    <row r="3014" spans="1:16" x14ac:dyDescent="0.2">
      <c r="A3014" s="27" t="s">
        <v>44</v>
      </c>
      <c r="E3014" s="29" t="s">
        <v>4</v>
      </c>
    </row>
    <row r="3015" spans="1:16" x14ac:dyDescent="0.2">
      <c r="E3015" s="28" t="s">
        <v>4</v>
      </c>
    </row>
    <row r="3016" spans="1:16" ht="25.5" x14ac:dyDescent="0.2">
      <c r="A3016" t="s">
        <v>36</v>
      </c>
      <c r="B3016" s="5" t="s">
        <v>1225</v>
      </c>
      <c r="C3016" s="5" t="s">
        <v>2286</v>
      </c>
      <c r="D3016" t="s">
        <v>4</v>
      </c>
      <c r="E3016" s="22" t="s">
        <v>2287</v>
      </c>
      <c r="F3016" s="23" t="s">
        <v>64</v>
      </c>
      <c r="G3016" s="24">
        <v>3</v>
      </c>
      <c r="H3016" s="23">
        <v>0</v>
      </c>
      <c r="I3016" s="23">
        <f>ROUND(G3016*H3016,6)</f>
        <v>0</v>
      </c>
      <c r="L3016" s="25">
        <v>0</v>
      </c>
      <c r="M3016" s="26">
        <f>ROUND(ROUND(L3016,2)*ROUND(G3016,3),2)</f>
        <v>0</v>
      </c>
      <c r="N3016" s="23" t="s">
        <v>53</v>
      </c>
      <c r="O3016">
        <f>(M3016*21)/100</f>
        <v>0</v>
      </c>
      <c r="P3016" t="s">
        <v>42</v>
      </c>
    </row>
    <row r="3017" spans="1:16" x14ac:dyDescent="0.2">
      <c r="A3017" s="27" t="s">
        <v>43</v>
      </c>
      <c r="E3017" s="28" t="s">
        <v>4</v>
      </c>
    </row>
    <row r="3018" spans="1:16" x14ac:dyDescent="0.2">
      <c r="A3018" s="27" t="s">
        <v>44</v>
      </c>
      <c r="E3018" s="29" t="s">
        <v>4</v>
      </c>
    </row>
    <row r="3019" spans="1:16" x14ac:dyDescent="0.2">
      <c r="E3019" s="28" t="s">
        <v>4</v>
      </c>
    </row>
    <row r="3020" spans="1:16" x14ac:dyDescent="0.2">
      <c r="A3020" t="s">
        <v>36</v>
      </c>
      <c r="B3020" s="5" t="s">
        <v>1011</v>
      </c>
      <c r="C3020" s="5" t="s">
        <v>2288</v>
      </c>
      <c r="D3020" t="s">
        <v>4</v>
      </c>
      <c r="E3020" s="22" t="s">
        <v>2289</v>
      </c>
      <c r="F3020" s="23" t="s">
        <v>64</v>
      </c>
      <c r="G3020" s="24">
        <v>2</v>
      </c>
      <c r="H3020" s="23">
        <v>0</v>
      </c>
      <c r="I3020" s="23">
        <f>ROUND(G3020*H3020,6)</f>
        <v>0</v>
      </c>
      <c r="L3020" s="25">
        <v>0</v>
      </c>
      <c r="M3020" s="26">
        <f>ROUND(ROUND(L3020,2)*ROUND(G3020,3),2)</f>
        <v>0</v>
      </c>
      <c r="N3020" s="23" t="s">
        <v>53</v>
      </c>
      <c r="O3020">
        <f>(M3020*21)/100</f>
        <v>0</v>
      </c>
      <c r="P3020" t="s">
        <v>42</v>
      </c>
    </row>
    <row r="3021" spans="1:16" x14ac:dyDescent="0.2">
      <c r="A3021" s="27" t="s">
        <v>43</v>
      </c>
      <c r="E3021" s="28" t="s">
        <v>4</v>
      </c>
    </row>
    <row r="3022" spans="1:16" x14ac:dyDescent="0.2">
      <c r="A3022" s="27" t="s">
        <v>44</v>
      </c>
      <c r="E3022" s="29" t="s">
        <v>4</v>
      </c>
    </row>
    <row r="3023" spans="1:16" x14ac:dyDescent="0.2">
      <c r="E3023" s="28" t="s">
        <v>4</v>
      </c>
    </row>
    <row r="3024" spans="1:16" x14ac:dyDescent="0.2">
      <c r="A3024" t="s">
        <v>36</v>
      </c>
      <c r="B3024" s="5" t="s">
        <v>1153</v>
      </c>
      <c r="C3024" s="5" t="s">
        <v>2290</v>
      </c>
      <c r="D3024" t="s">
        <v>4</v>
      </c>
      <c r="E3024" s="22" t="s">
        <v>2291</v>
      </c>
      <c r="F3024" s="23" t="s">
        <v>64</v>
      </c>
      <c r="G3024" s="24">
        <v>1</v>
      </c>
      <c r="H3024" s="23">
        <v>0</v>
      </c>
      <c r="I3024" s="23">
        <f>ROUND(G3024*H3024,6)</f>
        <v>0</v>
      </c>
      <c r="L3024" s="25">
        <v>0</v>
      </c>
      <c r="M3024" s="26">
        <f>ROUND(ROUND(L3024,2)*ROUND(G3024,3),2)</f>
        <v>0</v>
      </c>
      <c r="N3024" s="23" t="s">
        <v>53</v>
      </c>
      <c r="O3024">
        <f>(M3024*21)/100</f>
        <v>0</v>
      </c>
      <c r="P3024" t="s">
        <v>42</v>
      </c>
    </row>
    <row r="3025" spans="1:16" x14ac:dyDescent="0.2">
      <c r="A3025" s="27" t="s">
        <v>43</v>
      </c>
      <c r="E3025" s="28" t="s">
        <v>4</v>
      </c>
    </row>
    <row r="3026" spans="1:16" x14ac:dyDescent="0.2">
      <c r="A3026" s="27" t="s">
        <v>44</v>
      </c>
      <c r="E3026" s="29" t="s">
        <v>4</v>
      </c>
    </row>
    <row r="3027" spans="1:16" x14ac:dyDescent="0.2">
      <c r="E3027" s="28" t="s">
        <v>4</v>
      </c>
    </row>
    <row r="3028" spans="1:16" x14ac:dyDescent="0.2">
      <c r="A3028" t="s">
        <v>36</v>
      </c>
      <c r="B3028" s="5" t="s">
        <v>1139</v>
      </c>
      <c r="C3028" s="5" t="s">
        <v>2292</v>
      </c>
      <c r="D3028" t="s">
        <v>4</v>
      </c>
      <c r="E3028" s="22" t="s">
        <v>2293</v>
      </c>
      <c r="F3028" s="23" t="s">
        <v>64</v>
      </c>
      <c r="G3028" s="24">
        <v>3</v>
      </c>
      <c r="H3028" s="23">
        <v>0</v>
      </c>
      <c r="I3028" s="23">
        <f>ROUND(G3028*H3028,6)</f>
        <v>0</v>
      </c>
      <c r="L3028" s="25">
        <v>0</v>
      </c>
      <c r="M3028" s="26">
        <f>ROUND(ROUND(L3028,2)*ROUND(G3028,3),2)</f>
        <v>0</v>
      </c>
      <c r="N3028" s="23" t="s">
        <v>53</v>
      </c>
      <c r="O3028">
        <f>(M3028*21)/100</f>
        <v>0</v>
      </c>
      <c r="P3028" t="s">
        <v>42</v>
      </c>
    </row>
    <row r="3029" spans="1:16" x14ac:dyDescent="0.2">
      <c r="A3029" s="27" t="s">
        <v>43</v>
      </c>
      <c r="E3029" s="28" t="s">
        <v>4</v>
      </c>
    </row>
    <row r="3030" spans="1:16" x14ac:dyDescent="0.2">
      <c r="A3030" s="27" t="s">
        <v>44</v>
      </c>
      <c r="E3030" s="29" t="s">
        <v>4</v>
      </c>
    </row>
    <row r="3031" spans="1:16" x14ac:dyDescent="0.2">
      <c r="E3031" s="28" t="s">
        <v>4</v>
      </c>
    </row>
    <row r="3032" spans="1:16" x14ac:dyDescent="0.2">
      <c r="A3032" t="s">
        <v>36</v>
      </c>
      <c r="B3032" s="5" t="s">
        <v>1140</v>
      </c>
      <c r="C3032" s="5" t="s">
        <v>2294</v>
      </c>
      <c r="D3032" t="s">
        <v>4</v>
      </c>
      <c r="E3032" s="22" t="s">
        <v>2295</v>
      </c>
      <c r="F3032" s="23" t="s">
        <v>64</v>
      </c>
      <c r="G3032" s="24">
        <v>1</v>
      </c>
      <c r="H3032" s="23">
        <v>0</v>
      </c>
      <c r="I3032" s="23">
        <f>ROUND(G3032*H3032,6)</f>
        <v>0</v>
      </c>
      <c r="L3032" s="25">
        <v>0</v>
      </c>
      <c r="M3032" s="26">
        <f>ROUND(ROUND(L3032,2)*ROUND(G3032,3),2)</f>
        <v>0</v>
      </c>
      <c r="N3032" s="23" t="s">
        <v>53</v>
      </c>
      <c r="O3032">
        <f>(M3032*21)/100</f>
        <v>0</v>
      </c>
      <c r="P3032" t="s">
        <v>42</v>
      </c>
    </row>
    <row r="3033" spans="1:16" x14ac:dyDescent="0.2">
      <c r="A3033" s="27" t="s">
        <v>43</v>
      </c>
      <c r="E3033" s="28" t="s">
        <v>4</v>
      </c>
    </row>
    <row r="3034" spans="1:16" x14ac:dyDescent="0.2">
      <c r="A3034" s="27" t="s">
        <v>44</v>
      </c>
      <c r="E3034" s="29" t="s">
        <v>4</v>
      </c>
    </row>
    <row r="3035" spans="1:16" x14ac:dyDescent="0.2">
      <c r="E3035" s="28" t="s">
        <v>4</v>
      </c>
    </row>
    <row r="3036" spans="1:16" x14ac:dyDescent="0.2">
      <c r="A3036" t="s">
        <v>36</v>
      </c>
      <c r="B3036" s="5" t="s">
        <v>1157</v>
      </c>
      <c r="C3036" s="5" t="s">
        <v>2296</v>
      </c>
      <c r="D3036" t="s">
        <v>4</v>
      </c>
      <c r="E3036" s="22" t="s">
        <v>2297</v>
      </c>
      <c r="F3036" s="23" t="s">
        <v>64</v>
      </c>
      <c r="G3036" s="24">
        <v>1</v>
      </c>
      <c r="H3036" s="23">
        <v>0</v>
      </c>
      <c r="I3036" s="23">
        <f>ROUND(G3036*H3036,6)</f>
        <v>0</v>
      </c>
      <c r="L3036" s="25">
        <v>0</v>
      </c>
      <c r="M3036" s="26">
        <f>ROUND(ROUND(L3036,2)*ROUND(G3036,3),2)</f>
        <v>0</v>
      </c>
      <c r="N3036" s="23" t="s">
        <v>53</v>
      </c>
      <c r="O3036">
        <f>(M3036*21)/100</f>
        <v>0</v>
      </c>
      <c r="P3036" t="s">
        <v>42</v>
      </c>
    </row>
    <row r="3037" spans="1:16" x14ac:dyDescent="0.2">
      <c r="A3037" s="27" t="s">
        <v>43</v>
      </c>
      <c r="E3037" s="28" t="s">
        <v>4</v>
      </c>
    </row>
    <row r="3038" spans="1:16" x14ac:dyDescent="0.2">
      <c r="A3038" s="27" t="s">
        <v>44</v>
      </c>
      <c r="E3038" s="29" t="s">
        <v>4</v>
      </c>
    </row>
    <row r="3039" spans="1:16" x14ac:dyDescent="0.2">
      <c r="E3039" s="28" t="s">
        <v>4</v>
      </c>
    </row>
    <row r="3040" spans="1:16" x14ac:dyDescent="0.2">
      <c r="A3040" t="s">
        <v>36</v>
      </c>
      <c r="B3040" s="5" t="s">
        <v>1142</v>
      </c>
      <c r="C3040" s="5" t="s">
        <v>2298</v>
      </c>
      <c r="D3040" t="s">
        <v>4</v>
      </c>
      <c r="E3040" s="22" t="s">
        <v>2299</v>
      </c>
      <c r="F3040" s="23" t="s">
        <v>64</v>
      </c>
      <c r="G3040" s="24">
        <v>1</v>
      </c>
      <c r="H3040" s="23">
        <v>0</v>
      </c>
      <c r="I3040" s="23">
        <f>ROUND(G3040*H3040,6)</f>
        <v>0</v>
      </c>
      <c r="L3040" s="25">
        <v>0</v>
      </c>
      <c r="M3040" s="26">
        <f>ROUND(ROUND(L3040,2)*ROUND(G3040,3),2)</f>
        <v>0</v>
      </c>
      <c r="N3040" s="23" t="s">
        <v>53</v>
      </c>
      <c r="O3040">
        <f>(M3040*21)/100</f>
        <v>0</v>
      </c>
      <c r="P3040" t="s">
        <v>42</v>
      </c>
    </row>
    <row r="3041" spans="1:16" x14ac:dyDescent="0.2">
      <c r="A3041" s="27" t="s">
        <v>43</v>
      </c>
      <c r="E3041" s="28" t="s">
        <v>4</v>
      </c>
    </row>
    <row r="3042" spans="1:16" x14ac:dyDescent="0.2">
      <c r="A3042" s="27" t="s">
        <v>44</v>
      </c>
      <c r="E3042" s="29" t="s">
        <v>4</v>
      </c>
    </row>
    <row r="3043" spans="1:16" x14ac:dyDescent="0.2">
      <c r="E3043" s="28" t="s">
        <v>4</v>
      </c>
    </row>
    <row r="3044" spans="1:16" x14ac:dyDescent="0.2">
      <c r="A3044" t="s">
        <v>36</v>
      </c>
      <c r="B3044" s="5" t="s">
        <v>1141</v>
      </c>
      <c r="C3044" s="5" t="s">
        <v>2300</v>
      </c>
      <c r="D3044" t="s">
        <v>4</v>
      </c>
      <c r="E3044" s="22" t="s">
        <v>2301</v>
      </c>
      <c r="F3044" s="23" t="s">
        <v>64</v>
      </c>
      <c r="G3044" s="24">
        <v>13</v>
      </c>
      <c r="H3044" s="23">
        <v>0</v>
      </c>
      <c r="I3044" s="23">
        <f>ROUND(G3044*H3044,6)</f>
        <v>0</v>
      </c>
      <c r="L3044" s="25">
        <v>0</v>
      </c>
      <c r="M3044" s="26">
        <f>ROUND(ROUND(L3044,2)*ROUND(G3044,3),2)</f>
        <v>0</v>
      </c>
      <c r="N3044" s="23" t="s">
        <v>53</v>
      </c>
      <c r="O3044">
        <f>(M3044*21)/100</f>
        <v>0</v>
      </c>
      <c r="P3044" t="s">
        <v>42</v>
      </c>
    </row>
    <row r="3045" spans="1:16" x14ac:dyDescent="0.2">
      <c r="A3045" s="27" t="s">
        <v>43</v>
      </c>
      <c r="E3045" s="28" t="s">
        <v>4</v>
      </c>
    </row>
    <row r="3046" spans="1:16" x14ac:dyDescent="0.2">
      <c r="A3046" s="27" t="s">
        <v>44</v>
      </c>
      <c r="E3046" s="29" t="s">
        <v>4</v>
      </c>
    </row>
    <row r="3047" spans="1:16" x14ac:dyDescent="0.2">
      <c r="E3047" s="28" t="s">
        <v>4</v>
      </c>
    </row>
    <row r="3048" spans="1:16" x14ac:dyDescent="0.2">
      <c r="A3048" t="s">
        <v>36</v>
      </c>
      <c r="B3048" s="5" t="s">
        <v>1161</v>
      </c>
      <c r="C3048" s="5" t="s">
        <v>2302</v>
      </c>
      <c r="D3048" t="s">
        <v>4</v>
      </c>
      <c r="E3048" s="22" t="s">
        <v>2303</v>
      </c>
      <c r="F3048" s="23" t="s">
        <v>64</v>
      </c>
      <c r="G3048" s="24">
        <v>1</v>
      </c>
      <c r="H3048" s="23">
        <v>0</v>
      </c>
      <c r="I3048" s="23">
        <f>ROUND(G3048*H3048,6)</f>
        <v>0</v>
      </c>
      <c r="L3048" s="25">
        <v>0</v>
      </c>
      <c r="M3048" s="26">
        <f>ROUND(ROUND(L3048,2)*ROUND(G3048,3),2)</f>
        <v>0</v>
      </c>
      <c r="N3048" s="23" t="s">
        <v>53</v>
      </c>
      <c r="O3048">
        <f>(M3048*21)/100</f>
        <v>0</v>
      </c>
      <c r="P3048" t="s">
        <v>42</v>
      </c>
    </row>
    <row r="3049" spans="1:16" x14ac:dyDescent="0.2">
      <c r="A3049" s="27" t="s">
        <v>43</v>
      </c>
      <c r="E3049" s="28" t="s">
        <v>4</v>
      </c>
    </row>
    <row r="3050" spans="1:16" x14ac:dyDescent="0.2">
      <c r="A3050" s="27" t="s">
        <v>44</v>
      </c>
      <c r="E3050" s="29" t="s">
        <v>4</v>
      </c>
    </row>
    <row r="3051" spans="1:16" x14ac:dyDescent="0.2">
      <c r="E3051" s="28" t="s">
        <v>4</v>
      </c>
    </row>
    <row r="3052" spans="1:16" x14ac:dyDescent="0.2">
      <c r="A3052" t="s">
        <v>36</v>
      </c>
      <c r="B3052" s="5" t="s">
        <v>1132</v>
      </c>
      <c r="C3052" s="5" t="s">
        <v>2304</v>
      </c>
      <c r="D3052" t="s">
        <v>4</v>
      </c>
      <c r="E3052" s="22" t="s">
        <v>2305</v>
      </c>
      <c r="F3052" s="23" t="s">
        <v>64</v>
      </c>
      <c r="G3052" s="24">
        <v>13</v>
      </c>
      <c r="H3052" s="23">
        <v>0</v>
      </c>
      <c r="I3052" s="23">
        <f>ROUND(G3052*H3052,6)</f>
        <v>0</v>
      </c>
      <c r="L3052" s="25">
        <v>0</v>
      </c>
      <c r="M3052" s="26">
        <f>ROUND(ROUND(L3052,2)*ROUND(G3052,3),2)</f>
        <v>0</v>
      </c>
      <c r="N3052" s="23" t="s">
        <v>53</v>
      </c>
      <c r="O3052">
        <f>(M3052*21)/100</f>
        <v>0</v>
      </c>
      <c r="P3052" t="s">
        <v>42</v>
      </c>
    </row>
    <row r="3053" spans="1:16" x14ac:dyDescent="0.2">
      <c r="A3053" s="27" t="s">
        <v>43</v>
      </c>
      <c r="E3053" s="28" t="s">
        <v>4</v>
      </c>
    </row>
    <row r="3054" spans="1:16" x14ac:dyDescent="0.2">
      <c r="A3054" s="27" t="s">
        <v>44</v>
      </c>
      <c r="E3054" s="29" t="s">
        <v>4</v>
      </c>
    </row>
    <row r="3055" spans="1:16" x14ac:dyDescent="0.2">
      <c r="E3055" s="28" t="s">
        <v>4</v>
      </c>
    </row>
    <row r="3056" spans="1:16" ht="25.5" x14ac:dyDescent="0.2">
      <c r="A3056" t="s">
        <v>36</v>
      </c>
      <c r="B3056" s="5" t="s">
        <v>1297</v>
      </c>
      <c r="C3056" s="5" t="s">
        <v>2306</v>
      </c>
      <c r="D3056" t="s">
        <v>4</v>
      </c>
      <c r="E3056" s="22" t="s">
        <v>2307</v>
      </c>
      <c r="F3056" s="23" t="s">
        <v>64</v>
      </c>
      <c r="G3056" s="24">
        <v>10</v>
      </c>
      <c r="H3056" s="23">
        <v>0</v>
      </c>
      <c r="I3056" s="23">
        <f>ROUND(G3056*H3056,6)</f>
        <v>0</v>
      </c>
      <c r="L3056" s="25">
        <v>0</v>
      </c>
      <c r="M3056" s="26">
        <f>ROUND(ROUND(L3056,2)*ROUND(G3056,3),2)</f>
        <v>0</v>
      </c>
      <c r="N3056" s="23" t="s">
        <v>53</v>
      </c>
      <c r="O3056">
        <f>(M3056*21)/100</f>
        <v>0</v>
      </c>
      <c r="P3056" t="s">
        <v>42</v>
      </c>
    </row>
    <row r="3057" spans="1:16" x14ac:dyDescent="0.2">
      <c r="A3057" s="27" t="s">
        <v>43</v>
      </c>
      <c r="E3057" s="28" t="s">
        <v>4</v>
      </c>
    </row>
    <row r="3058" spans="1:16" x14ac:dyDescent="0.2">
      <c r="A3058" s="27" t="s">
        <v>44</v>
      </c>
      <c r="E3058" s="29" t="s">
        <v>4</v>
      </c>
    </row>
    <row r="3059" spans="1:16" x14ac:dyDescent="0.2">
      <c r="E3059" s="28" t="s">
        <v>4</v>
      </c>
    </row>
    <row r="3060" spans="1:16" ht="25.5" x14ac:dyDescent="0.2">
      <c r="A3060" t="s">
        <v>36</v>
      </c>
      <c r="B3060" s="5" t="s">
        <v>1301</v>
      </c>
      <c r="C3060" s="5" t="s">
        <v>2308</v>
      </c>
      <c r="D3060" t="s">
        <v>4</v>
      </c>
      <c r="E3060" s="22" t="s">
        <v>2309</v>
      </c>
      <c r="F3060" s="23" t="s">
        <v>64</v>
      </c>
      <c r="G3060" s="24">
        <v>1</v>
      </c>
      <c r="H3060" s="23">
        <v>0</v>
      </c>
      <c r="I3060" s="23">
        <f>ROUND(G3060*H3060,6)</f>
        <v>0</v>
      </c>
      <c r="L3060" s="25">
        <v>0</v>
      </c>
      <c r="M3060" s="26">
        <f>ROUND(ROUND(L3060,2)*ROUND(G3060,3),2)</f>
        <v>0</v>
      </c>
      <c r="N3060" s="23" t="s">
        <v>53</v>
      </c>
      <c r="O3060">
        <f>(M3060*21)/100</f>
        <v>0</v>
      </c>
      <c r="P3060" t="s">
        <v>42</v>
      </c>
    </row>
    <row r="3061" spans="1:16" x14ac:dyDescent="0.2">
      <c r="A3061" s="27" t="s">
        <v>43</v>
      </c>
      <c r="E3061" s="28" t="s">
        <v>4</v>
      </c>
    </row>
    <row r="3062" spans="1:16" x14ac:dyDescent="0.2">
      <c r="A3062" s="27" t="s">
        <v>44</v>
      </c>
      <c r="E3062" s="29" t="s">
        <v>4</v>
      </c>
    </row>
    <row r="3063" spans="1:16" x14ac:dyDescent="0.2">
      <c r="E3063" s="28" t="s">
        <v>4</v>
      </c>
    </row>
    <row r="3064" spans="1:16" x14ac:dyDescent="0.2">
      <c r="A3064" t="s">
        <v>36</v>
      </c>
      <c r="B3064" s="5" t="s">
        <v>1320</v>
      </c>
      <c r="C3064" s="5" t="s">
        <v>2310</v>
      </c>
      <c r="D3064" t="s">
        <v>4</v>
      </c>
      <c r="E3064" s="22" t="s">
        <v>2311</v>
      </c>
      <c r="F3064" s="23" t="s">
        <v>64</v>
      </c>
      <c r="G3064" s="24">
        <v>14</v>
      </c>
      <c r="H3064" s="23">
        <v>0</v>
      </c>
      <c r="I3064" s="23">
        <f>ROUND(G3064*H3064,6)</f>
        <v>0</v>
      </c>
      <c r="L3064" s="25">
        <v>0</v>
      </c>
      <c r="M3064" s="26">
        <f>ROUND(ROUND(L3064,2)*ROUND(G3064,3),2)</f>
        <v>0</v>
      </c>
      <c r="N3064" s="23" t="s">
        <v>53</v>
      </c>
      <c r="O3064">
        <f>(M3064*21)/100</f>
        <v>0</v>
      </c>
      <c r="P3064" t="s">
        <v>42</v>
      </c>
    </row>
    <row r="3065" spans="1:16" x14ac:dyDescent="0.2">
      <c r="A3065" s="27" t="s">
        <v>43</v>
      </c>
      <c r="E3065" s="28" t="s">
        <v>4</v>
      </c>
    </row>
    <row r="3066" spans="1:16" x14ac:dyDescent="0.2">
      <c r="A3066" s="27" t="s">
        <v>44</v>
      </c>
      <c r="E3066" s="29" t="s">
        <v>4</v>
      </c>
    </row>
    <row r="3067" spans="1:16" x14ac:dyDescent="0.2">
      <c r="E3067" s="28" t="s">
        <v>4</v>
      </c>
    </row>
    <row r="3068" spans="1:16" x14ac:dyDescent="0.2">
      <c r="A3068" t="s">
        <v>36</v>
      </c>
      <c r="B3068" s="5" t="s">
        <v>1323</v>
      </c>
      <c r="C3068" s="5" t="s">
        <v>2312</v>
      </c>
      <c r="D3068" t="s">
        <v>4</v>
      </c>
      <c r="E3068" s="22" t="s">
        <v>2313</v>
      </c>
      <c r="F3068" s="23" t="s">
        <v>64</v>
      </c>
      <c r="G3068" s="24">
        <v>14</v>
      </c>
      <c r="H3068" s="23">
        <v>0</v>
      </c>
      <c r="I3068" s="23">
        <f>ROUND(G3068*H3068,6)</f>
        <v>0</v>
      </c>
      <c r="L3068" s="25">
        <v>0</v>
      </c>
      <c r="M3068" s="26">
        <f>ROUND(ROUND(L3068,2)*ROUND(G3068,3),2)</f>
        <v>0</v>
      </c>
      <c r="N3068" s="23" t="s">
        <v>53</v>
      </c>
      <c r="O3068">
        <f>(M3068*21)/100</f>
        <v>0</v>
      </c>
      <c r="P3068" t="s">
        <v>42</v>
      </c>
    </row>
    <row r="3069" spans="1:16" x14ac:dyDescent="0.2">
      <c r="A3069" s="27" t="s">
        <v>43</v>
      </c>
      <c r="E3069" s="28" t="s">
        <v>4</v>
      </c>
    </row>
    <row r="3070" spans="1:16" x14ac:dyDescent="0.2">
      <c r="A3070" s="27" t="s">
        <v>44</v>
      </c>
      <c r="E3070" s="29" t="s">
        <v>4</v>
      </c>
    </row>
    <row r="3071" spans="1:16" x14ac:dyDescent="0.2">
      <c r="E3071" s="28" t="s">
        <v>4</v>
      </c>
    </row>
    <row r="3072" spans="1:16" x14ac:dyDescent="0.2">
      <c r="A3072" t="s">
        <v>36</v>
      </c>
      <c r="B3072" s="5" t="s">
        <v>1029</v>
      </c>
      <c r="C3072" s="5" t="s">
        <v>2314</v>
      </c>
      <c r="D3072" t="s">
        <v>4</v>
      </c>
      <c r="E3072" s="22" t="s">
        <v>2315</v>
      </c>
      <c r="F3072" s="23" t="s">
        <v>64</v>
      </c>
      <c r="G3072" s="24">
        <v>12</v>
      </c>
      <c r="H3072" s="23">
        <v>0</v>
      </c>
      <c r="I3072" s="23">
        <f>ROUND(G3072*H3072,6)</f>
        <v>0</v>
      </c>
      <c r="L3072" s="25">
        <v>0</v>
      </c>
      <c r="M3072" s="26">
        <f>ROUND(ROUND(L3072,2)*ROUND(G3072,3),2)</f>
        <v>0</v>
      </c>
      <c r="N3072" s="23" t="s">
        <v>53</v>
      </c>
      <c r="O3072">
        <f>(M3072*21)/100</f>
        <v>0</v>
      </c>
      <c r="P3072" t="s">
        <v>42</v>
      </c>
    </row>
    <row r="3073" spans="1:16" x14ac:dyDescent="0.2">
      <c r="A3073" s="27" t="s">
        <v>43</v>
      </c>
      <c r="E3073" s="28" t="s">
        <v>4</v>
      </c>
    </row>
    <row r="3074" spans="1:16" x14ac:dyDescent="0.2">
      <c r="A3074" s="27" t="s">
        <v>44</v>
      </c>
      <c r="E3074" s="29" t="s">
        <v>4</v>
      </c>
    </row>
    <row r="3075" spans="1:16" x14ac:dyDescent="0.2">
      <c r="E3075" s="28" t="s">
        <v>4</v>
      </c>
    </row>
    <row r="3076" spans="1:16" x14ac:dyDescent="0.2">
      <c r="A3076" t="s">
        <v>36</v>
      </c>
      <c r="B3076" s="5" t="s">
        <v>1025</v>
      </c>
      <c r="C3076" s="5" t="s">
        <v>2316</v>
      </c>
      <c r="D3076" t="s">
        <v>4</v>
      </c>
      <c r="E3076" s="22" t="s">
        <v>2317</v>
      </c>
      <c r="F3076" s="23" t="s">
        <v>64</v>
      </c>
      <c r="G3076" s="24">
        <v>1</v>
      </c>
      <c r="H3076" s="23">
        <v>0</v>
      </c>
      <c r="I3076" s="23">
        <f>ROUND(G3076*H3076,6)</f>
        <v>0</v>
      </c>
      <c r="L3076" s="25">
        <v>0</v>
      </c>
      <c r="M3076" s="26">
        <f>ROUND(ROUND(L3076,2)*ROUND(G3076,3),2)</f>
        <v>0</v>
      </c>
      <c r="N3076" s="23" t="s">
        <v>53</v>
      </c>
      <c r="O3076">
        <f>(M3076*21)/100</f>
        <v>0</v>
      </c>
      <c r="P3076" t="s">
        <v>42</v>
      </c>
    </row>
    <row r="3077" spans="1:16" x14ac:dyDescent="0.2">
      <c r="A3077" s="27" t="s">
        <v>43</v>
      </c>
      <c r="E3077" s="28" t="s">
        <v>4</v>
      </c>
    </row>
    <row r="3078" spans="1:16" x14ac:dyDescent="0.2">
      <c r="A3078" s="27" t="s">
        <v>44</v>
      </c>
      <c r="E3078" s="29" t="s">
        <v>4</v>
      </c>
    </row>
    <row r="3079" spans="1:16" x14ac:dyDescent="0.2">
      <c r="E3079" s="28" t="s">
        <v>4</v>
      </c>
    </row>
    <row r="3080" spans="1:16" x14ac:dyDescent="0.2">
      <c r="A3080" t="s">
        <v>36</v>
      </c>
      <c r="B3080" s="5" t="s">
        <v>1192</v>
      </c>
      <c r="C3080" s="5" t="s">
        <v>2318</v>
      </c>
      <c r="D3080" t="s">
        <v>4</v>
      </c>
      <c r="E3080" s="22" t="s">
        <v>2319</v>
      </c>
      <c r="F3080" s="23" t="s">
        <v>64</v>
      </c>
      <c r="G3080" s="24">
        <v>3</v>
      </c>
      <c r="H3080" s="23">
        <v>0</v>
      </c>
      <c r="I3080" s="23">
        <f>ROUND(G3080*H3080,6)</f>
        <v>0</v>
      </c>
      <c r="L3080" s="25">
        <v>0</v>
      </c>
      <c r="M3080" s="26">
        <f>ROUND(ROUND(L3080,2)*ROUND(G3080,3),2)</f>
        <v>0</v>
      </c>
      <c r="N3080" s="23" t="s">
        <v>53</v>
      </c>
      <c r="O3080">
        <f>(M3080*21)/100</f>
        <v>0</v>
      </c>
      <c r="P3080" t="s">
        <v>42</v>
      </c>
    </row>
    <row r="3081" spans="1:16" x14ac:dyDescent="0.2">
      <c r="A3081" s="27" t="s">
        <v>43</v>
      </c>
      <c r="E3081" s="28" t="s">
        <v>4</v>
      </c>
    </row>
    <row r="3082" spans="1:16" x14ac:dyDescent="0.2">
      <c r="A3082" s="27" t="s">
        <v>44</v>
      </c>
      <c r="E3082" s="29" t="s">
        <v>4</v>
      </c>
    </row>
    <row r="3083" spans="1:16" x14ac:dyDescent="0.2">
      <c r="E3083" s="28" t="s">
        <v>4</v>
      </c>
    </row>
    <row r="3084" spans="1:16" x14ac:dyDescent="0.2">
      <c r="A3084" t="s">
        <v>36</v>
      </c>
      <c r="B3084" s="5" t="s">
        <v>1181</v>
      </c>
      <c r="C3084" s="5" t="s">
        <v>2320</v>
      </c>
      <c r="D3084" t="s">
        <v>4</v>
      </c>
      <c r="E3084" s="22" t="s">
        <v>2321</v>
      </c>
      <c r="F3084" s="23" t="s">
        <v>64</v>
      </c>
      <c r="G3084" s="24">
        <v>11</v>
      </c>
      <c r="H3084" s="23">
        <v>0</v>
      </c>
      <c r="I3084" s="23">
        <f>ROUND(G3084*H3084,6)</f>
        <v>0</v>
      </c>
      <c r="L3084" s="25">
        <v>0</v>
      </c>
      <c r="M3084" s="26">
        <f>ROUND(ROUND(L3084,2)*ROUND(G3084,3),2)</f>
        <v>0</v>
      </c>
      <c r="N3084" s="23" t="s">
        <v>53</v>
      </c>
      <c r="O3084">
        <f>(M3084*21)/100</f>
        <v>0</v>
      </c>
      <c r="P3084" t="s">
        <v>42</v>
      </c>
    </row>
    <row r="3085" spans="1:16" x14ac:dyDescent="0.2">
      <c r="A3085" s="27" t="s">
        <v>43</v>
      </c>
      <c r="E3085" s="28" t="s">
        <v>4</v>
      </c>
    </row>
    <row r="3086" spans="1:16" x14ac:dyDescent="0.2">
      <c r="A3086" s="27" t="s">
        <v>44</v>
      </c>
      <c r="E3086" s="29" t="s">
        <v>4</v>
      </c>
    </row>
    <row r="3087" spans="1:16" x14ac:dyDescent="0.2">
      <c r="E3087" s="28" t="s">
        <v>4</v>
      </c>
    </row>
    <row r="3088" spans="1:16" x14ac:dyDescent="0.2">
      <c r="A3088" t="s">
        <v>36</v>
      </c>
      <c r="B3088" s="5" t="s">
        <v>1184</v>
      </c>
      <c r="C3088" s="5" t="s">
        <v>2322</v>
      </c>
      <c r="D3088" t="s">
        <v>4</v>
      </c>
      <c r="E3088" s="22" t="s">
        <v>2323</v>
      </c>
      <c r="F3088" s="23" t="s">
        <v>64</v>
      </c>
      <c r="G3088" s="24">
        <v>4</v>
      </c>
      <c r="H3088" s="23">
        <v>0</v>
      </c>
      <c r="I3088" s="23">
        <f>ROUND(G3088*H3088,6)</f>
        <v>0</v>
      </c>
      <c r="L3088" s="25">
        <v>0</v>
      </c>
      <c r="M3088" s="26">
        <f>ROUND(ROUND(L3088,2)*ROUND(G3088,3),2)</f>
        <v>0</v>
      </c>
      <c r="N3088" s="23" t="s">
        <v>53</v>
      </c>
      <c r="O3088">
        <f>(M3088*21)/100</f>
        <v>0</v>
      </c>
      <c r="P3088" t="s">
        <v>42</v>
      </c>
    </row>
    <row r="3089" spans="1:16" x14ac:dyDescent="0.2">
      <c r="A3089" s="27" t="s">
        <v>43</v>
      </c>
      <c r="E3089" s="28" t="s">
        <v>4</v>
      </c>
    </row>
    <row r="3090" spans="1:16" x14ac:dyDescent="0.2">
      <c r="A3090" s="27" t="s">
        <v>44</v>
      </c>
      <c r="E3090" s="29" t="s">
        <v>4</v>
      </c>
    </row>
    <row r="3091" spans="1:16" x14ac:dyDescent="0.2">
      <c r="E3091" s="28" t="s">
        <v>4</v>
      </c>
    </row>
    <row r="3092" spans="1:16" x14ac:dyDescent="0.2">
      <c r="A3092" t="s">
        <v>36</v>
      </c>
      <c r="B3092" s="5" t="s">
        <v>1165</v>
      </c>
      <c r="C3092" s="5" t="s">
        <v>2324</v>
      </c>
      <c r="D3092" t="s">
        <v>4</v>
      </c>
      <c r="E3092" s="22" t="s">
        <v>2325</v>
      </c>
      <c r="F3092" s="23" t="s">
        <v>64</v>
      </c>
      <c r="G3092" s="24">
        <v>15</v>
      </c>
      <c r="H3092" s="23">
        <v>0</v>
      </c>
      <c r="I3092" s="23">
        <f>ROUND(G3092*H3092,6)</f>
        <v>0</v>
      </c>
      <c r="L3092" s="25">
        <v>0</v>
      </c>
      <c r="M3092" s="26">
        <f>ROUND(ROUND(L3092,2)*ROUND(G3092,3),2)</f>
        <v>0</v>
      </c>
      <c r="N3092" s="23" t="s">
        <v>53</v>
      </c>
      <c r="O3092">
        <f>(M3092*21)/100</f>
        <v>0</v>
      </c>
      <c r="P3092" t="s">
        <v>42</v>
      </c>
    </row>
    <row r="3093" spans="1:16" x14ac:dyDescent="0.2">
      <c r="A3093" s="27" t="s">
        <v>43</v>
      </c>
      <c r="E3093" s="28" t="s">
        <v>4</v>
      </c>
    </row>
    <row r="3094" spans="1:16" x14ac:dyDescent="0.2">
      <c r="A3094" s="27" t="s">
        <v>44</v>
      </c>
      <c r="E3094" s="29" t="s">
        <v>4</v>
      </c>
    </row>
    <row r="3095" spans="1:16" x14ac:dyDescent="0.2">
      <c r="E3095" s="28" t="s">
        <v>4</v>
      </c>
    </row>
    <row r="3096" spans="1:16" ht="25.5" x14ac:dyDescent="0.2">
      <c r="A3096" t="s">
        <v>36</v>
      </c>
      <c r="B3096" s="5" t="s">
        <v>1123</v>
      </c>
      <c r="C3096" s="5" t="s">
        <v>2326</v>
      </c>
      <c r="D3096" t="s">
        <v>4</v>
      </c>
      <c r="E3096" s="22" t="s">
        <v>2327</v>
      </c>
      <c r="F3096" s="23" t="s">
        <v>64</v>
      </c>
      <c r="G3096" s="24">
        <v>1</v>
      </c>
      <c r="H3096" s="23">
        <v>0</v>
      </c>
      <c r="I3096" s="23">
        <f>ROUND(G3096*H3096,6)</f>
        <v>0</v>
      </c>
      <c r="L3096" s="25">
        <v>0</v>
      </c>
      <c r="M3096" s="26">
        <f>ROUND(ROUND(L3096,2)*ROUND(G3096,3),2)</f>
        <v>0</v>
      </c>
      <c r="N3096" s="23" t="s">
        <v>53</v>
      </c>
      <c r="O3096">
        <f>(M3096*21)/100</f>
        <v>0</v>
      </c>
      <c r="P3096" t="s">
        <v>42</v>
      </c>
    </row>
    <row r="3097" spans="1:16" x14ac:dyDescent="0.2">
      <c r="A3097" s="27" t="s">
        <v>43</v>
      </c>
      <c r="E3097" s="28" t="s">
        <v>4</v>
      </c>
    </row>
    <row r="3098" spans="1:16" x14ac:dyDescent="0.2">
      <c r="A3098" s="27" t="s">
        <v>44</v>
      </c>
      <c r="E3098" s="29" t="s">
        <v>4</v>
      </c>
    </row>
    <row r="3099" spans="1:16" x14ac:dyDescent="0.2">
      <c r="E3099" s="28" t="s">
        <v>4</v>
      </c>
    </row>
    <row r="3100" spans="1:16" x14ac:dyDescent="0.2">
      <c r="A3100" t="s">
        <v>36</v>
      </c>
      <c r="B3100" s="5" t="s">
        <v>971</v>
      </c>
      <c r="C3100" s="5" t="s">
        <v>2328</v>
      </c>
      <c r="D3100" t="s">
        <v>4</v>
      </c>
      <c r="E3100" s="22" t="s">
        <v>2329</v>
      </c>
      <c r="F3100" s="23" t="s">
        <v>64</v>
      </c>
      <c r="G3100" s="24">
        <v>1</v>
      </c>
      <c r="H3100" s="23">
        <v>0</v>
      </c>
      <c r="I3100" s="23">
        <f>ROUND(G3100*H3100,6)</f>
        <v>0</v>
      </c>
      <c r="L3100" s="25">
        <v>0</v>
      </c>
      <c r="M3100" s="26">
        <f>ROUND(ROUND(L3100,2)*ROUND(G3100,3),2)</f>
        <v>0</v>
      </c>
      <c r="N3100" s="23" t="s">
        <v>53</v>
      </c>
      <c r="O3100">
        <f>(M3100*21)/100</f>
        <v>0</v>
      </c>
      <c r="P3100" t="s">
        <v>42</v>
      </c>
    </row>
    <row r="3101" spans="1:16" x14ac:dyDescent="0.2">
      <c r="A3101" s="27" t="s">
        <v>43</v>
      </c>
      <c r="E3101" s="28" t="s">
        <v>4</v>
      </c>
    </row>
    <row r="3102" spans="1:16" x14ac:dyDescent="0.2">
      <c r="A3102" s="27" t="s">
        <v>44</v>
      </c>
      <c r="E3102" s="29" t="s">
        <v>4</v>
      </c>
    </row>
    <row r="3103" spans="1:16" x14ac:dyDescent="0.2">
      <c r="E3103" s="28" t="s">
        <v>4</v>
      </c>
    </row>
    <row r="3104" spans="1:16" x14ac:dyDescent="0.2">
      <c r="A3104" t="s">
        <v>36</v>
      </c>
      <c r="B3104" s="5" t="s">
        <v>1136</v>
      </c>
      <c r="C3104" s="5" t="s">
        <v>2330</v>
      </c>
      <c r="D3104" t="s">
        <v>4</v>
      </c>
      <c r="E3104" s="22" t="s">
        <v>2331</v>
      </c>
      <c r="F3104" s="23" t="s">
        <v>64</v>
      </c>
      <c r="G3104" s="24">
        <v>1</v>
      </c>
      <c r="H3104" s="23">
        <v>0</v>
      </c>
      <c r="I3104" s="23">
        <f>ROUND(G3104*H3104,6)</f>
        <v>0</v>
      </c>
      <c r="L3104" s="25">
        <v>0</v>
      </c>
      <c r="M3104" s="26">
        <f>ROUND(ROUND(L3104,2)*ROUND(G3104,3),2)</f>
        <v>0</v>
      </c>
      <c r="N3104" s="23" t="s">
        <v>53</v>
      </c>
      <c r="O3104">
        <f>(M3104*21)/100</f>
        <v>0</v>
      </c>
      <c r="P3104" t="s">
        <v>42</v>
      </c>
    </row>
    <row r="3105" spans="1:16" x14ac:dyDescent="0.2">
      <c r="A3105" s="27" t="s">
        <v>43</v>
      </c>
      <c r="E3105" s="28" t="s">
        <v>4</v>
      </c>
    </row>
    <row r="3106" spans="1:16" x14ac:dyDescent="0.2">
      <c r="A3106" s="27" t="s">
        <v>44</v>
      </c>
      <c r="E3106" s="29" t="s">
        <v>4</v>
      </c>
    </row>
    <row r="3107" spans="1:16" x14ac:dyDescent="0.2">
      <c r="E3107" s="28" t="s">
        <v>4</v>
      </c>
    </row>
    <row r="3108" spans="1:16" x14ac:dyDescent="0.2">
      <c r="A3108" t="s">
        <v>36</v>
      </c>
      <c r="B3108" s="5" t="s">
        <v>983</v>
      </c>
      <c r="C3108" s="5" t="s">
        <v>2332</v>
      </c>
      <c r="D3108" t="s">
        <v>4</v>
      </c>
      <c r="E3108" s="22" t="s">
        <v>2333</v>
      </c>
      <c r="F3108" s="23" t="s">
        <v>64</v>
      </c>
      <c r="G3108" s="24">
        <v>1</v>
      </c>
      <c r="H3108" s="23">
        <v>0</v>
      </c>
      <c r="I3108" s="23">
        <f>ROUND(G3108*H3108,6)</f>
        <v>0</v>
      </c>
      <c r="L3108" s="25">
        <v>0</v>
      </c>
      <c r="M3108" s="26">
        <f>ROUND(ROUND(L3108,2)*ROUND(G3108,3),2)</f>
        <v>0</v>
      </c>
      <c r="N3108" s="23" t="s">
        <v>53</v>
      </c>
      <c r="O3108">
        <f>(M3108*21)/100</f>
        <v>0</v>
      </c>
      <c r="P3108" t="s">
        <v>42</v>
      </c>
    </row>
    <row r="3109" spans="1:16" x14ac:dyDescent="0.2">
      <c r="A3109" s="27" t="s">
        <v>43</v>
      </c>
      <c r="E3109" s="28" t="s">
        <v>4</v>
      </c>
    </row>
    <row r="3110" spans="1:16" x14ac:dyDescent="0.2">
      <c r="A3110" s="27" t="s">
        <v>44</v>
      </c>
      <c r="E3110" s="29" t="s">
        <v>4</v>
      </c>
    </row>
    <row r="3111" spans="1:16" x14ac:dyDescent="0.2">
      <c r="E3111" s="28" t="s">
        <v>4</v>
      </c>
    </row>
    <row r="3112" spans="1:16" x14ac:dyDescent="0.2">
      <c r="A3112" t="s">
        <v>36</v>
      </c>
      <c r="B3112" s="5" t="s">
        <v>1282</v>
      </c>
      <c r="C3112" s="5" t="s">
        <v>2334</v>
      </c>
      <c r="D3112" t="s">
        <v>4</v>
      </c>
      <c r="E3112" s="22" t="s">
        <v>2335</v>
      </c>
      <c r="F3112" s="23" t="s">
        <v>64</v>
      </c>
      <c r="G3112" s="24">
        <v>1</v>
      </c>
      <c r="H3112" s="23">
        <v>0</v>
      </c>
      <c r="I3112" s="23">
        <f>ROUND(G3112*H3112,6)</f>
        <v>0</v>
      </c>
      <c r="L3112" s="25">
        <v>0</v>
      </c>
      <c r="M3112" s="26">
        <f>ROUND(ROUND(L3112,2)*ROUND(G3112,3),2)</f>
        <v>0</v>
      </c>
      <c r="N3112" s="23" t="s">
        <v>53</v>
      </c>
      <c r="O3112">
        <f>(M3112*21)/100</f>
        <v>0</v>
      </c>
      <c r="P3112" t="s">
        <v>42</v>
      </c>
    </row>
    <row r="3113" spans="1:16" x14ac:dyDescent="0.2">
      <c r="A3113" s="27" t="s">
        <v>43</v>
      </c>
      <c r="E3113" s="28" t="s">
        <v>4</v>
      </c>
    </row>
    <row r="3114" spans="1:16" x14ac:dyDescent="0.2">
      <c r="A3114" s="27" t="s">
        <v>44</v>
      </c>
      <c r="E3114" s="29" t="s">
        <v>4</v>
      </c>
    </row>
    <row r="3115" spans="1:16" x14ac:dyDescent="0.2">
      <c r="E3115" s="28" t="s">
        <v>4</v>
      </c>
    </row>
    <row r="3116" spans="1:16" x14ac:dyDescent="0.2">
      <c r="A3116" t="s">
        <v>36</v>
      </c>
      <c r="B3116" s="5" t="s">
        <v>1312</v>
      </c>
      <c r="C3116" s="5" t="s">
        <v>2336</v>
      </c>
      <c r="D3116" t="s">
        <v>4</v>
      </c>
      <c r="E3116" s="22" t="s">
        <v>2337</v>
      </c>
      <c r="F3116" s="23" t="s">
        <v>64</v>
      </c>
      <c r="G3116" s="24">
        <v>1</v>
      </c>
      <c r="H3116" s="23">
        <v>0</v>
      </c>
      <c r="I3116" s="23">
        <f>ROUND(G3116*H3116,6)</f>
        <v>0</v>
      </c>
      <c r="L3116" s="25">
        <v>0</v>
      </c>
      <c r="M3116" s="26">
        <f>ROUND(ROUND(L3116,2)*ROUND(G3116,3),2)</f>
        <v>0</v>
      </c>
      <c r="N3116" s="23" t="s">
        <v>53</v>
      </c>
      <c r="O3116">
        <f>(M3116*21)/100</f>
        <v>0</v>
      </c>
      <c r="P3116" t="s">
        <v>42</v>
      </c>
    </row>
    <row r="3117" spans="1:16" x14ac:dyDescent="0.2">
      <c r="A3117" s="27" t="s">
        <v>43</v>
      </c>
      <c r="E3117" s="28" t="s">
        <v>4</v>
      </c>
    </row>
    <row r="3118" spans="1:16" x14ac:dyDescent="0.2">
      <c r="A3118" s="27" t="s">
        <v>44</v>
      </c>
      <c r="E3118" s="29" t="s">
        <v>4</v>
      </c>
    </row>
    <row r="3119" spans="1:16" x14ac:dyDescent="0.2">
      <c r="E3119" s="28" t="s">
        <v>4</v>
      </c>
    </row>
    <row r="3120" spans="1:16" x14ac:dyDescent="0.2">
      <c r="A3120" t="s">
        <v>36</v>
      </c>
      <c r="B3120" s="5" t="s">
        <v>1316</v>
      </c>
      <c r="C3120" s="5" t="s">
        <v>2338</v>
      </c>
      <c r="D3120" t="s">
        <v>4</v>
      </c>
      <c r="E3120" s="22" t="s">
        <v>2339</v>
      </c>
      <c r="F3120" s="23" t="s">
        <v>64</v>
      </c>
      <c r="G3120" s="24">
        <v>1</v>
      </c>
      <c r="H3120" s="23">
        <v>0</v>
      </c>
      <c r="I3120" s="23">
        <f>ROUND(G3120*H3120,6)</f>
        <v>0</v>
      </c>
      <c r="L3120" s="25">
        <v>0</v>
      </c>
      <c r="M3120" s="26">
        <f>ROUND(ROUND(L3120,2)*ROUND(G3120,3),2)</f>
        <v>0</v>
      </c>
      <c r="N3120" s="23" t="s">
        <v>53</v>
      </c>
      <c r="O3120">
        <f>(M3120*21)/100</f>
        <v>0</v>
      </c>
      <c r="P3120" t="s">
        <v>42</v>
      </c>
    </row>
    <row r="3121" spans="1:16" x14ac:dyDescent="0.2">
      <c r="A3121" s="27" t="s">
        <v>43</v>
      </c>
      <c r="E3121" s="28" t="s">
        <v>4</v>
      </c>
    </row>
    <row r="3122" spans="1:16" x14ac:dyDescent="0.2">
      <c r="A3122" s="27" t="s">
        <v>44</v>
      </c>
      <c r="E3122" s="29" t="s">
        <v>4</v>
      </c>
    </row>
    <row r="3123" spans="1:16" x14ac:dyDescent="0.2">
      <c r="E3123" s="28" t="s">
        <v>4</v>
      </c>
    </row>
    <row r="3124" spans="1:16" x14ac:dyDescent="0.2">
      <c r="A3124" t="s">
        <v>36</v>
      </c>
      <c r="B3124" s="5" t="s">
        <v>979</v>
      </c>
      <c r="C3124" s="5" t="s">
        <v>2340</v>
      </c>
      <c r="D3124" t="s">
        <v>4</v>
      </c>
      <c r="E3124" s="22" t="s">
        <v>2341</v>
      </c>
      <c r="F3124" s="23" t="s">
        <v>64</v>
      </c>
      <c r="G3124" s="24">
        <v>12</v>
      </c>
      <c r="H3124" s="23">
        <v>0</v>
      </c>
      <c r="I3124" s="23">
        <f>ROUND(G3124*H3124,6)</f>
        <v>0</v>
      </c>
      <c r="L3124" s="25">
        <v>0</v>
      </c>
      <c r="M3124" s="26">
        <f>ROUND(ROUND(L3124,2)*ROUND(G3124,3),2)</f>
        <v>0</v>
      </c>
      <c r="N3124" s="23" t="s">
        <v>53</v>
      </c>
      <c r="O3124">
        <f>(M3124*21)/100</f>
        <v>0</v>
      </c>
      <c r="P3124" t="s">
        <v>42</v>
      </c>
    </row>
    <row r="3125" spans="1:16" x14ac:dyDescent="0.2">
      <c r="A3125" s="27" t="s">
        <v>43</v>
      </c>
      <c r="E3125" s="28" t="s">
        <v>4</v>
      </c>
    </row>
    <row r="3126" spans="1:16" x14ac:dyDescent="0.2">
      <c r="A3126" s="27" t="s">
        <v>44</v>
      </c>
      <c r="E3126" s="29" t="s">
        <v>4</v>
      </c>
    </row>
    <row r="3127" spans="1:16" x14ac:dyDescent="0.2">
      <c r="E3127" s="28" t="s">
        <v>4</v>
      </c>
    </row>
    <row r="3128" spans="1:16" x14ac:dyDescent="0.2">
      <c r="A3128" t="s">
        <v>36</v>
      </c>
      <c r="B3128" s="5" t="s">
        <v>1087</v>
      </c>
      <c r="C3128" s="5" t="s">
        <v>2342</v>
      </c>
      <c r="D3128" t="s">
        <v>4</v>
      </c>
      <c r="E3128" s="22" t="s">
        <v>2343</v>
      </c>
      <c r="F3128" s="23" t="s">
        <v>64</v>
      </c>
      <c r="G3128" s="24">
        <v>1</v>
      </c>
      <c r="H3128" s="23">
        <v>0</v>
      </c>
      <c r="I3128" s="23">
        <f>ROUND(G3128*H3128,6)</f>
        <v>0</v>
      </c>
      <c r="L3128" s="25">
        <v>0</v>
      </c>
      <c r="M3128" s="26">
        <f>ROUND(ROUND(L3128,2)*ROUND(G3128,3),2)</f>
        <v>0</v>
      </c>
      <c r="N3128" s="23" t="s">
        <v>53</v>
      </c>
      <c r="O3128">
        <f>(M3128*21)/100</f>
        <v>0</v>
      </c>
      <c r="P3128" t="s">
        <v>42</v>
      </c>
    </row>
    <row r="3129" spans="1:16" x14ac:dyDescent="0.2">
      <c r="A3129" s="27" t="s">
        <v>43</v>
      </c>
      <c r="E3129" s="28" t="s">
        <v>4</v>
      </c>
    </row>
    <row r="3130" spans="1:16" x14ac:dyDescent="0.2">
      <c r="A3130" s="27" t="s">
        <v>44</v>
      </c>
      <c r="E3130" s="29" t="s">
        <v>4</v>
      </c>
    </row>
    <row r="3131" spans="1:16" x14ac:dyDescent="0.2">
      <c r="E3131" s="28" t="s">
        <v>4</v>
      </c>
    </row>
    <row r="3132" spans="1:16" x14ac:dyDescent="0.2">
      <c r="A3132" t="s">
        <v>36</v>
      </c>
      <c r="B3132" s="5" t="s">
        <v>1083</v>
      </c>
      <c r="C3132" s="5" t="s">
        <v>2344</v>
      </c>
      <c r="D3132" t="s">
        <v>4</v>
      </c>
      <c r="E3132" s="22" t="s">
        <v>2345</v>
      </c>
      <c r="F3132" s="23" t="s">
        <v>64</v>
      </c>
      <c r="G3132" s="24">
        <v>12</v>
      </c>
      <c r="H3132" s="23">
        <v>0</v>
      </c>
      <c r="I3132" s="23">
        <f>ROUND(G3132*H3132,6)</f>
        <v>0</v>
      </c>
      <c r="L3132" s="25">
        <v>0</v>
      </c>
      <c r="M3132" s="26">
        <f>ROUND(ROUND(L3132,2)*ROUND(G3132,3),2)</f>
        <v>0</v>
      </c>
      <c r="N3132" s="23" t="s">
        <v>53</v>
      </c>
      <c r="O3132">
        <f>(M3132*21)/100</f>
        <v>0</v>
      </c>
      <c r="P3132" t="s">
        <v>42</v>
      </c>
    </row>
    <row r="3133" spans="1:16" x14ac:dyDescent="0.2">
      <c r="A3133" s="27" t="s">
        <v>43</v>
      </c>
      <c r="E3133" s="28" t="s">
        <v>4</v>
      </c>
    </row>
    <row r="3134" spans="1:16" x14ac:dyDescent="0.2">
      <c r="A3134" s="27" t="s">
        <v>44</v>
      </c>
      <c r="E3134" s="29" t="s">
        <v>4</v>
      </c>
    </row>
    <row r="3135" spans="1:16" x14ac:dyDescent="0.2">
      <c r="E3135" s="28" t="s">
        <v>4</v>
      </c>
    </row>
    <row r="3136" spans="1:16" x14ac:dyDescent="0.2">
      <c r="A3136" t="s">
        <v>36</v>
      </c>
      <c r="B3136" s="5" t="s">
        <v>987</v>
      </c>
      <c r="C3136" s="5" t="s">
        <v>2346</v>
      </c>
      <c r="D3136" t="s">
        <v>4</v>
      </c>
      <c r="E3136" s="22" t="s">
        <v>2347</v>
      </c>
      <c r="F3136" s="23" t="s">
        <v>64</v>
      </c>
      <c r="G3136" s="24">
        <v>1</v>
      </c>
      <c r="H3136" s="23">
        <v>0</v>
      </c>
      <c r="I3136" s="23">
        <f>ROUND(G3136*H3136,6)</f>
        <v>0</v>
      </c>
      <c r="L3136" s="25">
        <v>0</v>
      </c>
      <c r="M3136" s="26">
        <f>ROUND(ROUND(L3136,2)*ROUND(G3136,3),2)</f>
        <v>0</v>
      </c>
      <c r="N3136" s="23" t="s">
        <v>53</v>
      </c>
      <c r="O3136">
        <f>(M3136*21)/100</f>
        <v>0</v>
      </c>
      <c r="P3136" t="s">
        <v>42</v>
      </c>
    </row>
    <row r="3137" spans="1:16" x14ac:dyDescent="0.2">
      <c r="A3137" s="27" t="s">
        <v>43</v>
      </c>
      <c r="E3137" s="28" t="s">
        <v>4</v>
      </c>
    </row>
    <row r="3138" spans="1:16" x14ac:dyDescent="0.2">
      <c r="A3138" s="27" t="s">
        <v>44</v>
      </c>
      <c r="E3138" s="29" t="s">
        <v>4</v>
      </c>
    </row>
    <row r="3139" spans="1:16" x14ac:dyDescent="0.2">
      <c r="E3139" s="28" t="s">
        <v>4</v>
      </c>
    </row>
    <row r="3140" spans="1:16" x14ac:dyDescent="0.2">
      <c r="A3140" t="s">
        <v>36</v>
      </c>
      <c r="B3140" s="5" t="s">
        <v>1036</v>
      </c>
      <c r="C3140" s="5" t="s">
        <v>2348</v>
      </c>
      <c r="D3140" t="s">
        <v>4</v>
      </c>
      <c r="E3140" s="22" t="s">
        <v>2349</v>
      </c>
      <c r="F3140" s="23" t="s">
        <v>64</v>
      </c>
      <c r="G3140" s="24">
        <v>12</v>
      </c>
      <c r="H3140" s="23">
        <v>0</v>
      </c>
      <c r="I3140" s="23">
        <f>ROUND(G3140*H3140,6)</f>
        <v>0</v>
      </c>
      <c r="L3140" s="25">
        <v>0</v>
      </c>
      <c r="M3140" s="26">
        <f>ROUND(ROUND(L3140,2)*ROUND(G3140,3),2)</f>
        <v>0</v>
      </c>
      <c r="N3140" s="23" t="s">
        <v>53</v>
      </c>
      <c r="O3140">
        <f>(M3140*21)/100</f>
        <v>0</v>
      </c>
      <c r="P3140" t="s">
        <v>42</v>
      </c>
    </row>
    <row r="3141" spans="1:16" x14ac:dyDescent="0.2">
      <c r="A3141" s="27" t="s">
        <v>43</v>
      </c>
      <c r="E3141" s="28" t="s">
        <v>4</v>
      </c>
    </row>
    <row r="3142" spans="1:16" x14ac:dyDescent="0.2">
      <c r="A3142" s="27" t="s">
        <v>44</v>
      </c>
      <c r="E3142" s="29" t="s">
        <v>4</v>
      </c>
    </row>
    <row r="3143" spans="1:16" x14ac:dyDescent="0.2">
      <c r="E3143" s="28" t="s">
        <v>4</v>
      </c>
    </row>
    <row r="3144" spans="1:16" x14ac:dyDescent="0.2">
      <c r="A3144" t="s">
        <v>36</v>
      </c>
      <c r="B3144" s="5" t="s">
        <v>1019</v>
      </c>
      <c r="C3144" s="5" t="s">
        <v>2350</v>
      </c>
      <c r="D3144" t="s">
        <v>4</v>
      </c>
      <c r="E3144" s="22" t="s">
        <v>2351</v>
      </c>
      <c r="F3144" s="23" t="s">
        <v>64</v>
      </c>
      <c r="G3144" s="24">
        <v>1</v>
      </c>
      <c r="H3144" s="23">
        <v>0</v>
      </c>
      <c r="I3144" s="23">
        <f>ROUND(G3144*H3144,6)</f>
        <v>0</v>
      </c>
      <c r="L3144" s="25">
        <v>0</v>
      </c>
      <c r="M3144" s="26">
        <f>ROUND(ROUND(L3144,2)*ROUND(G3144,3),2)</f>
        <v>0</v>
      </c>
      <c r="N3144" s="23" t="s">
        <v>53</v>
      </c>
      <c r="O3144">
        <f>(M3144*21)/100</f>
        <v>0</v>
      </c>
      <c r="P3144" t="s">
        <v>42</v>
      </c>
    </row>
    <row r="3145" spans="1:16" x14ac:dyDescent="0.2">
      <c r="A3145" s="27" t="s">
        <v>43</v>
      </c>
      <c r="E3145" s="28" t="s">
        <v>4</v>
      </c>
    </row>
    <row r="3146" spans="1:16" x14ac:dyDescent="0.2">
      <c r="A3146" s="27" t="s">
        <v>44</v>
      </c>
      <c r="E3146" s="29" t="s">
        <v>4</v>
      </c>
    </row>
    <row r="3147" spans="1:16" x14ac:dyDescent="0.2">
      <c r="E3147" s="28" t="s">
        <v>4</v>
      </c>
    </row>
    <row r="3148" spans="1:16" x14ac:dyDescent="0.2">
      <c r="A3148" t="s">
        <v>36</v>
      </c>
      <c r="B3148" s="5" t="s">
        <v>1021</v>
      </c>
      <c r="C3148" s="5" t="s">
        <v>2352</v>
      </c>
      <c r="D3148" t="s">
        <v>4</v>
      </c>
      <c r="E3148" s="22" t="s">
        <v>2353</v>
      </c>
      <c r="F3148" s="23" t="s">
        <v>64</v>
      </c>
      <c r="G3148" s="24">
        <v>13</v>
      </c>
      <c r="H3148" s="23">
        <v>0</v>
      </c>
      <c r="I3148" s="23">
        <f>ROUND(G3148*H3148,6)</f>
        <v>0</v>
      </c>
      <c r="L3148" s="25">
        <v>0</v>
      </c>
      <c r="M3148" s="26">
        <f>ROUND(ROUND(L3148,2)*ROUND(G3148,3),2)</f>
        <v>0</v>
      </c>
      <c r="N3148" s="23" t="s">
        <v>53</v>
      </c>
      <c r="O3148">
        <f>(M3148*21)/100</f>
        <v>0</v>
      </c>
      <c r="P3148" t="s">
        <v>42</v>
      </c>
    </row>
    <row r="3149" spans="1:16" x14ac:dyDescent="0.2">
      <c r="A3149" s="27" t="s">
        <v>43</v>
      </c>
      <c r="E3149" s="28" t="s">
        <v>4</v>
      </c>
    </row>
    <row r="3150" spans="1:16" x14ac:dyDescent="0.2">
      <c r="A3150" s="27" t="s">
        <v>44</v>
      </c>
      <c r="E3150" s="29" t="s">
        <v>4</v>
      </c>
    </row>
    <row r="3151" spans="1:16" x14ac:dyDescent="0.2">
      <c r="E3151" s="28" t="s">
        <v>4</v>
      </c>
    </row>
    <row r="3152" spans="1:16" x14ac:dyDescent="0.2">
      <c r="A3152" t="s">
        <v>36</v>
      </c>
      <c r="B3152" s="5" t="s">
        <v>1078</v>
      </c>
      <c r="C3152" s="5" t="s">
        <v>2354</v>
      </c>
      <c r="D3152" t="s">
        <v>4</v>
      </c>
      <c r="E3152" s="22" t="s">
        <v>2355</v>
      </c>
      <c r="F3152" s="23" t="s">
        <v>64</v>
      </c>
      <c r="G3152" s="24">
        <v>3</v>
      </c>
      <c r="H3152" s="23">
        <v>0</v>
      </c>
      <c r="I3152" s="23">
        <f>ROUND(G3152*H3152,6)</f>
        <v>0</v>
      </c>
      <c r="L3152" s="25">
        <v>0</v>
      </c>
      <c r="M3152" s="26">
        <f>ROUND(ROUND(L3152,2)*ROUND(G3152,3),2)</f>
        <v>0</v>
      </c>
      <c r="N3152" s="23" t="s">
        <v>53</v>
      </c>
      <c r="O3152">
        <f>(M3152*21)/100</f>
        <v>0</v>
      </c>
      <c r="P3152" t="s">
        <v>42</v>
      </c>
    </row>
    <row r="3153" spans="1:16" x14ac:dyDescent="0.2">
      <c r="A3153" s="27" t="s">
        <v>43</v>
      </c>
      <c r="E3153" s="28" t="s">
        <v>4</v>
      </c>
    </row>
    <row r="3154" spans="1:16" x14ac:dyDescent="0.2">
      <c r="A3154" s="27" t="s">
        <v>44</v>
      </c>
      <c r="E3154" s="29" t="s">
        <v>4</v>
      </c>
    </row>
    <row r="3155" spans="1:16" x14ac:dyDescent="0.2">
      <c r="E3155" s="28" t="s">
        <v>4</v>
      </c>
    </row>
    <row r="3156" spans="1:16" x14ac:dyDescent="0.2">
      <c r="A3156" t="s">
        <v>36</v>
      </c>
      <c r="B3156" s="5" t="s">
        <v>1112</v>
      </c>
      <c r="C3156" s="5" t="s">
        <v>2356</v>
      </c>
      <c r="D3156" t="s">
        <v>4</v>
      </c>
      <c r="E3156" s="22" t="s">
        <v>2357</v>
      </c>
      <c r="F3156" s="23" t="s">
        <v>64</v>
      </c>
      <c r="G3156" s="24">
        <v>1</v>
      </c>
      <c r="H3156" s="23">
        <v>0</v>
      </c>
      <c r="I3156" s="23">
        <f>ROUND(G3156*H3156,6)</f>
        <v>0</v>
      </c>
      <c r="L3156" s="25">
        <v>0</v>
      </c>
      <c r="M3156" s="26">
        <f>ROUND(ROUND(L3156,2)*ROUND(G3156,3),2)</f>
        <v>0</v>
      </c>
      <c r="N3156" s="23" t="s">
        <v>53</v>
      </c>
      <c r="O3156">
        <f>(M3156*21)/100</f>
        <v>0</v>
      </c>
      <c r="P3156" t="s">
        <v>42</v>
      </c>
    </row>
    <row r="3157" spans="1:16" x14ac:dyDescent="0.2">
      <c r="A3157" s="27" t="s">
        <v>43</v>
      </c>
      <c r="E3157" s="28" t="s">
        <v>4</v>
      </c>
    </row>
    <row r="3158" spans="1:16" x14ac:dyDescent="0.2">
      <c r="A3158" s="27" t="s">
        <v>44</v>
      </c>
      <c r="E3158" s="29" t="s">
        <v>4</v>
      </c>
    </row>
    <row r="3159" spans="1:16" x14ac:dyDescent="0.2">
      <c r="E3159" s="28" t="s">
        <v>4</v>
      </c>
    </row>
    <row r="3160" spans="1:16" x14ac:dyDescent="0.2">
      <c r="A3160" t="s">
        <v>36</v>
      </c>
      <c r="B3160" s="5" t="s">
        <v>1116</v>
      </c>
      <c r="C3160" s="5" t="s">
        <v>2358</v>
      </c>
      <c r="D3160" t="s">
        <v>4</v>
      </c>
      <c r="E3160" s="22" t="s">
        <v>2359</v>
      </c>
      <c r="F3160" s="23" t="s">
        <v>64</v>
      </c>
      <c r="G3160" s="24">
        <v>1</v>
      </c>
      <c r="H3160" s="23">
        <v>0</v>
      </c>
      <c r="I3160" s="23">
        <f>ROUND(G3160*H3160,6)</f>
        <v>0</v>
      </c>
      <c r="L3160" s="25">
        <v>0</v>
      </c>
      <c r="M3160" s="26">
        <f>ROUND(ROUND(L3160,2)*ROUND(G3160,3),2)</f>
        <v>0</v>
      </c>
      <c r="N3160" s="23" t="s">
        <v>53</v>
      </c>
      <c r="O3160">
        <f>(M3160*21)/100</f>
        <v>0</v>
      </c>
      <c r="P3160" t="s">
        <v>42</v>
      </c>
    </row>
    <row r="3161" spans="1:16" x14ac:dyDescent="0.2">
      <c r="A3161" s="27" t="s">
        <v>43</v>
      </c>
      <c r="E3161" s="28" t="s">
        <v>4</v>
      </c>
    </row>
    <row r="3162" spans="1:16" x14ac:dyDescent="0.2">
      <c r="A3162" s="27" t="s">
        <v>44</v>
      </c>
      <c r="E3162" s="29" t="s">
        <v>4</v>
      </c>
    </row>
    <row r="3163" spans="1:16" x14ac:dyDescent="0.2">
      <c r="E3163" s="28" t="s">
        <v>4</v>
      </c>
    </row>
    <row r="3164" spans="1:16" x14ac:dyDescent="0.2">
      <c r="A3164" t="s">
        <v>36</v>
      </c>
      <c r="B3164" s="5" t="s">
        <v>1169</v>
      </c>
      <c r="C3164" s="5" t="s">
        <v>2360</v>
      </c>
      <c r="D3164" t="s">
        <v>4</v>
      </c>
      <c r="E3164" s="22" t="s">
        <v>2361</v>
      </c>
      <c r="F3164" s="23" t="s">
        <v>64</v>
      </c>
      <c r="G3164" s="24">
        <v>13</v>
      </c>
      <c r="H3164" s="23">
        <v>0</v>
      </c>
      <c r="I3164" s="23">
        <f>ROUND(G3164*H3164,6)</f>
        <v>0</v>
      </c>
      <c r="L3164" s="25">
        <v>0</v>
      </c>
      <c r="M3164" s="26">
        <f>ROUND(ROUND(L3164,2)*ROUND(G3164,3),2)</f>
        <v>0</v>
      </c>
      <c r="N3164" s="23" t="s">
        <v>53</v>
      </c>
      <c r="O3164">
        <f>(M3164*21)/100</f>
        <v>0</v>
      </c>
      <c r="P3164" t="s">
        <v>42</v>
      </c>
    </row>
    <row r="3165" spans="1:16" x14ac:dyDescent="0.2">
      <c r="A3165" s="27" t="s">
        <v>43</v>
      </c>
      <c r="E3165" s="28" t="s">
        <v>4</v>
      </c>
    </row>
    <row r="3166" spans="1:16" x14ac:dyDescent="0.2">
      <c r="A3166" s="27" t="s">
        <v>44</v>
      </c>
      <c r="E3166" s="29" t="s">
        <v>4</v>
      </c>
    </row>
    <row r="3167" spans="1:16" x14ac:dyDescent="0.2">
      <c r="E3167" s="28" t="s">
        <v>4</v>
      </c>
    </row>
    <row r="3168" spans="1:16" x14ac:dyDescent="0.2">
      <c r="A3168" t="s">
        <v>36</v>
      </c>
      <c r="B3168" s="5" t="s">
        <v>1172</v>
      </c>
      <c r="C3168" s="5" t="s">
        <v>2362</v>
      </c>
      <c r="D3168" t="s">
        <v>4</v>
      </c>
      <c r="E3168" s="22" t="s">
        <v>2363</v>
      </c>
      <c r="F3168" s="23" t="s">
        <v>64</v>
      </c>
      <c r="G3168" s="24">
        <v>2</v>
      </c>
      <c r="H3168" s="23">
        <v>0</v>
      </c>
      <c r="I3168" s="23">
        <f>ROUND(G3168*H3168,6)</f>
        <v>0</v>
      </c>
      <c r="L3168" s="25">
        <v>0</v>
      </c>
      <c r="M3168" s="26">
        <f>ROUND(ROUND(L3168,2)*ROUND(G3168,3),2)</f>
        <v>0</v>
      </c>
      <c r="N3168" s="23" t="s">
        <v>53</v>
      </c>
      <c r="O3168">
        <f>(M3168*21)/100</f>
        <v>0</v>
      </c>
      <c r="P3168" t="s">
        <v>42</v>
      </c>
    </row>
    <row r="3169" spans="1:16" x14ac:dyDescent="0.2">
      <c r="A3169" s="27" t="s">
        <v>43</v>
      </c>
      <c r="E3169" s="28" t="s">
        <v>4</v>
      </c>
    </row>
    <row r="3170" spans="1:16" x14ac:dyDescent="0.2">
      <c r="A3170" s="27" t="s">
        <v>44</v>
      </c>
      <c r="E3170" s="29" t="s">
        <v>4</v>
      </c>
    </row>
    <row r="3171" spans="1:16" x14ac:dyDescent="0.2">
      <c r="E3171" s="28" t="s">
        <v>4</v>
      </c>
    </row>
    <row r="3172" spans="1:16" x14ac:dyDescent="0.2">
      <c r="A3172" t="s">
        <v>36</v>
      </c>
      <c r="B3172" s="5" t="s">
        <v>1176</v>
      </c>
      <c r="C3172" s="5" t="s">
        <v>2364</v>
      </c>
      <c r="D3172" t="s">
        <v>4</v>
      </c>
      <c r="E3172" s="22" t="s">
        <v>2365</v>
      </c>
      <c r="F3172" s="23" t="s">
        <v>64</v>
      </c>
      <c r="G3172" s="24">
        <v>3</v>
      </c>
      <c r="H3172" s="23">
        <v>0</v>
      </c>
      <c r="I3172" s="23">
        <f>ROUND(G3172*H3172,6)</f>
        <v>0</v>
      </c>
      <c r="L3172" s="25">
        <v>0</v>
      </c>
      <c r="M3172" s="26">
        <f>ROUND(ROUND(L3172,2)*ROUND(G3172,3),2)</f>
        <v>0</v>
      </c>
      <c r="N3172" s="23" t="s">
        <v>53</v>
      </c>
      <c r="O3172">
        <f>(M3172*21)/100</f>
        <v>0</v>
      </c>
      <c r="P3172" t="s">
        <v>42</v>
      </c>
    </row>
    <row r="3173" spans="1:16" x14ac:dyDescent="0.2">
      <c r="A3173" s="27" t="s">
        <v>43</v>
      </c>
      <c r="E3173" s="28" t="s">
        <v>4</v>
      </c>
    </row>
    <row r="3174" spans="1:16" x14ac:dyDescent="0.2">
      <c r="A3174" s="27" t="s">
        <v>44</v>
      </c>
      <c r="E3174" s="29" t="s">
        <v>4</v>
      </c>
    </row>
    <row r="3175" spans="1:16" x14ac:dyDescent="0.2">
      <c r="E3175" s="28" t="s">
        <v>4</v>
      </c>
    </row>
    <row r="3176" spans="1:16" ht="25.5" x14ac:dyDescent="0.2">
      <c r="A3176" t="s">
        <v>36</v>
      </c>
      <c r="B3176" s="5" t="s">
        <v>1074</v>
      </c>
      <c r="C3176" s="5" t="s">
        <v>2366</v>
      </c>
      <c r="D3176" t="s">
        <v>4</v>
      </c>
      <c r="E3176" s="22" t="s">
        <v>2367</v>
      </c>
      <c r="F3176" s="23" t="s">
        <v>64</v>
      </c>
      <c r="G3176" s="24">
        <v>2</v>
      </c>
      <c r="H3176" s="23">
        <v>0</v>
      </c>
      <c r="I3176" s="23">
        <f>ROUND(G3176*H3176,6)</f>
        <v>0</v>
      </c>
      <c r="L3176" s="25">
        <v>0</v>
      </c>
      <c r="M3176" s="26">
        <f>ROUND(ROUND(L3176,2)*ROUND(G3176,3),2)</f>
        <v>0</v>
      </c>
      <c r="N3176" s="23" t="s">
        <v>53</v>
      </c>
      <c r="O3176">
        <f>(M3176*21)/100</f>
        <v>0</v>
      </c>
      <c r="P3176" t="s">
        <v>42</v>
      </c>
    </row>
    <row r="3177" spans="1:16" x14ac:dyDescent="0.2">
      <c r="A3177" s="27" t="s">
        <v>43</v>
      </c>
      <c r="E3177" s="28" t="s">
        <v>4</v>
      </c>
    </row>
    <row r="3178" spans="1:16" x14ac:dyDescent="0.2">
      <c r="A3178" s="27" t="s">
        <v>44</v>
      </c>
      <c r="E3178" s="29" t="s">
        <v>4</v>
      </c>
    </row>
    <row r="3179" spans="1:16" x14ac:dyDescent="0.2">
      <c r="E3179" s="28" t="s">
        <v>4</v>
      </c>
    </row>
    <row r="3180" spans="1:16" x14ac:dyDescent="0.2">
      <c r="A3180" t="s">
        <v>36</v>
      </c>
      <c r="B3180" s="5" t="s">
        <v>1015</v>
      </c>
      <c r="C3180" s="5" t="s">
        <v>2368</v>
      </c>
      <c r="D3180" t="s">
        <v>4</v>
      </c>
      <c r="E3180" s="22" t="s">
        <v>2369</v>
      </c>
      <c r="F3180" s="23" t="s">
        <v>64</v>
      </c>
      <c r="G3180" s="24">
        <v>13</v>
      </c>
      <c r="H3180" s="23">
        <v>0</v>
      </c>
      <c r="I3180" s="23">
        <f>ROUND(G3180*H3180,6)</f>
        <v>0</v>
      </c>
      <c r="L3180" s="25">
        <v>0</v>
      </c>
      <c r="M3180" s="26">
        <f>ROUND(ROUND(L3180,2)*ROUND(G3180,3),2)</f>
        <v>0</v>
      </c>
      <c r="N3180" s="23" t="s">
        <v>53</v>
      </c>
      <c r="O3180">
        <f>(M3180*21)/100</f>
        <v>0</v>
      </c>
      <c r="P3180" t="s">
        <v>42</v>
      </c>
    </row>
    <row r="3181" spans="1:16" x14ac:dyDescent="0.2">
      <c r="A3181" s="27" t="s">
        <v>43</v>
      </c>
      <c r="E3181" s="28" t="s">
        <v>4</v>
      </c>
    </row>
    <row r="3182" spans="1:16" x14ac:dyDescent="0.2">
      <c r="A3182" s="27" t="s">
        <v>44</v>
      </c>
      <c r="E3182" s="29" t="s">
        <v>4</v>
      </c>
    </row>
    <row r="3183" spans="1:16" x14ac:dyDescent="0.2">
      <c r="E3183" s="28" t="s">
        <v>4</v>
      </c>
    </row>
    <row r="3184" spans="1:16" ht="25.5" x14ac:dyDescent="0.2">
      <c r="A3184" t="s">
        <v>36</v>
      </c>
      <c r="B3184" s="5" t="s">
        <v>1033</v>
      </c>
      <c r="C3184" s="5" t="s">
        <v>2370</v>
      </c>
      <c r="D3184" t="s">
        <v>4</v>
      </c>
      <c r="E3184" s="22" t="s">
        <v>2371</v>
      </c>
      <c r="F3184" s="23" t="s">
        <v>1623</v>
      </c>
      <c r="G3184" s="24">
        <v>3</v>
      </c>
      <c r="H3184" s="23">
        <v>0</v>
      </c>
      <c r="I3184" s="23">
        <f>ROUND(G3184*H3184,6)</f>
        <v>0</v>
      </c>
      <c r="L3184" s="25">
        <v>0</v>
      </c>
      <c r="M3184" s="26">
        <f>ROUND(ROUND(L3184,2)*ROUND(G3184,3),2)</f>
        <v>0</v>
      </c>
      <c r="N3184" s="23" t="s">
        <v>53</v>
      </c>
      <c r="O3184">
        <f>(M3184*21)/100</f>
        <v>0</v>
      </c>
      <c r="P3184" t="s">
        <v>42</v>
      </c>
    </row>
    <row r="3185" spans="1:16" x14ac:dyDescent="0.2">
      <c r="A3185" s="27" t="s">
        <v>43</v>
      </c>
      <c r="E3185" s="28" t="s">
        <v>4</v>
      </c>
    </row>
    <row r="3186" spans="1:16" x14ac:dyDescent="0.2">
      <c r="A3186" s="27" t="s">
        <v>44</v>
      </c>
      <c r="E3186" s="29" t="s">
        <v>4</v>
      </c>
    </row>
    <row r="3187" spans="1:16" x14ac:dyDescent="0.2">
      <c r="E3187" s="28" t="s">
        <v>4</v>
      </c>
    </row>
    <row r="3188" spans="1:16" x14ac:dyDescent="0.2">
      <c r="A3188" t="s">
        <v>36</v>
      </c>
      <c r="B3188" s="5" t="s">
        <v>975</v>
      </c>
      <c r="C3188" s="5" t="s">
        <v>2372</v>
      </c>
      <c r="D3188" t="s">
        <v>4</v>
      </c>
      <c r="E3188" s="22" t="s">
        <v>2373</v>
      </c>
      <c r="F3188" s="23" t="s">
        <v>1623</v>
      </c>
      <c r="G3188" s="24">
        <v>15</v>
      </c>
      <c r="H3188" s="23">
        <v>0</v>
      </c>
      <c r="I3188" s="23">
        <f>ROUND(G3188*H3188,6)</f>
        <v>0</v>
      </c>
      <c r="L3188" s="25">
        <v>0</v>
      </c>
      <c r="M3188" s="26">
        <f>ROUND(ROUND(L3188,2)*ROUND(G3188,3),2)</f>
        <v>0</v>
      </c>
      <c r="N3188" s="23" t="s">
        <v>53</v>
      </c>
      <c r="O3188">
        <f>(M3188*21)/100</f>
        <v>0</v>
      </c>
      <c r="P3188" t="s">
        <v>42</v>
      </c>
    </row>
    <row r="3189" spans="1:16" x14ac:dyDescent="0.2">
      <c r="A3189" s="27" t="s">
        <v>43</v>
      </c>
      <c r="E3189" s="28" t="s">
        <v>4</v>
      </c>
    </row>
    <row r="3190" spans="1:16" x14ac:dyDescent="0.2">
      <c r="A3190" s="27" t="s">
        <v>44</v>
      </c>
      <c r="E3190" s="29" t="s">
        <v>4</v>
      </c>
    </row>
    <row r="3191" spans="1:16" x14ac:dyDescent="0.2">
      <c r="E3191" s="28" t="s">
        <v>4</v>
      </c>
    </row>
    <row r="3192" spans="1:16" x14ac:dyDescent="0.2">
      <c r="A3192" t="s">
        <v>36</v>
      </c>
      <c r="B3192" s="5" t="s">
        <v>1091</v>
      </c>
      <c r="C3192" s="5" t="s">
        <v>2374</v>
      </c>
      <c r="D3192" t="s">
        <v>4</v>
      </c>
      <c r="E3192" s="22" t="s">
        <v>2375</v>
      </c>
      <c r="F3192" s="23" t="s">
        <v>1623</v>
      </c>
      <c r="G3192" s="24">
        <v>1</v>
      </c>
      <c r="H3192" s="23">
        <v>0</v>
      </c>
      <c r="I3192" s="23">
        <f>ROUND(G3192*H3192,6)</f>
        <v>0</v>
      </c>
      <c r="L3192" s="25">
        <v>0</v>
      </c>
      <c r="M3192" s="26">
        <f>ROUND(ROUND(L3192,2)*ROUND(G3192,3),2)</f>
        <v>0</v>
      </c>
      <c r="N3192" s="23" t="s">
        <v>53</v>
      </c>
      <c r="O3192">
        <f>(M3192*21)/100</f>
        <v>0</v>
      </c>
      <c r="P3192" t="s">
        <v>42</v>
      </c>
    </row>
    <row r="3193" spans="1:16" x14ac:dyDescent="0.2">
      <c r="A3193" s="27" t="s">
        <v>43</v>
      </c>
      <c r="E3193" s="28" t="s">
        <v>4</v>
      </c>
    </row>
    <row r="3194" spans="1:16" x14ac:dyDescent="0.2">
      <c r="A3194" s="27" t="s">
        <v>44</v>
      </c>
      <c r="E3194" s="29" t="s">
        <v>4</v>
      </c>
    </row>
    <row r="3195" spans="1:16" x14ac:dyDescent="0.2">
      <c r="E3195" s="28" t="s">
        <v>4</v>
      </c>
    </row>
    <row r="3196" spans="1:16" x14ac:dyDescent="0.2">
      <c r="A3196" t="s">
        <v>36</v>
      </c>
      <c r="B3196" s="5" t="s">
        <v>1120</v>
      </c>
      <c r="C3196" s="5" t="s">
        <v>2376</v>
      </c>
      <c r="D3196" t="s">
        <v>4</v>
      </c>
      <c r="E3196" s="22" t="s">
        <v>2377</v>
      </c>
      <c r="F3196" s="23" t="s">
        <v>1623</v>
      </c>
      <c r="G3196" s="24">
        <v>1</v>
      </c>
      <c r="H3196" s="23">
        <v>0</v>
      </c>
      <c r="I3196" s="23">
        <f>ROUND(G3196*H3196,6)</f>
        <v>0</v>
      </c>
      <c r="L3196" s="25">
        <v>0</v>
      </c>
      <c r="M3196" s="26">
        <f>ROUND(ROUND(L3196,2)*ROUND(G3196,3),2)</f>
        <v>0</v>
      </c>
      <c r="N3196" s="23" t="s">
        <v>53</v>
      </c>
      <c r="O3196">
        <f>(M3196*21)/100</f>
        <v>0</v>
      </c>
      <c r="P3196" t="s">
        <v>42</v>
      </c>
    </row>
    <row r="3197" spans="1:16" x14ac:dyDescent="0.2">
      <c r="A3197" s="27" t="s">
        <v>43</v>
      </c>
      <c r="E3197" s="28" t="s">
        <v>4</v>
      </c>
    </row>
    <row r="3198" spans="1:16" x14ac:dyDescent="0.2">
      <c r="A3198" s="27" t="s">
        <v>44</v>
      </c>
      <c r="E3198" s="29" t="s">
        <v>4</v>
      </c>
    </row>
    <row r="3199" spans="1:16" x14ac:dyDescent="0.2">
      <c r="E3199" s="28" t="s">
        <v>4</v>
      </c>
    </row>
    <row r="3200" spans="1:16" x14ac:dyDescent="0.2">
      <c r="A3200" t="s">
        <v>36</v>
      </c>
      <c r="B3200" s="5" t="s">
        <v>1126</v>
      </c>
      <c r="C3200" s="5" t="s">
        <v>2378</v>
      </c>
      <c r="D3200" t="s">
        <v>4</v>
      </c>
      <c r="E3200" s="22" t="s">
        <v>2379</v>
      </c>
      <c r="F3200" s="23" t="s">
        <v>1623</v>
      </c>
      <c r="G3200" s="24">
        <v>1</v>
      </c>
      <c r="H3200" s="23">
        <v>0</v>
      </c>
      <c r="I3200" s="23">
        <f>ROUND(G3200*H3200,6)</f>
        <v>0</v>
      </c>
      <c r="L3200" s="25">
        <v>0</v>
      </c>
      <c r="M3200" s="26">
        <f>ROUND(ROUND(L3200,2)*ROUND(G3200,3),2)</f>
        <v>0</v>
      </c>
      <c r="N3200" s="23" t="s">
        <v>53</v>
      </c>
      <c r="O3200">
        <f>(M3200*21)/100</f>
        <v>0</v>
      </c>
      <c r="P3200" t="s">
        <v>42</v>
      </c>
    </row>
    <row r="3201" spans="1:16" x14ac:dyDescent="0.2">
      <c r="A3201" s="27" t="s">
        <v>43</v>
      </c>
      <c r="E3201" s="28" t="s">
        <v>4</v>
      </c>
    </row>
    <row r="3202" spans="1:16" x14ac:dyDescent="0.2">
      <c r="A3202" s="27" t="s">
        <v>44</v>
      </c>
      <c r="E3202" s="29" t="s">
        <v>4</v>
      </c>
    </row>
    <row r="3203" spans="1:16" x14ac:dyDescent="0.2">
      <c r="E3203" s="28" t="s">
        <v>4</v>
      </c>
    </row>
    <row r="3204" spans="1:16" x14ac:dyDescent="0.2">
      <c r="A3204" t="s">
        <v>36</v>
      </c>
      <c r="B3204" s="5" t="s">
        <v>1145</v>
      </c>
      <c r="C3204" s="5" t="s">
        <v>2380</v>
      </c>
      <c r="D3204" t="s">
        <v>4</v>
      </c>
      <c r="E3204" s="22" t="s">
        <v>2381</v>
      </c>
      <c r="F3204" s="23" t="s">
        <v>1623</v>
      </c>
      <c r="G3204" s="24">
        <v>1</v>
      </c>
      <c r="H3204" s="23">
        <v>0</v>
      </c>
      <c r="I3204" s="23">
        <f>ROUND(G3204*H3204,6)</f>
        <v>0</v>
      </c>
      <c r="L3204" s="25">
        <v>0</v>
      </c>
      <c r="M3204" s="26">
        <f>ROUND(ROUND(L3204,2)*ROUND(G3204,3),2)</f>
        <v>0</v>
      </c>
      <c r="N3204" s="23" t="s">
        <v>53</v>
      </c>
      <c r="O3204">
        <f>(M3204*21)/100</f>
        <v>0</v>
      </c>
      <c r="P3204" t="s">
        <v>42</v>
      </c>
    </row>
    <row r="3205" spans="1:16" x14ac:dyDescent="0.2">
      <c r="A3205" s="27" t="s">
        <v>43</v>
      </c>
      <c r="E3205" s="28" t="s">
        <v>4</v>
      </c>
    </row>
    <row r="3206" spans="1:16" x14ac:dyDescent="0.2">
      <c r="A3206" s="27" t="s">
        <v>44</v>
      </c>
      <c r="E3206" s="29" t="s">
        <v>4</v>
      </c>
    </row>
    <row r="3207" spans="1:16" x14ac:dyDescent="0.2">
      <c r="E3207" s="28" t="s">
        <v>4</v>
      </c>
    </row>
    <row r="3208" spans="1:16" x14ac:dyDescent="0.2">
      <c r="A3208" t="s">
        <v>36</v>
      </c>
      <c r="B3208" s="5" t="s">
        <v>1150</v>
      </c>
      <c r="C3208" s="5" t="s">
        <v>2382</v>
      </c>
      <c r="D3208" t="s">
        <v>4</v>
      </c>
      <c r="E3208" s="22" t="s">
        <v>2383</v>
      </c>
      <c r="F3208" s="23" t="s">
        <v>1623</v>
      </c>
      <c r="G3208" s="24">
        <v>9</v>
      </c>
      <c r="H3208" s="23">
        <v>0</v>
      </c>
      <c r="I3208" s="23">
        <f>ROUND(G3208*H3208,6)</f>
        <v>0</v>
      </c>
      <c r="L3208" s="25">
        <v>0</v>
      </c>
      <c r="M3208" s="26">
        <f>ROUND(ROUND(L3208,2)*ROUND(G3208,3),2)</f>
        <v>0</v>
      </c>
      <c r="N3208" s="23" t="s">
        <v>53</v>
      </c>
      <c r="O3208">
        <f>(M3208*21)/100</f>
        <v>0</v>
      </c>
      <c r="P3208" t="s">
        <v>42</v>
      </c>
    </row>
    <row r="3209" spans="1:16" x14ac:dyDescent="0.2">
      <c r="A3209" s="27" t="s">
        <v>43</v>
      </c>
      <c r="E3209" s="28" t="s">
        <v>4</v>
      </c>
    </row>
    <row r="3210" spans="1:16" x14ac:dyDescent="0.2">
      <c r="A3210" s="27" t="s">
        <v>44</v>
      </c>
      <c r="E3210" s="29" t="s">
        <v>4</v>
      </c>
    </row>
    <row r="3211" spans="1:16" x14ac:dyDescent="0.2">
      <c r="E3211" s="28" t="s">
        <v>4</v>
      </c>
    </row>
    <row r="3212" spans="1:16" x14ac:dyDescent="0.2">
      <c r="A3212" t="s">
        <v>36</v>
      </c>
      <c r="B3212" s="5" t="s">
        <v>1187</v>
      </c>
      <c r="C3212" s="5" t="s">
        <v>2384</v>
      </c>
      <c r="D3212" t="s">
        <v>4</v>
      </c>
      <c r="E3212" s="22" t="s">
        <v>2385</v>
      </c>
      <c r="F3212" s="23" t="s">
        <v>1623</v>
      </c>
      <c r="G3212" s="24">
        <v>3</v>
      </c>
      <c r="H3212" s="23">
        <v>0</v>
      </c>
      <c r="I3212" s="23">
        <f>ROUND(G3212*H3212,6)</f>
        <v>0</v>
      </c>
      <c r="L3212" s="25">
        <v>0</v>
      </c>
      <c r="M3212" s="26">
        <f>ROUND(ROUND(L3212,2)*ROUND(G3212,3),2)</f>
        <v>0</v>
      </c>
      <c r="N3212" s="23" t="s">
        <v>53</v>
      </c>
      <c r="O3212">
        <f>(M3212*21)/100</f>
        <v>0</v>
      </c>
      <c r="P3212" t="s">
        <v>42</v>
      </c>
    </row>
    <row r="3213" spans="1:16" x14ac:dyDescent="0.2">
      <c r="A3213" s="27" t="s">
        <v>43</v>
      </c>
      <c r="E3213" s="28" t="s">
        <v>4</v>
      </c>
    </row>
    <row r="3214" spans="1:16" x14ac:dyDescent="0.2">
      <c r="A3214" s="27" t="s">
        <v>44</v>
      </c>
      <c r="E3214" s="29" t="s">
        <v>4</v>
      </c>
    </row>
    <row r="3215" spans="1:16" x14ac:dyDescent="0.2">
      <c r="E3215" s="28" t="s">
        <v>4</v>
      </c>
    </row>
    <row r="3216" spans="1:16" ht="25.5" x14ac:dyDescent="0.2">
      <c r="A3216" t="s">
        <v>36</v>
      </c>
      <c r="B3216" s="5" t="s">
        <v>1196</v>
      </c>
      <c r="C3216" s="5" t="s">
        <v>2386</v>
      </c>
      <c r="D3216" t="s">
        <v>4</v>
      </c>
      <c r="E3216" s="22" t="s">
        <v>2387</v>
      </c>
      <c r="F3216" s="23" t="s">
        <v>1623</v>
      </c>
      <c r="G3216" s="24">
        <v>2</v>
      </c>
      <c r="H3216" s="23">
        <v>0</v>
      </c>
      <c r="I3216" s="23">
        <f>ROUND(G3216*H3216,6)</f>
        <v>0</v>
      </c>
      <c r="L3216" s="25">
        <v>0</v>
      </c>
      <c r="M3216" s="26">
        <f>ROUND(ROUND(L3216,2)*ROUND(G3216,3),2)</f>
        <v>0</v>
      </c>
      <c r="N3216" s="23" t="s">
        <v>53</v>
      </c>
      <c r="O3216">
        <f>(M3216*21)/100</f>
        <v>0</v>
      </c>
      <c r="P3216" t="s">
        <v>42</v>
      </c>
    </row>
    <row r="3217" spans="1:16" x14ac:dyDescent="0.2">
      <c r="A3217" s="27" t="s">
        <v>43</v>
      </c>
      <c r="E3217" s="28" t="s">
        <v>4</v>
      </c>
    </row>
    <row r="3218" spans="1:16" x14ac:dyDescent="0.2">
      <c r="A3218" s="27" t="s">
        <v>44</v>
      </c>
      <c r="E3218" s="29" t="s">
        <v>4</v>
      </c>
    </row>
    <row r="3219" spans="1:16" x14ac:dyDescent="0.2">
      <c r="E3219" s="28" t="s">
        <v>4</v>
      </c>
    </row>
    <row r="3220" spans="1:16" ht="25.5" x14ac:dyDescent="0.2">
      <c r="A3220" t="s">
        <v>36</v>
      </c>
      <c r="B3220" s="5" t="s">
        <v>1199</v>
      </c>
      <c r="C3220" s="5" t="s">
        <v>2388</v>
      </c>
      <c r="D3220" t="s">
        <v>4</v>
      </c>
      <c r="E3220" s="22" t="s">
        <v>2389</v>
      </c>
      <c r="F3220" s="23" t="s">
        <v>1623</v>
      </c>
      <c r="G3220" s="24">
        <v>3</v>
      </c>
      <c r="H3220" s="23">
        <v>0</v>
      </c>
      <c r="I3220" s="23">
        <f>ROUND(G3220*H3220,6)</f>
        <v>0</v>
      </c>
      <c r="L3220" s="25">
        <v>0</v>
      </c>
      <c r="M3220" s="26">
        <f>ROUND(ROUND(L3220,2)*ROUND(G3220,3),2)</f>
        <v>0</v>
      </c>
      <c r="N3220" s="23" t="s">
        <v>53</v>
      </c>
      <c r="O3220">
        <f>(M3220*21)/100</f>
        <v>0</v>
      </c>
      <c r="P3220" t="s">
        <v>42</v>
      </c>
    </row>
    <row r="3221" spans="1:16" x14ac:dyDescent="0.2">
      <c r="A3221" s="27" t="s">
        <v>43</v>
      </c>
      <c r="E3221" s="28" t="s">
        <v>4</v>
      </c>
    </row>
    <row r="3222" spans="1:16" x14ac:dyDescent="0.2">
      <c r="A3222" s="27" t="s">
        <v>44</v>
      </c>
      <c r="E3222" s="29" t="s">
        <v>4</v>
      </c>
    </row>
    <row r="3223" spans="1:16" x14ac:dyDescent="0.2">
      <c r="E3223" s="28" t="s">
        <v>4</v>
      </c>
    </row>
    <row r="3224" spans="1:16" ht="25.5" x14ac:dyDescent="0.2">
      <c r="A3224" t="s">
        <v>36</v>
      </c>
      <c r="B3224" s="5" t="s">
        <v>1202</v>
      </c>
      <c r="C3224" s="5" t="s">
        <v>2390</v>
      </c>
      <c r="D3224" t="s">
        <v>4</v>
      </c>
      <c r="E3224" s="22" t="s">
        <v>2391</v>
      </c>
      <c r="F3224" s="23" t="s">
        <v>1623</v>
      </c>
      <c r="G3224" s="24">
        <v>1</v>
      </c>
      <c r="H3224" s="23">
        <v>0</v>
      </c>
      <c r="I3224" s="23">
        <f>ROUND(G3224*H3224,6)</f>
        <v>0</v>
      </c>
      <c r="L3224" s="25">
        <v>0</v>
      </c>
      <c r="M3224" s="26">
        <f>ROUND(ROUND(L3224,2)*ROUND(G3224,3),2)</f>
        <v>0</v>
      </c>
      <c r="N3224" s="23" t="s">
        <v>53</v>
      </c>
      <c r="O3224">
        <f>(M3224*21)/100</f>
        <v>0</v>
      </c>
      <c r="P3224" t="s">
        <v>42</v>
      </c>
    </row>
    <row r="3225" spans="1:16" x14ac:dyDescent="0.2">
      <c r="A3225" s="27" t="s">
        <v>43</v>
      </c>
      <c r="E3225" s="28" t="s">
        <v>4</v>
      </c>
    </row>
    <row r="3226" spans="1:16" x14ac:dyDescent="0.2">
      <c r="A3226" s="27" t="s">
        <v>44</v>
      </c>
      <c r="E3226" s="29" t="s">
        <v>4</v>
      </c>
    </row>
    <row r="3227" spans="1:16" x14ac:dyDescent="0.2">
      <c r="E3227" s="28" t="s">
        <v>4</v>
      </c>
    </row>
    <row r="3228" spans="1:16" ht="25.5" x14ac:dyDescent="0.2">
      <c r="A3228" t="s">
        <v>36</v>
      </c>
      <c r="B3228" s="5" t="s">
        <v>1207</v>
      </c>
      <c r="C3228" s="5" t="s">
        <v>2392</v>
      </c>
      <c r="D3228" t="s">
        <v>4</v>
      </c>
      <c r="E3228" s="22" t="s">
        <v>2393</v>
      </c>
      <c r="F3228" s="23" t="s">
        <v>1623</v>
      </c>
      <c r="G3228" s="24">
        <v>4</v>
      </c>
      <c r="H3228" s="23">
        <v>0</v>
      </c>
      <c r="I3228" s="23">
        <f>ROUND(G3228*H3228,6)</f>
        <v>0</v>
      </c>
      <c r="L3228" s="25">
        <v>0</v>
      </c>
      <c r="M3228" s="26">
        <f>ROUND(ROUND(L3228,2)*ROUND(G3228,3),2)</f>
        <v>0</v>
      </c>
      <c r="N3228" s="23" t="s">
        <v>53</v>
      </c>
      <c r="O3228">
        <f>(M3228*21)/100</f>
        <v>0</v>
      </c>
      <c r="P3228" t="s">
        <v>42</v>
      </c>
    </row>
    <row r="3229" spans="1:16" x14ac:dyDescent="0.2">
      <c r="A3229" s="27" t="s">
        <v>43</v>
      </c>
      <c r="E3229" s="28" t="s">
        <v>4</v>
      </c>
    </row>
    <row r="3230" spans="1:16" x14ac:dyDescent="0.2">
      <c r="A3230" s="27" t="s">
        <v>44</v>
      </c>
      <c r="E3230" s="29" t="s">
        <v>4</v>
      </c>
    </row>
    <row r="3231" spans="1:16" x14ac:dyDescent="0.2">
      <c r="E3231" s="28" t="s">
        <v>4</v>
      </c>
    </row>
    <row r="3232" spans="1:16" x14ac:dyDescent="0.2">
      <c r="A3232" t="s">
        <v>36</v>
      </c>
      <c r="B3232" s="5" t="s">
        <v>1211</v>
      </c>
      <c r="C3232" s="5" t="s">
        <v>2394</v>
      </c>
      <c r="D3232" t="s">
        <v>4</v>
      </c>
      <c r="E3232" s="22" t="s">
        <v>2395</v>
      </c>
      <c r="F3232" s="23" t="s">
        <v>64</v>
      </c>
      <c r="G3232" s="24">
        <v>5</v>
      </c>
      <c r="H3232" s="23">
        <v>0</v>
      </c>
      <c r="I3232" s="23">
        <f>ROUND(G3232*H3232,6)</f>
        <v>0</v>
      </c>
      <c r="L3232" s="25">
        <v>0</v>
      </c>
      <c r="M3232" s="26">
        <f>ROUND(ROUND(L3232,2)*ROUND(G3232,3),2)</f>
        <v>0</v>
      </c>
      <c r="N3232" s="23" t="s">
        <v>53</v>
      </c>
      <c r="O3232">
        <f>(M3232*21)/100</f>
        <v>0</v>
      </c>
      <c r="P3232" t="s">
        <v>42</v>
      </c>
    </row>
    <row r="3233" spans="1:16" x14ac:dyDescent="0.2">
      <c r="A3233" s="27" t="s">
        <v>43</v>
      </c>
      <c r="E3233" s="28" t="s">
        <v>4</v>
      </c>
    </row>
    <row r="3234" spans="1:16" x14ac:dyDescent="0.2">
      <c r="A3234" s="27" t="s">
        <v>44</v>
      </c>
      <c r="E3234" s="29" t="s">
        <v>4</v>
      </c>
    </row>
    <row r="3235" spans="1:16" x14ac:dyDescent="0.2">
      <c r="E3235" s="28" t="s">
        <v>4</v>
      </c>
    </row>
    <row r="3236" spans="1:16" x14ac:dyDescent="0.2">
      <c r="A3236" t="s">
        <v>36</v>
      </c>
      <c r="B3236" s="5" t="s">
        <v>1215</v>
      </c>
      <c r="C3236" s="5" t="s">
        <v>2396</v>
      </c>
      <c r="D3236" t="s">
        <v>4</v>
      </c>
      <c r="E3236" s="22" t="s">
        <v>2397</v>
      </c>
      <c r="F3236" s="23" t="s">
        <v>64</v>
      </c>
      <c r="G3236" s="24">
        <v>3</v>
      </c>
      <c r="H3236" s="23">
        <v>0</v>
      </c>
      <c r="I3236" s="23">
        <f>ROUND(G3236*H3236,6)</f>
        <v>0</v>
      </c>
      <c r="L3236" s="25">
        <v>0</v>
      </c>
      <c r="M3236" s="26">
        <f>ROUND(ROUND(L3236,2)*ROUND(G3236,3),2)</f>
        <v>0</v>
      </c>
      <c r="N3236" s="23" t="s">
        <v>53</v>
      </c>
      <c r="O3236">
        <f>(M3236*21)/100</f>
        <v>0</v>
      </c>
      <c r="P3236" t="s">
        <v>42</v>
      </c>
    </row>
    <row r="3237" spans="1:16" x14ac:dyDescent="0.2">
      <c r="A3237" s="27" t="s">
        <v>43</v>
      </c>
      <c r="E3237" s="28" t="s">
        <v>4</v>
      </c>
    </row>
    <row r="3238" spans="1:16" x14ac:dyDescent="0.2">
      <c r="A3238" s="27" t="s">
        <v>44</v>
      </c>
      <c r="E3238" s="29" t="s">
        <v>4</v>
      </c>
    </row>
    <row r="3239" spans="1:16" x14ac:dyDescent="0.2">
      <c r="E3239" s="28" t="s">
        <v>4</v>
      </c>
    </row>
    <row r="3240" spans="1:16" x14ac:dyDescent="0.2">
      <c r="A3240" t="s">
        <v>36</v>
      </c>
      <c r="B3240" s="5" t="s">
        <v>1219</v>
      </c>
      <c r="C3240" s="5" t="s">
        <v>2398</v>
      </c>
      <c r="D3240" t="s">
        <v>4</v>
      </c>
      <c r="E3240" s="22" t="s">
        <v>2399</v>
      </c>
      <c r="F3240" s="23" t="s">
        <v>1623</v>
      </c>
      <c r="G3240" s="24">
        <v>38</v>
      </c>
      <c r="H3240" s="23">
        <v>0</v>
      </c>
      <c r="I3240" s="23">
        <f>ROUND(G3240*H3240,6)</f>
        <v>0</v>
      </c>
      <c r="L3240" s="25">
        <v>0</v>
      </c>
      <c r="M3240" s="26">
        <f>ROUND(ROUND(L3240,2)*ROUND(G3240,3),2)</f>
        <v>0</v>
      </c>
      <c r="N3240" s="23" t="s">
        <v>53</v>
      </c>
      <c r="O3240">
        <f>(M3240*21)/100</f>
        <v>0</v>
      </c>
      <c r="P3240" t="s">
        <v>42</v>
      </c>
    </row>
    <row r="3241" spans="1:16" x14ac:dyDescent="0.2">
      <c r="A3241" s="27" t="s">
        <v>43</v>
      </c>
      <c r="E3241" s="28" t="s">
        <v>4</v>
      </c>
    </row>
    <row r="3242" spans="1:16" x14ac:dyDescent="0.2">
      <c r="A3242" s="27" t="s">
        <v>44</v>
      </c>
      <c r="E3242" s="29" t="s">
        <v>4</v>
      </c>
    </row>
    <row r="3243" spans="1:16" x14ac:dyDescent="0.2">
      <c r="E3243" s="28" t="s">
        <v>4</v>
      </c>
    </row>
    <row r="3244" spans="1:16" x14ac:dyDescent="0.2">
      <c r="A3244" t="s">
        <v>36</v>
      </c>
      <c r="B3244" s="5" t="s">
        <v>1222</v>
      </c>
      <c r="C3244" s="5" t="s">
        <v>2400</v>
      </c>
      <c r="D3244" t="s">
        <v>4</v>
      </c>
      <c r="E3244" s="22" t="s">
        <v>2401</v>
      </c>
      <c r="F3244" s="23" t="s">
        <v>64</v>
      </c>
      <c r="G3244" s="24">
        <v>3</v>
      </c>
      <c r="H3244" s="23">
        <v>0</v>
      </c>
      <c r="I3244" s="23">
        <f>ROUND(G3244*H3244,6)</f>
        <v>0</v>
      </c>
      <c r="L3244" s="25">
        <v>0</v>
      </c>
      <c r="M3244" s="26">
        <f>ROUND(ROUND(L3244,2)*ROUND(G3244,3),2)</f>
        <v>0</v>
      </c>
      <c r="N3244" s="23" t="s">
        <v>53</v>
      </c>
      <c r="O3244">
        <f>(M3244*21)/100</f>
        <v>0</v>
      </c>
      <c r="P3244" t="s">
        <v>42</v>
      </c>
    </row>
    <row r="3245" spans="1:16" x14ac:dyDescent="0.2">
      <c r="A3245" s="27" t="s">
        <v>43</v>
      </c>
      <c r="E3245" s="28" t="s">
        <v>4</v>
      </c>
    </row>
    <row r="3246" spans="1:16" x14ac:dyDescent="0.2">
      <c r="A3246" s="27" t="s">
        <v>44</v>
      </c>
      <c r="E3246" s="29" t="s">
        <v>4</v>
      </c>
    </row>
    <row r="3247" spans="1:16" x14ac:dyDescent="0.2">
      <c r="E3247" s="28" t="s">
        <v>4</v>
      </c>
    </row>
    <row r="3248" spans="1:16" x14ac:dyDescent="0.2">
      <c r="A3248" t="s">
        <v>36</v>
      </c>
      <c r="B3248" s="5" t="s">
        <v>1235</v>
      </c>
      <c r="C3248" s="5" t="s">
        <v>2402</v>
      </c>
      <c r="D3248" t="s">
        <v>4</v>
      </c>
      <c r="E3248" s="22" t="s">
        <v>2403</v>
      </c>
      <c r="F3248" s="23" t="s">
        <v>64</v>
      </c>
      <c r="G3248" s="24">
        <v>2</v>
      </c>
      <c r="H3248" s="23">
        <v>0</v>
      </c>
      <c r="I3248" s="23">
        <f>ROUND(G3248*H3248,6)</f>
        <v>0</v>
      </c>
      <c r="L3248" s="25">
        <v>0</v>
      </c>
      <c r="M3248" s="26">
        <f>ROUND(ROUND(L3248,2)*ROUND(G3248,3),2)</f>
        <v>0</v>
      </c>
      <c r="N3248" s="23" t="s">
        <v>53</v>
      </c>
      <c r="O3248">
        <f>(M3248*21)/100</f>
        <v>0</v>
      </c>
      <c r="P3248" t="s">
        <v>42</v>
      </c>
    </row>
    <row r="3249" spans="1:16" x14ac:dyDescent="0.2">
      <c r="A3249" s="27" t="s">
        <v>43</v>
      </c>
      <c r="E3249" s="28" t="s">
        <v>4</v>
      </c>
    </row>
    <row r="3250" spans="1:16" x14ac:dyDescent="0.2">
      <c r="A3250" s="27" t="s">
        <v>44</v>
      </c>
      <c r="E3250" s="29" t="s">
        <v>4</v>
      </c>
    </row>
    <row r="3251" spans="1:16" x14ac:dyDescent="0.2">
      <c r="E3251" s="28" t="s">
        <v>4</v>
      </c>
    </row>
    <row r="3252" spans="1:16" x14ac:dyDescent="0.2">
      <c r="A3252" t="s">
        <v>36</v>
      </c>
      <c r="B3252" s="5" t="s">
        <v>1243</v>
      </c>
      <c r="C3252" s="5" t="s">
        <v>2404</v>
      </c>
      <c r="D3252" t="s">
        <v>4</v>
      </c>
      <c r="E3252" s="22" t="s">
        <v>2405</v>
      </c>
      <c r="F3252" s="23" t="s">
        <v>64</v>
      </c>
      <c r="G3252" s="24">
        <v>15</v>
      </c>
      <c r="H3252" s="23">
        <v>0</v>
      </c>
      <c r="I3252" s="23">
        <f>ROUND(G3252*H3252,6)</f>
        <v>0</v>
      </c>
      <c r="L3252" s="25">
        <v>0</v>
      </c>
      <c r="M3252" s="26">
        <f>ROUND(ROUND(L3252,2)*ROUND(G3252,3),2)</f>
        <v>0</v>
      </c>
      <c r="N3252" s="23" t="s">
        <v>53</v>
      </c>
      <c r="O3252">
        <f>(M3252*21)/100</f>
        <v>0</v>
      </c>
      <c r="P3252" t="s">
        <v>42</v>
      </c>
    </row>
    <row r="3253" spans="1:16" x14ac:dyDescent="0.2">
      <c r="A3253" s="27" t="s">
        <v>43</v>
      </c>
      <c r="E3253" s="28" t="s">
        <v>4</v>
      </c>
    </row>
    <row r="3254" spans="1:16" x14ac:dyDescent="0.2">
      <c r="A3254" s="27" t="s">
        <v>44</v>
      </c>
      <c r="E3254" s="29" t="s">
        <v>4</v>
      </c>
    </row>
    <row r="3255" spans="1:16" x14ac:dyDescent="0.2">
      <c r="E3255" s="28" t="s">
        <v>4</v>
      </c>
    </row>
    <row r="3256" spans="1:16" x14ac:dyDescent="0.2">
      <c r="A3256" t="s">
        <v>36</v>
      </c>
      <c r="B3256" s="5" t="s">
        <v>1253</v>
      </c>
      <c r="C3256" s="5" t="s">
        <v>2406</v>
      </c>
      <c r="D3256" t="s">
        <v>4</v>
      </c>
      <c r="E3256" s="22" t="s">
        <v>2407</v>
      </c>
      <c r="F3256" s="23" t="s">
        <v>64</v>
      </c>
      <c r="G3256" s="24">
        <v>2</v>
      </c>
      <c r="H3256" s="23">
        <v>0</v>
      </c>
      <c r="I3256" s="23">
        <f>ROUND(G3256*H3256,6)</f>
        <v>0</v>
      </c>
      <c r="L3256" s="25">
        <v>0</v>
      </c>
      <c r="M3256" s="26">
        <f>ROUND(ROUND(L3256,2)*ROUND(G3256,3),2)</f>
        <v>0</v>
      </c>
      <c r="N3256" s="23" t="s">
        <v>53</v>
      </c>
      <c r="O3256">
        <f>(M3256*21)/100</f>
        <v>0</v>
      </c>
      <c r="P3256" t="s">
        <v>42</v>
      </c>
    </row>
    <row r="3257" spans="1:16" x14ac:dyDescent="0.2">
      <c r="A3257" s="27" t="s">
        <v>43</v>
      </c>
      <c r="E3257" s="28" t="s">
        <v>4</v>
      </c>
    </row>
    <row r="3258" spans="1:16" x14ac:dyDescent="0.2">
      <c r="A3258" s="27" t="s">
        <v>44</v>
      </c>
      <c r="E3258" s="29" t="s">
        <v>4</v>
      </c>
    </row>
    <row r="3259" spans="1:16" x14ac:dyDescent="0.2">
      <c r="E3259" s="28" t="s">
        <v>4</v>
      </c>
    </row>
    <row r="3260" spans="1:16" x14ac:dyDescent="0.2">
      <c r="A3260" t="s">
        <v>36</v>
      </c>
      <c r="B3260" s="5" t="s">
        <v>1289</v>
      </c>
      <c r="C3260" s="5" t="s">
        <v>2408</v>
      </c>
      <c r="D3260" t="s">
        <v>4</v>
      </c>
      <c r="E3260" s="22" t="s">
        <v>2409</v>
      </c>
      <c r="F3260" s="23" t="s">
        <v>64</v>
      </c>
      <c r="G3260" s="24">
        <v>3</v>
      </c>
      <c r="H3260" s="23">
        <v>0</v>
      </c>
      <c r="I3260" s="23">
        <f>ROUND(G3260*H3260,6)</f>
        <v>0</v>
      </c>
      <c r="L3260" s="25">
        <v>0</v>
      </c>
      <c r="M3260" s="26">
        <f>ROUND(ROUND(L3260,2)*ROUND(G3260,3),2)</f>
        <v>0</v>
      </c>
      <c r="N3260" s="23" t="s">
        <v>53</v>
      </c>
      <c r="O3260">
        <f>(M3260*21)/100</f>
        <v>0</v>
      </c>
      <c r="P3260" t="s">
        <v>42</v>
      </c>
    </row>
    <row r="3261" spans="1:16" x14ac:dyDescent="0.2">
      <c r="A3261" s="27" t="s">
        <v>43</v>
      </c>
      <c r="E3261" s="28" t="s">
        <v>4</v>
      </c>
    </row>
    <row r="3262" spans="1:16" x14ac:dyDescent="0.2">
      <c r="A3262" s="27" t="s">
        <v>44</v>
      </c>
      <c r="E3262" s="29" t="s">
        <v>4</v>
      </c>
    </row>
    <row r="3263" spans="1:16" x14ac:dyDescent="0.2">
      <c r="E3263" s="28" t="s">
        <v>4</v>
      </c>
    </row>
    <row r="3264" spans="1:16" x14ac:dyDescent="0.2">
      <c r="A3264" t="s">
        <v>36</v>
      </c>
      <c r="B3264" s="5" t="s">
        <v>1293</v>
      </c>
      <c r="C3264" s="5" t="s">
        <v>2410</v>
      </c>
      <c r="D3264" t="s">
        <v>4</v>
      </c>
      <c r="E3264" s="22" t="s">
        <v>2411</v>
      </c>
      <c r="F3264" s="23" t="s">
        <v>64</v>
      </c>
      <c r="G3264" s="24">
        <v>11</v>
      </c>
      <c r="H3264" s="23">
        <v>0</v>
      </c>
      <c r="I3264" s="23">
        <f>ROUND(G3264*H3264,6)</f>
        <v>0</v>
      </c>
      <c r="L3264" s="25">
        <v>0</v>
      </c>
      <c r="M3264" s="26">
        <f>ROUND(ROUND(L3264,2)*ROUND(G3264,3),2)</f>
        <v>0</v>
      </c>
      <c r="N3264" s="23" t="s">
        <v>53</v>
      </c>
      <c r="O3264">
        <f>(M3264*21)/100</f>
        <v>0</v>
      </c>
      <c r="P3264" t="s">
        <v>42</v>
      </c>
    </row>
    <row r="3265" spans="1:16" x14ac:dyDescent="0.2">
      <c r="A3265" s="27" t="s">
        <v>43</v>
      </c>
      <c r="E3265" s="28" t="s">
        <v>4</v>
      </c>
    </row>
    <row r="3266" spans="1:16" x14ac:dyDescent="0.2">
      <c r="A3266" s="27" t="s">
        <v>44</v>
      </c>
      <c r="E3266" s="29" t="s">
        <v>4</v>
      </c>
    </row>
    <row r="3267" spans="1:16" x14ac:dyDescent="0.2">
      <c r="E3267" s="28" t="s">
        <v>4</v>
      </c>
    </row>
    <row r="3268" spans="1:16" ht="25.5" x14ac:dyDescent="0.2">
      <c r="A3268" t="s">
        <v>36</v>
      </c>
      <c r="B3268" s="5" t="s">
        <v>1305</v>
      </c>
      <c r="C3268" s="5" t="s">
        <v>2412</v>
      </c>
      <c r="D3268" t="s">
        <v>4</v>
      </c>
      <c r="E3268" s="22" t="s">
        <v>2413</v>
      </c>
      <c r="F3268" s="23" t="s">
        <v>64</v>
      </c>
      <c r="G3268" s="24">
        <v>1</v>
      </c>
      <c r="H3268" s="23">
        <v>0</v>
      </c>
      <c r="I3268" s="23">
        <f>ROUND(G3268*H3268,6)</f>
        <v>0</v>
      </c>
      <c r="L3268" s="25">
        <v>0</v>
      </c>
      <c r="M3268" s="26">
        <f>ROUND(ROUND(L3268,2)*ROUND(G3268,3),2)</f>
        <v>0</v>
      </c>
      <c r="N3268" s="23" t="s">
        <v>53</v>
      </c>
      <c r="O3268">
        <f>(M3268*21)/100</f>
        <v>0</v>
      </c>
      <c r="P3268" t="s">
        <v>42</v>
      </c>
    </row>
    <row r="3269" spans="1:16" x14ac:dyDescent="0.2">
      <c r="A3269" s="27" t="s">
        <v>43</v>
      </c>
      <c r="E3269" s="28" t="s">
        <v>4</v>
      </c>
    </row>
    <row r="3270" spans="1:16" x14ac:dyDescent="0.2">
      <c r="A3270" s="27" t="s">
        <v>44</v>
      </c>
      <c r="E3270" s="29" t="s">
        <v>4</v>
      </c>
    </row>
    <row r="3271" spans="1:16" x14ac:dyDescent="0.2">
      <c r="E3271" s="28" t="s">
        <v>4</v>
      </c>
    </row>
    <row r="3272" spans="1:16" ht="25.5" x14ac:dyDescent="0.2">
      <c r="A3272" t="s">
        <v>36</v>
      </c>
      <c r="B3272" s="5" t="s">
        <v>1308</v>
      </c>
      <c r="C3272" s="5" t="s">
        <v>2414</v>
      </c>
      <c r="D3272" t="s">
        <v>4</v>
      </c>
      <c r="E3272" s="22" t="s">
        <v>2415</v>
      </c>
      <c r="F3272" s="23" t="s">
        <v>64</v>
      </c>
      <c r="G3272" s="24">
        <v>15</v>
      </c>
      <c r="H3272" s="23">
        <v>0</v>
      </c>
      <c r="I3272" s="23">
        <f>ROUND(G3272*H3272,6)</f>
        <v>0</v>
      </c>
      <c r="L3272" s="25">
        <v>0</v>
      </c>
      <c r="M3272" s="26">
        <f>ROUND(ROUND(L3272,2)*ROUND(G3272,3),2)</f>
        <v>0</v>
      </c>
      <c r="N3272" s="23" t="s">
        <v>53</v>
      </c>
      <c r="O3272">
        <f>(M3272*21)/100</f>
        <v>0</v>
      </c>
      <c r="P3272" t="s">
        <v>42</v>
      </c>
    </row>
    <row r="3273" spans="1:16" x14ac:dyDescent="0.2">
      <c r="A3273" s="27" t="s">
        <v>43</v>
      </c>
      <c r="E3273" s="28" t="s">
        <v>4</v>
      </c>
    </row>
    <row r="3274" spans="1:16" x14ac:dyDescent="0.2">
      <c r="A3274" s="27" t="s">
        <v>44</v>
      </c>
      <c r="E3274" s="29" t="s">
        <v>4</v>
      </c>
    </row>
    <row r="3275" spans="1:16" x14ac:dyDescent="0.2">
      <c r="E3275" s="28" t="s">
        <v>4</v>
      </c>
    </row>
    <row r="3276" spans="1:16" x14ac:dyDescent="0.2">
      <c r="A3276" t="s">
        <v>36</v>
      </c>
      <c r="B3276" s="5" t="s">
        <v>1326</v>
      </c>
      <c r="C3276" s="5" t="s">
        <v>2416</v>
      </c>
      <c r="D3276" t="s">
        <v>4</v>
      </c>
      <c r="E3276" s="22" t="s">
        <v>2417</v>
      </c>
      <c r="F3276" s="23" t="s">
        <v>64</v>
      </c>
      <c r="G3276" s="24">
        <v>20</v>
      </c>
      <c r="H3276" s="23">
        <v>0</v>
      </c>
      <c r="I3276" s="23">
        <f>ROUND(G3276*H3276,6)</f>
        <v>0</v>
      </c>
      <c r="L3276" s="25">
        <v>0</v>
      </c>
      <c r="M3276" s="26">
        <f>ROUND(ROUND(L3276,2)*ROUND(G3276,3),2)</f>
        <v>0</v>
      </c>
      <c r="N3276" s="23" t="s">
        <v>53</v>
      </c>
      <c r="O3276">
        <f>(M3276*21)/100</f>
        <v>0</v>
      </c>
      <c r="P3276" t="s">
        <v>42</v>
      </c>
    </row>
    <row r="3277" spans="1:16" x14ac:dyDescent="0.2">
      <c r="A3277" s="27" t="s">
        <v>43</v>
      </c>
      <c r="E3277" s="28" t="s">
        <v>4</v>
      </c>
    </row>
    <row r="3278" spans="1:16" x14ac:dyDescent="0.2">
      <c r="A3278" s="27" t="s">
        <v>44</v>
      </c>
      <c r="E3278" s="29" t="s">
        <v>4</v>
      </c>
    </row>
    <row r="3279" spans="1:16" x14ac:dyDescent="0.2">
      <c r="E3279" s="28" t="s">
        <v>4</v>
      </c>
    </row>
    <row r="3280" spans="1:16" ht="38.25" x14ac:dyDescent="0.2">
      <c r="A3280" t="s">
        <v>36</v>
      </c>
      <c r="B3280" s="5" t="s">
        <v>1329</v>
      </c>
      <c r="C3280" s="5" t="s">
        <v>2418</v>
      </c>
      <c r="D3280" t="s">
        <v>4</v>
      </c>
      <c r="E3280" s="22" t="s">
        <v>2419</v>
      </c>
      <c r="F3280" s="23" t="s">
        <v>165</v>
      </c>
      <c r="G3280" s="24">
        <v>1.3049999999999999</v>
      </c>
      <c r="H3280" s="23">
        <v>0</v>
      </c>
      <c r="I3280" s="23">
        <f>ROUND(G3280*H3280,6)</f>
        <v>0</v>
      </c>
      <c r="L3280" s="25">
        <v>0</v>
      </c>
      <c r="M3280" s="26">
        <f>ROUND(ROUND(L3280,2)*ROUND(G3280,3),2)</f>
        <v>0</v>
      </c>
      <c r="N3280" s="23" t="s">
        <v>53</v>
      </c>
      <c r="O3280">
        <f>(M3280*21)/100</f>
        <v>0</v>
      </c>
      <c r="P3280" t="s">
        <v>42</v>
      </c>
    </row>
    <row r="3281" spans="1:16" x14ac:dyDescent="0.2">
      <c r="A3281" s="27" t="s">
        <v>43</v>
      </c>
      <c r="E3281" s="28" t="s">
        <v>4</v>
      </c>
    </row>
    <row r="3282" spans="1:16" x14ac:dyDescent="0.2">
      <c r="A3282" s="27" t="s">
        <v>44</v>
      </c>
      <c r="E3282" s="29" t="s">
        <v>4</v>
      </c>
    </row>
    <row r="3283" spans="1:16" x14ac:dyDescent="0.2">
      <c r="E3283" s="28" t="s">
        <v>4</v>
      </c>
    </row>
    <row r="3284" spans="1:16" x14ac:dyDescent="0.2">
      <c r="A3284" t="s">
        <v>33</v>
      </c>
      <c r="C3284" s="6" t="s">
        <v>2420</v>
      </c>
      <c r="E3284" s="30" t="s">
        <v>2421</v>
      </c>
      <c r="J3284" s="26">
        <f>0</f>
        <v>0</v>
      </c>
      <c r="K3284" s="26">
        <f>0</f>
        <v>0</v>
      </c>
      <c r="L3284" s="26">
        <f>0+L3285+L3289+L3293+L3297</f>
        <v>0</v>
      </c>
      <c r="M3284" s="26">
        <f>0+M3285+M3289+M3293+M3297</f>
        <v>0</v>
      </c>
    </row>
    <row r="3285" spans="1:16" ht="25.5" x14ac:dyDescent="0.2">
      <c r="A3285" t="s">
        <v>36</v>
      </c>
      <c r="B3285" s="5" t="s">
        <v>1334</v>
      </c>
      <c r="C3285" s="5" t="s">
        <v>2422</v>
      </c>
      <c r="D3285" t="s">
        <v>4</v>
      </c>
      <c r="E3285" s="22" t="s">
        <v>2423</v>
      </c>
      <c r="F3285" s="23" t="s">
        <v>64</v>
      </c>
      <c r="G3285" s="24">
        <v>12</v>
      </c>
      <c r="H3285" s="23">
        <v>0</v>
      </c>
      <c r="I3285" s="23">
        <f>ROUND(G3285*H3285,6)</f>
        <v>0</v>
      </c>
      <c r="L3285" s="25">
        <v>0</v>
      </c>
      <c r="M3285" s="26">
        <f>ROUND(ROUND(L3285,2)*ROUND(G3285,3),2)</f>
        <v>0</v>
      </c>
      <c r="N3285" s="23" t="s">
        <v>53</v>
      </c>
      <c r="O3285">
        <f>(M3285*21)/100</f>
        <v>0</v>
      </c>
      <c r="P3285" t="s">
        <v>42</v>
      </c>
    </row>
    <row r="3286" spans="1:16" x14ac:dyDescent="0.2">
      <c r="A3286" s="27" t="s">
        <v>43</v>
      </c>
      <c r="E3286" s="28" t="s">
        <v>4</v>
      </c>
    </row>
    <row r="3287" spans="1:16" x14ac:dyDescent="0.2">
      <c r="A3287" s="27" t="s">
        <v>44</v>
      </c>
      <c r="E3287" s="29" t="s">
        <v>4</v>
      </c>
    </row>
    <row r="3288" spans="1:16" x14ac:dyDescent="0.2">
      <c r="E3288" s="28" t="s">
        <v>4</v>
      </c>
    </row>
    <row r="3289" spans="1:16" x14ac:dyDescent="0.2">
      <c r="A3289" t="s">
        <v>36</v>
      </c>
      <c r="B3289" s="5" t="s">
        <v>1347</v>
      </c>
      <c r="C3289" s="5" t="s">
        <v>2424</v>
      </c>
      <c r="D3289" t="s">
        <v>4</v>
      </c>
      <c r="E3289" s="22" t="s">
        <v>2425</v>
      </c>
      <c r="F3289" s="23" t="s">
        <v>64</v>
      </c>
      <c r="G3289" s="24">
        <v>1</v>
      </c>
      <c r="H3289" s="23">
        <v>0</v>
      </c>
      <c r="I3289" s="23">
        <f>ROUND(G3289*H3289,6)</f>
        <v>0</v>
      </c>
      <c r="L3289" s="25">
        <v>0</v>
      </c>
      <c r="M3289" s="26">
        <f>ROUND(ROUND(L3289,2)*ROUND(G3289,3),2)</f>
        <v>0</v>
      </c>
      <c r="N3289" s="23" t="s">
        <v>53</v>
      </c>
      <c r="O3289">
        <f>(M3289*21)/100</f>
        <v>0</v>
      </c>
      <c r="P3289" t="s">
        <v>42</v>
      </c>
    </row>
    <row r="3290" spans="1:16" x14ac:dyDescent="0.2">
      <c r="A3290" s="27" t="s">
        <v>43</v>
      </c>
      <c r="E3290" s="28" t="s">
        <v>4</v>
      </c>
    </row>
    <row r="3291" spans="1:16" x14ac:dyDescent="0.2">
      <c r="A3291" s="27" t="s">
        <v>44</v>
      </c>
      <c r="E3291" s="29" t="s">
        <v>4</v>
      </c>
    </row>
    <row r="3292" spans="1:16" x14ac:dyDescent="0.2">
      <c r="E3292" s="28" t="s">
        <v>4</v>
      </c>
    </row>
    <row r="3293" spans="1:16" ht="25.5" x14ac:dyDescent="0.2">
      <c r="A3293" t="s">
        <v>36</v>
      </c>
      <c r="B3293" s="5" t="s">
        <v>1341</v>
      </c>
      <c r="C3293" s="5" t="s">
        <v>2426</v>
      </c>
      <c r="D3293" t="s">
        <v>4</v>
      </c>
      <c r="E3293" s="22" t="s">
        <v>2427</v>
      </c>
      <c r="F3293" s="23" t="s">
        <v>1623</v>
      </c>
      <c r="G3293" s="24">
        <v>13</v>
      </c>
      <c r="H3293" s="23">
        <v>0</v>
      </c>
      <c r="I3293" s="23">
        <f>ROUND(G3293*H3293,6)</f>
        <v>0</v>
      </c>
      <c r="L3293" s="25">
        <v>0</v>
      </c>
      <c r="M3293" s="26">
        <f>ROUND(ROUND(L3293,2)*ROUND(G3293,3),2)</f>
        <v>0</v>
      </c>
      <c r="N3293" s="23" t="s">
        <v>53</v>
      </c>
      <c r="O3293">
        <f>(M3293*21)/100</f>
        <v>0</v>
      </c>
      <c r="P3293" t="s">
        <v>42</v>
      </c>
    </row>
    <row r="3294" spans="1:16" x14ac:dyDescent="0.2">
      <c r="A3294" s="27" t="s">
        <v>43</v>
      </c>
      <c r="E3294" s="28" t="s">
        <v>4</v>
      </c>
    </row>
    <row r="3295" spans="1:16" x14ac:dyDescent="0.2">
      <c r="A3295" s="27" t="s">
        <v>44</v>
      </c>
      <c r="E3295" s="29" t="s">
        <v>4</v>
      </c>
    </row>
    <row r="3296" spans="1:16" x14ac:dyDescent="0.2">
      <c r="E3296" s="28" t="s">
        <v>4</v>
      </c>
    </row>
    <row r="3297" spans="1:16" ht="38.25" x14ac:dyDescent="0.2">
      <c r="A3297" t="s">
        <v>36</v>
      </c>
      <c r="B3297" s="5" t="s">
        <v>1366</v>
      </c>
      <c r="C3297" s="5" t="s">
        <v>2428</v>
      </c>
      <c r="D3297" t="s">
        <v>4</v>
      </c>
      <c r="E3297" s="22" t="s">
        <v>2429</v>
      </c>
      <c r="F3297" s="23" t="s">
        <v>165</v>
      </c>
      <c r="G3297" s="24">
        <v>0.127</v>
      </c>
      <c r="H3297" s="23">
        <v>0</v>
      </c>
      <c r="I3297" s="23">
        <f>ROUND(G3297*H3297,6)</f>
        <v>0</v>
      </c>
      <c r="L3297" s="25">
        <v>0</v>
      </c>
      <c r="M3297" s="26">
        <f>ROUND(ROUND(L3297,2)*ROUND(G3297,3),2)</f>
        <v>0</v>
      </c>
      <c r="N3297" s="23" t="s">
        <v>53</v>
      </c>
      <c r="O3297">
        <f>(M3297*21)/100</f>
        <v>0</v>
      </c>
      <c r="P3297" t="s">
        <v>42</v>
      </c>
    </row>
    <row r="3298" spans="1:16" x14ac:dyDescent="0.2">
      <c r="A3298" s="27" t="s">
        <v>43</v>
      </c>
      <c r="E3298" s="28" t="s">
        <v>4</v>
      </c>
    </row>
    <row r="3299" spans="1:16" x14ac:dyDescent="0.2">
      <c r="A3299" s="27" t="s">
        <v>44</v>
      </c>
      <c r="E3299" s="29" t="s">
        <v>4</v>
      </c>
    </row>
    <row r="3300" spans="1:16" x14ac:dyDescent="0.2">
      <c r="E3300" s="28" t="s">
        <v>4</v>
      </c>
    </row>
    <row r="3301" spans="1:16" x14ac:dyDescent="0.2">
      <c r="A3301" t="s">
        <v>33</v>
      </c>
      <c r="C3301" s="6" t="s">
        <v>2430</v>
      </c>
      <c r="E3301" s="30" t="s">
        <v>2431</v>
      </c>
      <c r="J3301" s="26">
        <f>0</f>
        <v>0</v>
      </c>
      <c r="K3301" s="26">
        <f>0</f>
        <v>0</v>
      </c>
      <c r="L3301" s="26">
        <f>0+L3302+L3306+L3310+L3314+L3318+L3322</f>
        <v>0</v>
      </c>
      <c r="M3301" s="26">
        <f>0+M3302+M3306+M3310+M3314+M3318+M3322</f>
        <v>0</v>
      </c>
    </row>
    <row r="3302" spans="1:16" x14ac:dyDescent="0.2">
      <c r="A3302" t="s">
        <v>36</v>
      </c>
      <c r="B3302" s="5" t="s">
        <v>1359</v>
      </c>
      <c r="C3302" s="5" t="s">
        <v>2432</v>
      </c>
      <c r="D3302" t="s">
        <v>4</v>
      </c>
      <c r="E3302" s="22" t="s">
        <v>2433</v>
      </c>
      <c r="F3302" s="23" t="s">
        <v>64</v>
      </c>
      <c r="G3302" s="24">
        <v>1</v>
      </c>
      <c r="H3302" s="23">
        <v>0</v>
      </c>
      <c r="I3302" s="23">
        <f>ROUND(G3302*H3302,6)</f>
        <v>0</v>
      </c>
      <c r="L3302" s="25">
        <v>0</v>
      </c>
      <c r="M3302" s="26">
        <f>ROUND(ROUND(L3302,2)*ROUND(G3302,3),2)</f>
        <v>0</v>
      </c>
      <c r="N3302" s="23" t="s">
        <v>53</v>
      </c>
      <c r="O3302">
        <f>(M3302*21)/100</f>
        <v>0</v>
      </c>
      <c r="P3302" t="s">
        <v>42</v>
      </c>
    </row>
    <row r="3303" spans="1:16" x14ac:dyDescent="0.2">
      <c r="A3303" s="27" t="s">
        <v>43</v>
      </c>
      <c r="E3303" s="28" t="s">
        <v>4</v>
      </c>
    </row>
    <row r="3304" spans="1:16" x14ac:dyDescent="0.2">
      <c r="A3304" s="27" t="s">
        <v>44</v>
      </c>
      <c r="E3304" s="29" t="s">
        <v>4</v>
      </c>
    </row>
    <row r="3305" spans="1:16" x14ac:dyDescent="0.2">
      <c r="E3305" s="28" t="s">
        <v>4</v>
      </c>
    </row>
    <row r="3306" spans="1:16" ht="25.5" x14ac:dyDescent="0.2">
      <c r="A3306" t="s">
        <v>36</v>
      </c>
      <c r="B3306" s="5" t="s">
        <v>1350</v>
      </c>
      <c r="C3306" s="5" t="s">
        <v>2434</v>
      </c>
      <c r="D3306" t="s">
        <v>4</v>
      </c>
      <c r="E3306" s="22" t="s">
        <v>2435</v>
      </c>
      <c r="F3306" s="23" t="s">
        <v>1623</v>
      </c>
      <c r="G3306" s="24">
        <v>2</v>
      </c>
      <c r="H3306" s="23">
        <v>0</v>
      </c>
      <c r="I3306" s="23">
        <f>ROUND(G3306*H3306,6)</f>
        <v>0</v>
      </c>
      <c r="L3306" s="25">
        <v>0</v>
      </c>
      <c r="M3306" s="26">
        <f>ROUND(ROUND(L3306,2)*ROUND(G3306,3),2)</f>
        <v>0</v>
      </c>
      <c r="N3306" s="23" t="s">
        <v>53</v>
      </c>
      <c r="O3306">
        <f>(M3306*21)/100</f>
        <v>0</v>
      </c>
      <c r="P3306" t="s">
        <v>42</v>
      </c>
    </row>
    <row r="3307" spans="1:16" x14ac:dyDescent="0.2">
      <c r="A3307" s="27" t="s">
        <v>43</v>
      </c>
      <c r="E3307" s="28" t="s">
        <v>4</v>
      </c>
    </row>
    <row r="3308" spans="1:16" x14ac:dyDescent="0.2">
      <c r="A3308" s="27" t="s">
        <v>44</v>
      </c>
      <c r="E3308" s="29" t="s">
        <v>4</v>
      </c>
    </row>
    <row r="3309" spans="1:16" x14ac:dyDescent="0.2">
      <c r="E3309" s="28" t="s">
        <v>4</v>
      </c>
    </row>
    <row r="3310" spans="1:16" x14ac:dyDescent="0.2">
      <c r="A3310" t="s">
        <v>36</v>
      </c>
      <c r="B3310" s="5" t="s">
        <v>1362</v>
      </c>
      <c r="C3310" s="5" t="s">
        <v>2436</v>
      </c>
      <c r="D3310" t="s">
        <v>4</v>
      </c>
      <c r="E3310" s="22" t="s">
        <v>2437</v>
      </c>
      <c r="F3310" s="23" t="s">
        <v>1623</v>
      </c>
      <c r="G3310" s="24">
        <v>2</v>
      </c>
      <c r="H3310" s="23">
        <v>0</v>
      </c>
      <c r="I3310" s="23">
        <f>ROUND(G3310*H3310,6)</f>
        <v>0</v>
      </c>
      <c r="L3310" s="25">
        <v>0</v>
      </c>
      <c r="M3310" s="26">
        <f>ROUND(ROUND(L3310,2)*ROUND(G3310,3),2)</f>
        <v>0</v>
      </c>
      <c r="N3310" s="23" t="s">
        <v>53</v>
      </c>
      <c r="O3310">
        <f>(M3310*21)/100</f>
        <v>0</v>
      </c>
      <c r="P3310" t="s">
        <v>42</v>
      </c>
    </row>
    <row r="3311" spans="1:16" x14ac:dyDescent="0.2">
      <c r="A3311" s="27" t="s">
        <v>43</v>
      </c>
      <c r="E3311" s="28" t="s">
        <v>4</v>
      </c>
    </row>
    <row r="3312" spans="1:16" x14ac:dyDescent="0.2">
      <c r="A3312" s="27" t="s">
        <v>44</v>
      </c>
      <c r="E3312" s="29" t="s">
        <v>4</v>
      </c>
    </row>
    <row r="3313" spans="1:16" x14ac:dyDescent="0.2">
      <c r="E3313" s="28" t="s">
        <v>4</v>
      </c>
    </row>
    <row r="3314" spans="1:16" ht="25.5" x14ac:dyDescent="0.2">
      <c r="A3314" t="s">
        <v>36</v>
      </c>
      <c r="B3314" s="5" t="s">
        <v>1337</v>
      </c>
      <c r="C3314" s="5" t="s">
        <v>2438</v>
      </c>
      <c r="D3314" t="s">
        <v>4</v>
      </c>
      <c r="E3314" s="22" t="s">
        <v>2439</v>
      </c>
      <c r="F3314" s="23" t="s">
        <v>64</v>
      </c>
      <c r="G3314" s="24">
        <v>2</v>
      </c>
      <c r="H3314" s="23">
        <v>0</v>
      </c>
      <c r="I3314" s="23">
        <f>ROUND(G3314*H3314,6)</f>
        <v>0</v>
      </c>
      <c r="L3314" s="25">
        <v>0</v>
      </c>
      <c r="M3314" s="26">
        <f>ROUND(ROUND(L3314,2)*ROUND(G3314,3),2)</f>
        <v>0</v>
      </c>
      <c r="N3314" s="23" t="s">
        <v>53</v>
      </c>
      <c r="O3314">
        <f>(M3314*21)/100</f>
        <v>0</v>
      </c>
      <c r="P3314" t="s">
        <v>42</v>
      </c>
    </row>
    <row r="3315" spans="1:16" x14ac:dyDescent="0.2">
      <c r="A3315" s="27" t="s">
        <v>43</v>
      </c>
      <c r="E3315" s="28" t="s">
        <v>4</v>
      </c>
    </row>
    <row r="3316" spans="1:16" x14ac:dyDescent="0.2">
      <c r="A3316" s="27" t="s">
        <v>44</v>
      </c>
      <c r="E3316" s="29" t="s">
        <v>4</v>
      </c>
    </row>
    <row r="3317" spans="1:16" x14ac:dyDescent="0.2">
      <c r="E3317" s="28" t="s">
        <v>4</v>
      </c>
    </row>
    <row r="3318" spans="1:16" x14ac:dyDescent="0.2">
      <c r="A3318" t="s">
        <v>36</v>
      </c>
      <c r="B3318" s="5" t="s">
        <v>1354</v>
      </c>
      <c r="C3318" s="5" t="s">
        <v>2440</v>
      </c>
      <c r="D3318" t="s">
        <v>4</v>
      </c>
      <c r="E3318" s="22" t="s">
        <v>2441</v>
      </c>
      <c r="F3318" s="23" t="s">
        <v>1623</v>
      </c>
      <c r="G3318" s="24">
        <v>1</v>
      </c>
      <c r="H3318" s="23">
        <v>0</v>
      </c>
      <c r="I3318" s="23">
        <f>ROUND(G3318*H3318,6)</f>
        <v>0</v>
      </c>
      <c r="L3318" s="25">
        <v>0</v>
      </c>
      <c r="M3318" s="26">
        <f>ROUND(ROUND(L3318,2)*ROUND(G3318,3),2)</f>
        <v>0</v>
      </c>
      <c r="N3318" s="23" t="s">
        <v>53</v>
      </c>
      <c r="O3318">
        <f>(M3318*21)/100</f>
        <v>0</v>
      </c>
      <c r="P3318" t="s">
        <v>42</v>
      </c>
    </row>
    <row r="3319" spans="1:16" x14ac:dyDescent="0.2">
      <c r="A3319" s="27" t="s">
        <v>43</v>
      </c>
      <c r="E3319" s="28" t="s">
        <v>4</v>
      </c>
    </row>
    <row r="3320" spans="1:16" x14ac:dyDescent="0.2">
      <c r="A3320" s="27" t="s">
        <v>44</v>
      </c>
      <c r="E3320" s="29" t="s">
        <v>4</v>
      </c>
    </row>
    <row r="3321" spans="1:16" x14ac:dyDescent="0.2">
      <c r="E3321" s="28" t="s">
        <v>4</v>
      </c>
    </row>
    <row r="3322" spans="1:16" ht="25.5" x14ac:dyDescent="0.2">
      <c r="A3322" t="s">
        <v>36</v>
      </c>
      <c r="B3322" s="5" t="s">
        <v>1370</v>
      </c>
      <c r="C3322" s="5" t="s">
        <v>2442</v>
      </c>
      <c r="D3322" t="s">
        <v>4</v>
      </c>
      <c r="E3322" s="22" t="s">
        <v>2443</v>
      </c>
      <c r="F3322" s="23" t="s">
        <v>165</v>
      </c>
      <c r="G3322" s="24">
        <v>6.7000000000000004E-2</v>
      </c>
      <c r="H3322" s="23">
        <v>0</v>
      </c>
      <c r="I3322" s="23">
        <f>ROUND(G3322*H3322,6)</f>
        <v>0</v>
      </c>
      <c r="L3322" s="25">
        <v>0</v>
      </c>
      <c r="M3322" s="26">
        <f>ROUND(ROUND(L3322,2)*ROUND(G3322,3),2)</f>
        <v>0</v>
      </c>
      <c r="N3322" s="23" t="s">
        <v>53</v>
      </c>
      <c r="O3322">
        <f>(M3322*21)/100</f>
        <v>0</v>
      </c>
      <c r="P3322" t="s">
        <v>42</v>
      </c>
    </row>
    <row r="3323" spans="1:16" x14ac:dyDescent="0.2">
      <c r="A3323" s="27" t="s">
        <v>43</v>
      </c>
      <c r="E3323" s="28" t="s">
        <v>4</v>
      </c>
    </row>
    <row r="3324" spans="1:16" x14ac:dyDescent="0.2">
      <c r="A3324" s="27" t="s">
        <v>44</v>
      </c>
      <c r="E3324" s="29" t="s">
        <v>4</v>
      </c>
    </row>
    <row r="3325" spans="1:16" x14ac:dyDescent="0.2">
      <c r="E3325" s="28" t="s">
        <v>4</v>
      </c>
    </row>
    <row r="3326" spans="1:16" x14ac:dyDescent="0.2">
      <c r="A3326" t="s">
        <v>33</v>
      </c>
      <c r="C3326" s="6" t="s">
        <v>969</v>
      </c>
      <c r="E3326" s="30" t="s">
        <v>970</v>
      </c>
      <c r="J3326" s="26">
        <f>0</f>
        <v>0</v>
      </c>
      <c r="K3326" s="26">
        <f>0</f>
        <v>0</v>
      </c>
      <c r="L3326" s="26">
        <f>0+L3327+L3331+L3335</f>
        <v>0</v>
      </c>
      <c r="M3326" s="26">
        <f>0+M3327+M3331+M3335</f>
        <v>0</v>
      </c>
    </row>
    <row r="3327" spans="1:16" x14ac:dyDescent="0.2">
      <c r="A3327" t="s">
        <v>36</v>
      </c>
      <c r="B3327" s="5" t="s">
        <v>1376</v>
      </c>
      <c r="C3327" s="5" t="s">
        <v>2444</v>
      </c>
      <c r="D3327" t="s">
        <v>4</v>
      </c>
      <c r="E3327" s="22" t="s">
        <v>2445</v>
      </c>
      <c r="F3327" s="23" t="s">
        <v>1094</v>
      </c>
      <c r="G3327" s="24">
        <v>14.3</v>
      </c>
      <c r="H3327" s="23">
        <v>0</v>
      </c>
      <c r="I3327" s="23">
        <f>ROUND(G3327*H3327,6)</f>
        <v>0</v>
      </c>
      <c r="L3327" s="25">
        <v>0</v>
      </c>
      <c r="M3327" s="26">
        <f>ROUND(ROUND(L3327,2)*ROUND(G3327,3),2)</f>
        <v>0</v>
      </c>
      <c r="N3327" s="23" t="s">
        <v>53</v>
      </c>
      <c r="O3327">
        <f>(M3327*21)/100</f>
        <v>0</v>
      </c>
      <c r="P3327" t="s">
        <v>42</v>
      </c>
    </row>
    <row r="3328" spans="1:16" x14ac:dyDescent="0.2">
      <c r="A3328" s="27" t="s">
        <v>43</v>
      </c>
      <c r="E3328" s="28" t="s">
        <v>4</v>
      </c>
    </row>
    <row r="3329" spans="1:16" x14ac:dyDescent="0.2">
      <c r="A3329" s="27" t="s">
        <v>44</v>
      </c>
      <c r="E3329" s="29" t="s">
        <v>4</v>
      </c>
    </row>
    <row r="3330" spans="1:16" x14ac:dyDescent="0.2">
      <c r="E3330" s="28" t="s">
        <v>4</v>
      </c>
    </row>
    <row r="3331" spans="1:16" ht="25.5" x14ac:dyDescent="0.2">
      <c r="A3331" t="s">
        <v>36</v>
      </c>
      <c r="B3331" s="5" t="s">
        <v>1373</v>
      </c>
      <c r="C3331" s="5" t="s">
        <v>1626</v>
      </c>
      <c r="D3331" t="s">
        <v>4</v>
      </c>
      <c r="E3331" s="22" t="s">
        <v>2446</v>
      </c>
      <c r="F3331" s="23" t="s">
        <v>1094</v>
      </c>
      <c r="G3331" s="24">
        <v>14.3</v>
      </c>
      <c r="H3331" s="23">
        <v>0</v>
      </c>
      <c r="I3331" s="23">
        <f>ROUND(G3331*H3331,6)</f>
        <v>0</v>
      </c>
      <c r="L3331" s="25">
        <v>0</v>
      </c>
      <c r="M3331" s="26">
        <f>ROUND(ROUND(L3331,2)*ROUND(G3331,3),2)</f>
        <v>0</v>
      </c>
      <c r="N3331" s="23" t="s">
        <v>53</v>
      </c>
      <c r="O3331">
        <f>(M3331*21)/100</f>
        <v>0</v>
      </c>
      <c r="P3331" t="s">
        <v>42</v>
      </c>
    </row>
    <row r="3332" spans="1:16" x14ac:dyDescent="0.2">
      <c r="A3332" s="27" t="s">
        <v>43</v>
      </c>
      <c r="E3332" s="28" t="s">
        <v>4</v>
      </c>
    </row>
    <row r="3333" spans="1:16" ht="25.5" x14ac:dyDescent="0.2">
      <c r="A3333" s="27" t="s">
        <v>44</v>
      </c>
      <c r="E3333" s="29" t="s">
        <v>2447</v>
      </c>
    </row>
    <row r="3334" spans="1:16" x14ac:dyDescent="0.2">
      <c r="E3334" s="28" t="s">
        <v>4</v>
      </c>
    </row>
    <row r="3335" spans="1:16" ht="38.25" x14ac:dyDescent="0.2">
      <c r="A3335" t="s">
        <v>36</v>
      </c>
      <c r="B3335" s="5" t="s">
        <v>1381</v>
      </c>
      <c r="C3335" s="5" t="s">
        <v>1632</v>
      </c>
      <c r="D3335" t="s">
        <v>4</v>
      </c>
      <c r="E3335" s="22" t="s">
        <v>2448</v>
      </c>
      <c r="F3335" s="23" t="s">
        <v>165</v>
      </c>
      <c r="G3335" s="24">
        <v>1.4999999999999999E-2</v>
      </c>
      <c r="H3335" s="23">
        <v>0</v>
      </c>
      <c r="I3335" s="23">
        <f>ROUND(G3335*H3335,6)</f>
        <v>0</v>
      </c>
      <c r="L3335" s="25">
        <v>0</v>
      </c>
      <c r="M3335" s="26">
        <f>ROUND(ROUND(L3335,2)*ROUND(G3335,3),2)</f>
        <v>0</v>
      </c>
      <c r="N3335" s="23" t="s">
        <v>53</v>
      </c>
      <c r="O3335">
        <f>(M3335*21)/100</f>
        <v>0</v>
      </c>
      <c r="P3335" t="s">
        <v>42</v>
      </c>
    </row>
    <row r="3336" spans="1:16" x14ac:dyDescent="0.2">
      <c r="A3336" s="27" t="s">
        <v>43</v>
      </c>
      <c r="E3336" s="28" t="s">
        <v>4</v>
      </c>
    </row>
    <row r="3337" spans="1:16" x14ac:dyDescent="0.2">
      <c r="A3337" s="27" t="s">
        <v>44</v>
      </c>
      <c r="E3337" s="29" t="s">
        <v>4</v>
      </c>
    </row>
    <row r="3338" spans="1:16" x14ac:dyDescent="0.2">
      <c r="E3338" s="28" t="s">
        <v>4</v>
      </c>
    </row>
    <row r="3339" spans="1:16" x14ac:dyDescent="0.2">
      <c r="A3339" t="s">
        <v>33</v>
      </c>
      <c r="C3339" s="6" t="s">
        <v>1259</v>
      </c>
      <c r="E3339" s="30" t="s">
        <v>1260</v>
      </c>
      <c r="J3339" s="26">
        <f>0</f>
        <v>0</v>
      </c>
      <c r="K3339" s="26">
        <f>0</f>
        <v>0</v>
      </c>
      <c r="L3339" s="26">
        <f>0+L3340+L3344</f>
        <v>0</v>
      </c>
      <c r="M3339" s="26">
        <f>0+M3340+M3344</f>
        <v>0</v>
      </c>
    </row>
    <row r="3340" spans="1:16" ht="25.5" x14ac:dyDescent="0.2">
      <c r="A3340" t="s">
        <v>36</v>
      </c>
      <c r="B3340" s="5" t="s">
        <v>1387</v>
      </c>
      <c r="C3340" s="5" t="s">
        <v>2449</v>
      </c>
      <c r="D3340" t="s">
        <v>4</v>
      </c>
      <c r="E3340" s="22" t="s">
        <v>2450</v>
      </c>
      <c r="F3340" s="23" t="s">
        <v>60</v>
      </c>
      <c r="G3340" s="24">
        <v>1.607</v>
      </c>
      <c r="H3340" s="23">
        <v>0</v>
      </c>
      <c r="I3340" s="23">
        <f>ROUND(G3340*H3340,6)</f>
        <v>0</v>
      </c>
      <c r="L3340" s="25">
        <v>0</v>
      </c>
      <c r="M3340" s="26">
        <f>ROUND(ROUND(L3340,2)*ROUND(G3340,3),2)</f>
        <v>0</v>
      </c>
      <c r="N3340" s="23" t="s">
        <v>53</v>
      </c>
      <c r="O3340">
        <f>(M3340*21)/100</f>
        <v>0</v>
      </c>
      <c r="P3340" t="s">
        <v>42</v>
      </c>
    </row>
    <row r="3341" spans="1:16" x14ac:dyDescent="0.2">
      <c r="A3341" s="27" t="s">
        <v>43</v>
      </c>
      <c r="E3341" s="28" t="s">
        <v>4</v>
      </c>
    </row>
    <row r="3342" spans="1:16" ht="25.5" x14ac:dyDescent="0.2">
      <c r="A3342" s="27" t="s">
        <v>44</v>
      </c>
      <c r="E3342" s="29" t="s">
        <v>2451</v>
      </c>
    </row>
    <row r="3343" spans="1:16" x14ac:dyDescent="0.2">
      <c r="E3343" s="28" t="s">
        <v>4</v>
      </c>
    </row>
    <row r="3344" spans="1:16" x14ac:dyDescent="0.2">
      <c r="A3344" t="s">
        <v>36</v>
      </c>
      <c r="B3344" s="5" t="s">
        <v>1391</v>
      </c>
      <c r="C3344" s="5" t="s">
        <v>2452</v>
      </c>
      <c r="D3344" t="s">
        <v>4</v>
      </c>
      <c r="E3344" s="22" t="s">
        <v>2453</v>
      </c>
      <c r="F3344" s="23" t="s">
        <v>60</v>
      </c>
      <c r="G3344" s="24">
        <v>1.607</v>
      </c>
      <c r="H3344" s="23">
        <v>0</v>
      </c>
      <c r="I3344" s="23">
        <f>ROUND(G3344*H3344,6)</f>
        <v>0</v>
      </c>
      <c r="L3344" s="25">
        <v>0</v>
      </c>
      <c r="M3344" s="26">
        <f>ROUND(ROUND(L3344,2)*ROUND(G3344,3),2)</f>
        <v>0</v>
      </c>
      <c r="N3344" s="23" t="s">
        <v>53</v>
      </c>
      <c r="O3344">
        <f>(M3344*21)/100</f>
        <v>0</v>
      </c>
      <c r="P3344" t="s">
        <v>42</v>
      </c>
    </row>
    <row r="3345" spans="1:16" x14ac:dyDescent="0.2">
      <c r="A3345" s="27" t="s">
        <v>43</v>
      </c>
      <c r="E3345" s="28" t="s">
        <v>4</v>
      </c>
    </row>
    <row r="3346" spans="1:16" x14ac:dyDescent="0.2">
      <c r="A3346" s="27" t="s">
        <v>44</v>
      </c>
      <c r="E3346" s="29" t="s">
        <v>4</v>
      </c>
    </row>
    <row r="3347" spans="1:16" x14ac:dyDescent="0.2">
      <c r="E3347" s="28" t="s">
        <v>4</v>
      </c>
    </row>
    <row r="3348" spans="1:16" x14ac:dyDescent="0.2">
      <c r="A3348" t="s">
        <v>33</v>
      </c>
      <c r="C3348" s="6" t="s">
        <v>73</v>
      </c>
      <c r="E3348" s="30" t="s">
        <v>2454</v>
      </c>
      <c r="J3348" s="26">
        <f>0</f>
        <v>0</v>
      </c>
      <c r="K3348" s="26">
        <f>0</f>
        <v>0</v>
      </c>
      <c r="L3348" s="26">
        <f>0+L3349+L3353+L3357+L3361+L3365+L3369+L3373+L3377+L3381+L3385+L3389+L3393+L3397+L3401+L3405+L3409+L3413+L3417+L3421+L3425+L3429+L3433</f>
        <v>0</v>
      </c>
      <c r="M3348" s="26">
        <f>0+M3349+M3353+M3357+M3361+M3365+M3369+M3373+M3377+M3381+M3385+M3389+M3393+M3397+M3401+M3405+M3409+M3413+M3417+M3421+M3425+M3429+M3433</f>
        <v>0</v>
      </c>
    </row>
    <row r="3349" spans="1:16" x14ac:dyDescent="0.2">
      <c r="A3349" t="s">
        <v>36</v>
      </c>
      <c r="B3349" s="5" t="s">
        <v>237</v>
      </c>
      <c r="C3349" s="5" t="s">
        <v>2455</v>
      </c>
      <c r="D3349" t="s">
        <v>4</v>
      </c>
      <c r="E3349" s="22" t="s">
        <v>2456</v>
      </c>
      <c r="F3349" s="23" t="s">
        <v>80</v>
      </c>
      <c r="G3349" s="24">
        <v>1</v>
      </c>
      <c r="H3349" s="23">
        <v>0</v>
      </c>
      <c r="I3349" s="23">
        <f>ROUND(G3349*H3349,6)</f>
        <v>0</v>
      </c>
      <c r="L3349" s="25">
        <v>0</v>
      </c>
      <c r="M3349" s="26">
        <f>ROUND(ROUND(L3349,2)*ROUND(G3349,3),2)</f>
        <v>0</v>
      </c>
      <c r="N3349" s="23" t="s">
        <v>53</v>
      </c>
      <c r="O3349">
        <f>(M3349*21)/100</f>
        <v>0</v>
      </c>
      <c r="P3349" t="s">
        <v>42</v>
      </c>
    </row>
    <row r="3350" spans="1:16" x14ac:dyDescent="0.2">
      <c r="A3350" s="27" t="s">
        <v>43</v>
      </c>
      <c r="E3350" s="28" t="s">
        <v>4</v>
      </c>
    </row>
    <row r="3351" spans="1:16" x14ac:dyDescent="0.2">
      <c r="A3351" s="27" t="s">
        <v>44</v>
      </c>
      <c r="E3351" s="29" t="s">
        <v>4</v>
      </c>
    </row>
    <row r="3352" spans="1:16" x14ac:dyDescent="0.2">
      <c r="E3352" s="28" t="s">
        <v>4</v>
      </c>
    </row>
    <row r="3353" spans="1:16" x14ac:dyDescent="0.2">
      <c r="A3353" t="s">
        <v>36</v>
      </c>
      <c r="B3353" s="5" t="s">
        <v>243</v>
      </c>
      <c r="C3353" s="5" t="s">
        <v>2457</v>
      </c>
      <c r="D3353" t="s">
        <v>4</v>
      </c>
      <c r="E3353" s="22" t="s">
        <v>2458</v>
      </c>
      <c r="F3353" s="23" t="s">
        <v>80</v>
      </c>
      <c r="G3353" s="24">
        <v>1</v>
      </c>
      <c r="H3353" s="23">
        <v>0</v>
      </c>
      <c r="I3353" s="23">
        <f>ROUND(G3353*H3353,6)</f>
        <v>0</v>
      </c>
      <c r="L3353" s="25">
        <v>0</v>
      </c>
      <c r="M3353" s="26">
        <f>ROUND(ROUND(L3353,2)*ROUND(G3353,3),2)</f>
        <v>0</v>
      </c>
      <c r="N3353" s="23" t="s">
        <v>53</v>
      </c>
      <c r="O3353">
        <f>(M3353*21)/100</f>
        <v>0</v>
      </c>
      <c r="P3353" t="s">
        <v>42</v>
      </c>
    </row>
    <row r="3354" spans="1:16" x14ac:dyDescent="0.2">
      <c r="A3354" s="27" t="s">
        <v>43</v>
      </c>
      <c r="E3354" s="28" t="s">
        <v>4</v>
      </c>
    </row>
    <row r="3355" spans="1:16" x14ac:dyDescent="0.2">
      <c r="A3355" s="27" t="s">
        <v>44</v>
      </c>
      <c r="E3355" s="29" t="s">
        <v>4</v>
      </c>
    </row>
    <row r="3356" spans="1:16" x14ac:dyDescent="0.2">
      <c r="E3356" s="28" t="s">
        <v>4</v>
      </c>
    </row>
    <row r="3357" spans="1:16" x14ac:dyDescent="0.2">
      <c r="A3357" t="s">
        <v>36</v>
      </c>
      <c r="B3357" s="5" t="s">
        <v>248</v>
      </c>
      <c r="C3357" s="5" t="s">
        <v>2459</v>
      </c>
      <c r="D3357" t="s">
        <v>4</v>
      </c>
      <c r="E3357" s="22" t="s">
        <v>2460</v>
      </c>
      <c r="F3357" s="23" t="s">
        <v>80</v>
      </c>
      <c r="G3357" s="24">
        <v>8</v>
      </c>
      <c r="H3357" s="23">
        <v>0</v>
      </c>
      <c r="I3357" s="23">
        <f>ROUND(G3357*H3357,6)</f>
        <v>0</v>
      </c>
      <c r="L3357" s="25">
        <v>0</v>
      </c>
      <c r="M3357" s="26">
        <f>ROUND(ROUND(L3357,2)*ROUND(G3357,3),2)</f>
        <v>0</v>
      </c>
      <c r="N3357" s="23" t="s">
        <v>53</v>
      </c>
      <c r="O3357">
        <f>(M3357*21)/100</f>
        <v>0</v>
      </c>
      <c r="P3357" t="s">
        <v>42</v>
      </c>
    </row>
    <row r="3358" spans="1:16" x14ac:dyDescent="0.2">
      <c r="A3358" s="27" t="s">
        <v>43</v>
      </c>
      <c r="E3358" s="28" t="s">
        <v>4</v>
      </c>
    </row>
    <row r="3359" spans="1:16" x14ac:dyDescent="0.2">
      <c r="A3359" s="27" t="s">
        <v>44</v>
      </c>
      <c r="E3359" s="29" t="s">
        <v>4</v>
      </c>
    </row>
    <row r="3360" spans="1:16" x14ac:dyDescent="0.2">
      <c r="E3360" s="28" t="s">
        <v>4</v>
      </c>
    </row>
    <row r="3361" spans="1:16" x14ac:dyDescent="0.2">
      <c r="A3361" t="s">
        <v>36</v>
      </c>
      <c r="B3361" s="5" t="s">
        <v>298</v>
      </c>
      <c r="C3361" s="5" t="s">
        <v>2461</v>
      </c>
      <c r="D3361" t="s">
        <v>4</v>
      </c>
      <c r="E3361" s="22" t="s">
        <v>2462</v>
      </c>
      <c r="F3361" s="23" t="s">
        <v>80</v>
      </c>
      <c r="G3361" s="24">
        <v>1</v>
      </c>
      <c r="H3361" s="23">
        <v>0</v>
      </c>
      <c r="I3361" s="23">
        <f>ROUND(G3361*H3361,6)</f>
        <v>0</v>
      </c>
      <c r="L3361" s="25">
        <v>0</v>
      </c>
      <c r="M3361" s="26">
        <f>ROUND(ROUND(L3361,2)*ROUND(G3361,3),2)</f>
        <v>0</v>
      </c>
      <c r="N3361" s="23" t="s">
        <v>53</v>
      </c>
      <c r="O3361">
        <f>(M3361*21)/100</f>
        <v>0</v>
      </c>
      <c r="P3361" t="s">
        <v>42</v>
      </c>
    </row>
    <row r="3362" spans="1:16" x14ac:dyDescent="0.2">
      <c r="A3362" s="27" t="s">
        <v>43</v>
      </c>
      <c r="E3362" s="28" t="s">
        <v>4</v>
      </c>
    </row>
    <row r="3363" spans="1:16" x14ac:dyDescent="0.2">
      <c r="A3363" s="27" t="s">
        <v>44</v>
      </c>
      <c r="E3363" s="29" t="s">
        <v>4</v>
      </c>
    </row>
    <row r="3364" spans="1:16" x14ac:dyDescent="0.2">
      <c r="E3364" s="28" t="s">
        <v>4</v>
      </c>
    </row>
    <row r="3365" spans="1:16" x14ac:dyDescent="0.2">
      <c r="A3365" t="s">
        <v>36</v>
      </c>
      <c r="B3365" s="5" t="s">
        <v>332</v>
      </c>
      <c r="C3365" s="5" t="s">
        <v>2463</v>
      </c>
      <c r="D3365" t="s">
        <v>4</v>
      </c>
      <c r="E3365" s="22" t="s">
        <v>2464</v>
      </c>
      <c r="F3365" s="23" t="s">
        <v>64</v>
      </c>
      <c r="G3365" s="24">
        <v>1</v>
      </c>
      <c r="H3365" s="23">
        <v>0</v>
      </c>
      <c r="I3365" s="23">
        <f>ROUND(G3365*H3365,6)</f>
        <v>0</v>
      </c>
      <c r="L3365" s="25">
        <v>0</v>
      </c>
      <c r="M3365" s="26">
        <f>ROUND(ROUND(L3365,2)*ROUND(G3365,3),2)</f>
        <v>0</v>
      </c>
      <c r="N3365" s="23" t="s">
        <v>53</v>
      </c>
      <c r="O3365">
        <f>(M3365*21)/100</f>
        <v>0</v>
      </c>
      <c r="P3365" t="s">
        <v>42</v>
      </c>
    </row>
    <row r="3366" spans="1:16" x14ac:dyDescent="0.2">
      <c r="A3366" s="27" t="s">
        <v>43</v>
      </c>
      <c r="E3366" s="28" t="s">
        <v>4</v>
      </c>
    </row>
    <row r="3367" spans="1:16" x14ac:dyDescent="0.2">
      <c r="A3367" s="27" t="s">
        <v>44</v>
      </c>
      <c r="E3367" s="29" t="s">
        <v>4</v>
      </c>
    </row>
    <row r="3368" spans="1:16" x14ac:dyDescent="0.2">
      <c r="E3368" s="28" t="s">
        <v>4</v>
      </c>
    </row>
    <row r="3369" spans="1:16" x14ac:dyDescent="0.2">
      <c r="A3369" t="s">
        <v>36</v>
      </c>
      <c r="B3369" s="5" t="s">
        <v>336</v>
      </c>
      <c r="C3369" s="5" t="s">
        <v>2465</v>
      </c>
      <c r="D3369" t="s">
        <v>4</v>
      </c>
      <c r="E3369" s="22" t="s">
        <v>2466</v>
      </c>
      <c r="F3369" s="23" t="s">
        <v>64</v>
      </c>
      <c r="G3369" s="24">
        <v>1</v>
      </c>
      <c r="H3369" s="23">
        <v>0</v>
      </c>
      <c r="I3369" s="23">
        <f>ROUND(G3369*H3369,6)</f>
        <v>0</v>
      </c>
      <c r="L3369" s="25">
        <v>0</v>
      </c>
      <c r="M3369" s="26">
        <f>ROUND(ROUND(L3369,2)*ROUND(G3369,3),2)</f>
        <v>0</v>
      </c>
      <c r="N3369" s="23" t="s">
        <v>53</v>
      </c>
      <c r="O3369">
        <f>(M3369*21)/100</f>
        <v>0</v>
      </c>
      <c r="P3369" t="s">
        <v>42</v>
      </c>
    </row>
    <row r="3370" spans="1:16" x14ac:dyDescent="0.2">
      <c r="A3370" s="27" t="s">
        <v>43</v>
      </c>
      <c r="E3370" s="28" t="s">
        <v>4</v>
      </c>
    </row>
    <row r="3371" spans="1:16" x14ac:dyDescent="0.2">
      <c r="A3371" s="27" t="s">
        <v>44</v>
      </c>
      <c r="E3371" s="29" t="s">
        <v>4</v>
      </c>
    </row>
    <row r="3372" spans="1:16" x14ac:dyDescent="0.2">
      <c r="E3372" s="28" t="s">
        <v>4</v>
      </c>
    </row>
    <row r="3373" spans="1:16" x14ac:dyDescent="0.2">
      <c r="A3373" t="s">
        <v>36</v>
      </c>
      <c r="B3373" s="5" t="s">
        <v>302</v>
      </c>
      <c r="C3373" s="5" t="s">
        <v>2467</v>
      </c>
      <c r="D3373" t="s">
        <v>4</v>
      </c>
      <c r="E3373" s="22" t="s">
        <v>2468</v>
      </c>
      <c r="F3373" s="23" t="s">
        <v>64</v>
      </c>
      <c r="G3373" s="24">
        <v>2</v>
      </c>
      <c r="H3373" s="23">
        <v>0</v>
      </c>
      <c r="I3373" s="23">
        <f>ROUND(G3373*H3373,6)</f>
        <v>0</v>
      </c>
      <c r="L3373" s="25">
        <v>0</v>
      </c>
      <c r="M3373" s="26">
        <f>ROUND(ROUND(L3373,2)*ROUND(G3373,3),2)</f>
        <v>0</v>
      </c>
      <c r="N3373" s="23" t="s">
        <v>53</v>
      </c>
      <c r="O3373">
        <f>(M3373*21)/100</f>
        <v>0</v>
      </c>
      <c r="P3373" t="s">
        <v>42</v>
      </c>
    </row>
    <row r="3374" spans="1:16" x14ac:dyDescent="0.2">
      <c r="A3374" s="27" t="s">
        <v>43</v>
      </c>
      <c r="E3374" s="28" t="s">
        <v>4</v>
      </c>
    </row>
    <row r="3375" spans="1:16" x14ac:dyDescent="0.2">
      <c r="A3375" s="27" t="s">
        <v>44</v>
      </c>
      <c r="E3375" s="29" t="s">
        <v>4</v>
      </c>
    </row>
    <row r="3376" spans="1:16" x14ac:dyDescent="0.2">
      <c r="E3376" s="28" t="s">
        <v>4</v>
      </c>
    </row>
    <row r="3377" spans="1:16" x14ac:dyDescent="0.2">
      <c r="A3377" t="s">
        <v>36</v>
      </c>
      <c r="B3377" s="5" t="s">
        <v>325</v>
      </c>
      <c r="C3377" s="5" t="s">
        <v>2469</v>
      </c>
      <c r="D3377" t="s">
        <v>4</v>
      </c>
      <c r="E3377" s="22" t="s">
        <v>2470</v>
      </c>
      <c r="F3377" s="23" t="s">
        <v>64</v>
      </c>
      <c r="G3377" s="24">
        <v>1</v>
      </c>
      <c r="H3377" s="23">
        <v>0</v>
      </c>
      <c r="I3377" s="23">
        <f>ROUND(G3377*H3377,6)</f>
        <v>0</v>
      </c>
      <c r="L3377" s="25">
        <v>0</v>
      </c>
      <c r="M3377" s="26">
        <f>ROUND(ROUND(L3377,2)*ROUND(G3377,3),2)</f>
        <v>0</v>
      </c>
      <c r="N3377" s="23" t="s">
        <v>53</v>
      </c>
      <c r="O3377">
        <f>(M3377*21)/100</f>
        <v>0</v>
      </c>
      <c r="P3377" t="s">
        <v>42</v>
      </c>
    </row>
    <row r="3378" spans="1:16" x14ac:dyDescent="0.2">
      <c r="A3378" s="27" t="s">
        <v>43</v>
      </c>
      <c r="E3378" s="28" t="s">
        <v>4</v>
      </c>
    </row>
    <row r="3379" spans="1:16" x14ac:dyDescent="0.2">
      <c r="A3379" s="27" t="s">
        <v>44</v>
      </c>
      <c r="E3379" s="29" t="s">
        <v>4</v>
      </c>
    </row>
    <row r="3380" spans="1:16" x14ac:dyDescent="0.2">
      <c r="E3380" s="28" t="s">
        <v>4</v>
      </c>
    </row>
    <row r="3381" spans="1:16" x14ac:dyDescent="0.2">
      <c r="A3381" t="s">
        <v>36</v>
      </c>
      <c r="B3381" s="5" t="s">
        <v>311</v>
      </c>
      <c r="C3381" s="5" t="s">
        <v>2471</v>
      </c>
      <c r="D3381" t="s">
        <v>4</v>
      </c>
      <c r="E3381" s="22" t="s">
        <v>2472</v>
      </c>
      <c r="F3381" s="23" t="s">
        <v>64</v>
      </c>
      <c r="G3381" s="24">
        <v>5</v>
      </c>
      <c r="H3381" s="23">
        <v>0</v>
      </c>
      <c r="I3381" s="23">
        <f>ROUND(G3381*H3381,6)</f>
        <v>0</v>
      </c>
      <c r="L3381" s="25">
        <v>0</v>
      </c>
      <c r="M3381" s="26">
        <f>ROUND(ROUND(L3381,2)*ROUND(G3381,3),2)</f>
        <v>0</v>
      </c>
      <c r="N3381" s="23" t="s">
        <v>53</v>
      </c>
      <c r="O3381">
        <f>(M3381*21)/100</f>
        <v>0</v>
      </c>
      <c r="P3381" t="s">
        <v>42</v>
      </c>
    </row>
    <row r="3382" spans="1:16" x14ac:dyDescent="0.2">
      <c r="A3382" s="27" t="s">
        <v>43</v>
      </c>
      <c r="E3382" s="28" t="s">
        <v>4</v>
      </c>
    </row>
    <row r="3383" spans="1:16" x14ac:dyDescent="0.2">
      <c r="A3383" s="27" t="s">
        <v>44</v>
      </c>
      <c r="E3383" s="29" t="s">
        <v>4</v>
      </c>
    </row>
    <row r="3384" spans="1:16" x14ac:dyDescent="0.2">
      <c r="E3384" s="28" t="s">
        <v>4</v>
      </c>
    </row>
    <row r="3385" spans="1:16" x14ac:dyDescent="0.2">
      <c r="A3385" t="s">
        <v>36</v>
      </c>
      <c r="B3385" s="5" t="s">
        <v>315</v>
      </c>
      <c r="C3385" s="5" t="s">
        <v>2473</v>
      </c>
      <c r="D3385" t="s">
        <v>4</v>
      </c>
      <c r="E3385" s="22" t="s">
        <v>2474</v>
      </c>
      <c r="F3385" s="23" t="s">
        <v>64</v>
      </c>
      <c r="G3385" s="24">
        <v>3</v>
      </c>
      <c r="H3385" s="23">
        <v>0</v>
      </c>
      <c r="I3385" s="23">
        <f>ROUND(G3385*H3385,6)</f>
        <v>0</v>
      </c>
      <c r="L3385" s="25">
        <v>0</v>
      </c>
      <c r="M3385" s="26">
        <f>ROUND(ROUND(L3385,2)*ROUND(G3385,3),2)</f>
        <v>0</v>
      </c>
      <c r="N3385" s="23" t="s">
        <v>53</v>
      </c>
      <c r="O3385">
        <f>(M3385*21)/100</f>
        <v>0</v>
      </c>
      <c r="P3385" t="s">
        <v>42</v>
      </c>
    </row>
    <row r="3386" spans="1:16" x14ac:dyDescent="0.2">
      <c r="A3386" s="27" t="s">
        <v>43</v>
      </c>
      <c r="E3386" s="28" t="s">
        <v>4</v>
      </c>
    </row>
    <row r="3387" spans="1:16" x14ac:dyDescent="0.2">
      <c r="A3387" s="27" t="s">
        <v>44</v>
      </c>
      <c r="E3387" s="29" t="s">
        <v>4</v>
      </c>
    </row>
    <row r="3388" spans="1:16" x14ac:dyDescent="0.2">
      <c r="E3388" s="28" t="s">
        <v>4</v>
      </c>
    </row>
    <row r="3389" spans="1:16" x14ac:dyDescent="0.2">
      <c r="A3389" t="s">
        <v>36</v>
      </c>
      <c r="B3389" s="5" t="s">
        <v>358</v>
      </c>
      <c r="C3389" s="5" t="s">
        <v>2475</v>
      </c>
      <c r="D3389" t="s">
        <v>4</v>
      </c>
      <c r="E3389" s="22" t="s">
        <v>2476</v>
      </c>
      <c r="F3389" s="23" t="s">
        <v>64</v>
      </c>
      <c r="G3389" s="24">
        <v>1</v>
      </c>
      <c r="H3389" s="23">
        <v>0</v>
      </c>
      <c r="I3389" s="23">
        <f>ROUND(G3389*H3389,6)</f>
        <v>0</v>
      </c>
      <c r="L3389" s="25">
        <v>0</v>
      </c>
      <c r="M3389" s="26">
        <f>ROUND(ROUND(L3389,2)*ROUND(G3389,3),2)</f>
        <v>0</v>
      </c>
      <c r="N3389" s="23" t="s">
        <v>53</v>
      </c>
      <c r="O3389">
        <f>(M3389*21)/100</f>
        <v>0</v>
      </c>
      <c r="P3389" t="s">
        <v>42</v>
      </c>
    </row>
    <row r="3390" spans="1:16" x14ac:dyDescent="0.2">
      <c r="A3390" s="27" t="s">
        <v>43</v>
      </c>
      <c r="E3390" s="28" t="s">
        <v>4</v>
      </c>
    </row>
    <row r="3391" spans="1:16" x14ac:dyDescent="0.2">
      <c r="A3391" s="27" t="s">
        <v>44</v>
      </c>
      <c r="E3391" s="29" t="s">
        <v>4</v>
      </c>
    </row>
    <row r="3392" spans="1:16" x14ac:dyDescent="0.2">
      <c r="E3392" s="28" t="s">
        <v>4</v>
      </c>
    </row>
    <row r="3393" spans="1:16" x14ac:dyDescent="0.2">
      <c r="A3393" t="s">
        <v>36</v>
      </c>
      <c r="B3393" s="5" t="s">
        <v>348</v>
      </c>
      <c r="C3393" s="5" t="s">
        <v>2477</v>
      </c>
      <c r="D3393" t="s">
        <v>4</v>
      </c>
      <c r="E3393" s="22" t="s">
        <v>2478</v>
      </c>
      <c r="F3393" s="23" t="s">
        <v>64</v>
      </c>
      <c r="G3393" s="24">
        <v>2</v>
      </c>
      <c r="H3393" s="23">
        <v>0</v>
      </c>
      <c r="I3393" s="23">
        <f>ROUND(G3393*H3393,6)</f>
        <v>0</v>
      </c>
      <c r="L3393" s="25">
        <v>0</v>
      </c>
      <c r="M3393" s="26">
        <f>ROUND(ROUND(L3393,2)*ROUND(G3393,3),2)</f>
        <v>0</v>
      </c>
      <c r="N3393" s="23" t="s">
        <v>53</v>
      </c>
      <c r="O3393">
        <f>(M3393*21)/100</f>
        <v>0</v>
      </c>
      <c r="P3393" t="s">
        <v>42</v>
      </c>
    </row>
    <row r="3394" spans="1:16" x14ac:dyDescent="0.2">
      <c r="A3394" s="27" t="s">
        <v>43</v>
      </c>
      <c r="E3394" s="28" t="s">
        <v>4</v>
      </c>
    </row>
    <row r="3395" spans="1:16" x14ac:dyDescent="0.2">
      <c r="A3395" s="27" t="s">
        <v>44</v>
      </c>
      <c r="E3395" s="29" t="s">
        <v>4</v>
      </c>
    </row>
    <row r="3396" spans="1:16" x14ac:dyDescent="0.2">
      <c r="E3396" s="28" t="s">
        <v>4</v>
      </c>
    </row>
    <row r="3397" spans="1:16" ht="25.5" x14ac:dyDescent="0.2">
      <c r="A3397" t="s">
        <v>36</v>
      </c>
      <c r="B3397" s="5" t="s">
        <v>232</v>
      </c>
      <c r="C3397" s="5" t="s">
        <v>2479</v>
      </c>
      <c r="D3397" t="s">
        <v>4</v>
      </c>
      <c r="E3397" s="22" t="s">
        <v>2480</v>
      </c>
      <c r="F3397" s="23" t="s">
        <v>80</v>
      </c>
      <c r="G3397" s="24">
        <v>9.5</v>
      </c>
      <c r="H3397" s="23">
        <v>0</v>
      </c>
      <c r="I3397" s="23">
        <f>ROUND(G3397*H3397,6)</f>
        <v>0</v>
      </c>
      <c r="L3397" s="25">
        <v>0</v>
      </c>
      <c r="M3397" s="26">
        <f>ROUND(ROUND(L3397,2)*ROUND(G3397,3),2)</f>
        <v>0</v>
      </c>
      <c r="N3397" s="23" t="s">
        <v>53</v>
      </c>
      <c r="O3397">
        <f>(M3397*21)/100</f>
        <v>0</v>
      </c>
      <c r="P3397" t="s">
        <v>42</v>
      </c>
    </row>
    <row r="3398" spans="1:16" x14ac:dyDescent="0.2">
      <c r="A3398" s="27" t="s">
        <v>43</v>
      </c>
      <c r="E3398" s="28" t="s">
        <v>4</v>
      </c>
    </row>
    <row r="3399" spans="1:16" x14ac:dyDescent="0.2">
      <c r="A3399" s="27" t="s">
        <v>44</v>
      </c>
      <c r="E3399" s="29" t="s">
        <v>4</v>
      </c>
    </row>
    <row r="3400" spans="1:16" x14ac:dyDescent="0.2">
      <c r="E3400" s="28" t="s">
        <v>4</v>
      </c>
    </row>
    <row r="3401" spans="1:16" ht="25.5" x14ac:dyDescent="0.2">
      <c r="A3401" t="s">
        <v>36</v>
      </c>
      <c r="B3401" s="5" t="s">
        <v>252</v>
      </c>
      <c r="C3401" s="5" t="s">
        <v>2481</v>
      </c>
      <c r="D3401" t="s">
        <v>4</v>
      </c>
      <c r="E3401" s="22" t="s">
        <v>2482</v>
      </c>
      <c r="F3401" s="23" t="s">
        <v>80</v>
      </c>
      <c r="G3401" s="24">
        <v>1</v>
      </c>
      <c r="H3401" s="23">
        <v>0</v>
      </c>
      <c r="I3401" s="23">
        <f>ROUND(G3401*H3401,6)</f>
        <v>0</v>
      </c>
      <c r="L3401" s="25">
        <v>0</v>
      </c>
      <c r="M3401" s="26">
        <f>ROUND(ROUND(L3401,2)*ROUND(G3401,3),2)</f>
        <v>0</v>
      </c>
      <c r="N3401" s="23" t="s">
        <v>53</v>
      </c>
      <c r="O3401">
        <f>(M3401*21)/100</f>
        <v>0</v>
      </c>
      <c r="P3401" t="s">
        <v>42</v>
      </c>
    </row>
    <row r="3402" spans="1:16" x14ac:dyDescent="0.2">
      <c r="A3402" s="27" t="s">
        <v>43</v>
      </c>
      <c r="E3402" s="28" t="s">
        <v>4</v>
      </c>
    </row>
    <row r="3403" spans="1:16" x14ac:dyDescent="0.2">
      <c r="A3403" s="27" t="s">
        <v>44</v>
      </c>
      <c r="E3403" s="29" t="s">
        <v>4</v>
      </c>
    </row>
    <row r="3404" spans="1:16" x14ac:dyDescent="0.2">
      <c r="E3404" s="28" t="s">
        <v>4</v>
      </c>
    </row>
    <row r="3405" spans="1:16" ht="25.5" x14ac:dyDescent="0.2">
      <c r="A3405" t="s">
        <v>36</v>
      </c>
      <c r="B3405" s="5" t="s">
        <v>295</v>
      </c>
      <c r="C3405" s="5" t="s">
        <v>2483</v>
      </c>
      <c r="D3405" t="s">
        <v>4</v>
      </c>
      <c r="E3405" s="22" t="s">
        <v>2484</v>
      </c>
      <c r="F3405" s="23" t="s">
        <v>64</v>
      </c>
      <c r="G3405" s="24">
        <v>2</v>
      </c>
      <c r="H3405" s="23">
        <v>0</v>
      </c>
      <c r="I3405" s="23">
        <f>ROUND(G3405*H3405,6)</f>
        <v>0</v>
      </c>
      <c r="L3405" s="25">
        <v>0</v>
      </c>
      <c r="M3405" s="26">
        <f>ROUND(ROUND(L3405,2)*ROUND(G3405,3),2)</f>
        <v>0</v>
      </c>
      <c r="N3405" s="23" t="s">
        <v>53</v>
      </c>
      <c r="O3405">
        <f>(M3405*21)/100</f>
        <v>0</v>
      </c>
      <c r="P3405" t="s">
        <v>42</v>
      </c>
    </row>
    <row r="3406" spans="1:16" x14ac:dyDescent="0.2">
      <c r="A3406" s="27" t="s">
        <v>43</v>
      </c>
      <c r="E3406" s="28" t="s">
        <v>4</v>
      </c>
    </row>
    <row r="3407" spans="1:16" x14ac:dyDescent="0.2">
      <c r="A3407" s="27" t="s">
        <v>44</v>
      </c>
      <c r="E3407" s="29" t="s">
        <v>4</v>
      </c>
    </row>
    <row r="3408" spans="1:16" x14ac:dyDescent="0.2">
      <c r="E3408" s="28" t="s">
        <v>4</v>
      </c>
    </row>
    <row r="3409" spans="1:16" ht="25.5" x14ac:dyDescent="0.2">
      <c r="A3409" t="s">
        <v>36</v>
      </c>
      <c r="B3409" s="5" t="s">
        <v>307</v>
      </c>
      <c r="C3409" s="5" t="s">
        <v>2485</v>
      </c>
      <c r="D3409" t="s">
        <v>4</v>
      </c>
      <c r="E3409" s="22" t="s">
        <v>2486</v>
      </c>
      <c r="F3409" s="23" t="s">
        <v>64</v>
      </c>
      <c r="G3409" s="24">
        <v>8</v>
      </c>
      <c r="H3409" s="23">
        <v>0</v>
      </c>
      <c r="I3409" s="23">
        <f>ROUND(G3409*H3409,6)</f>
        <v>0</v>
      </c>
      <c r="L3409" s="25">
        <v>0</v>
      </c>
      <c r="M3409" s="26">
        <f>ROUND(ROUND(L3409,2)*ROUND(G3409,3),2)</f>
        <v>0</v>
      </c>
      <c r="N3409" s="23" t="s">
        <v>53</v>
      </c>
      <c r="O3409">
        <f>(M3409*21)/100</f>
        <v>0</v>
      </c>
      <c r="P3409" t="s">
        <v>42</v>
      </c>
    </row>
    <row r="3410" spans="1:16" x14ac:dyDescent="0.2">
      <c r="A3410" s="27" t="s">
        <v>43</v>
      </c>
      <c r="E3410" s="28" t="s">
        <v>4</v>
      </c>
    </row>
    <row r="3411" spans="1:16" x14ac:dyDescent="0.2">
      <c r="A3411" s="27" t="s">
        <v>44</v>
      </c>
      <c r="E3411" s="29" t="s">
        <v>4</v>
      </c>
    </row>
    <row r="3412" spans="1:16" x14ac:dyDescent="0.2">
      <c r="E3412" s="28" t="s">
        <v>4</v>
      </c>
    </row>
    <row r="3413" spans="1:16" ht="25.5" x14ac:dyDescent="0.2">
      <c r="A3413" t="s">
        <v>36</v>
      </c>
      <c r="B3413" s="5" t="s">
        <v>319</v>
      </c>
      <c r="C3413" s="5" t="s">
        <v>2487</v>
      </c>
      <c r="D3413" t="s">
        <v>4</v>
      </c>
      <c r="E3413" s="22" t="s">
        <v>2488</v>
      </c>
      <c r="F3413" s="23" t="s">
        <v>64</v>
      </c>
      <c r="G3413" s="24">
        <v>1</v>
      </c>
      <c r="H3413" s="23">
        <v>0</v>
      </c>
      <c r="I3413" s="23">
        <f>ROUND(G3413*H3413,6)</f>
        <v>0</v>
      </c>
      <c r="L3413" s="25">
        <v>0</v>
      </c>
      <c r="M3413" s="26">
        <f>ROUND(ROUND(L3413,2)*ROUND(G3413,3),2)</f>
        <v>0</v>
      </c>
      <c r="N3413" s="23" t="s">
        <v>53</v>
      </c>
      <c r="O3413">
        <f>(M3413*21)/100</f>
        <v>0</v>
      </c>
      <c r="P3413" t="s">
        <v>42</v>
      </c>
    </row>
    <row r="3414" spans="1:16" x14ac:dyDescent="0.2">
      <c r="A3414" s="27" t="s">
        <v>43</v>
      </c>
      <c r="E3414" s="28" t="s">
        <v>4</v>
      </c>
    </row>
    <row r="3415" spans="1:16" x14ac:dyDescent="0.2">
      <c r="A3415" s="27" t="s">
        <v>44</v>
      </c>
      <c r="E3415" s="29" t="s">
        <v>4</v>
      </c>
    </row>
    <row r="3416" spans="1:16" x14ac:dyDescent="0.2">
      <c r="E3416" s="28" t="s">
        <v>4</v>
      </c>
    </row>
    <row r="3417" spans="1:16" ht="25.5" x14ac:dyDescent="0.2">
      <c r="A3417" t="s">
        <v>36</v>
      </c>
      <c r="B3417" s="5" t="s">
        <v>329</v>
      </c>
      <c r="C3417" s="5" t="s">
        <v>2489</v>
      </c>
      <c r="D3417" t="s">
        <v>4</v>
      </c>
      <c r="E3417" s="22" t="s">
        <v>2490</v>
      </c>
      <c r="F3417" s="23" t="s">
        <v>64</v>
      </c>
      <c r="G3417" s="24">
        <v>2</v>
      </c>
      <c r="H3417" s="23">
        <v>0</v>
      </c>
      <c r="I3417" s="23">
        <f>ROUND(G3417*H3417,6)</f>
        <v>0</v>
      </c>
      <c r="L3417" s="25">
        <v>0</v>
      </c>
      <c r="M3417" s="26">
        <f>ROUND(ROUND(L3417,2)*ROUND(G3417,3),2)</f>
        <v>0</v>
      </c>
      <c r="N3417" s="23" t="s">
        <v>53</v>
      </c>
      <c r="O3417">
        <f>(M3417*21)/100</f>
        <v>0</v>
      </c>
      <c r="P3417" t="s">
        <v>42</v>
      </c>
    </row>
    <row r="3418" spans="1:16" x14ac:dyDescent="0.2">
      <c r="A3418" s="27" t="s">
        <v>43</v>
      </c>
      <c r="E3418" s="28" t="s">
        <v>4</v>
      </c>
    </row>
    <row r="3419" spans="1:16" x14ac:dyDescent="0.2">
      <c r="A3419" s="27" t="s">
        <v>44</v>
      </c>
      <c r="E3419" s="29" t="s">
        <v>4</v>
      </c>
    </row>
    <row r="3420" spans="1:16" x14ac:dyDescent="0.2">
      <c r="E3420" s="28" t="s">
        <v>4</v>
      </c>
    </row>
    <row r="3421" spans="1:16" x14ac:dyDescent="0.2">
      <c r="A3421" t="s">
        <v>36</v>
      </c>
      <c r="B3421" s="5" t="s">
        <v>339</v>
      </c>
      <c r="C3421" s="5" t="s">
        <v>2491</v>
      </c>
      <c r="D3421" t="s">
        <v>4</v>
      </c>
      <c r="E3421" s="22" t="s">
        <v>2492</v>
      </c>
      <c r="F3421" s="23" t="s">
        <v>80</v>
      </c>
      <c r="G3421" s="24">
        <v>10.5</v>
      </c>
      <c r="H3421" s="23">
        <v>0</v>
      </c>
      <c r="I3421" s="23">
        <f>ROUND(G3421*H3421,6)</f>
        <v>0</v>
      </c>
      <c r="L3421" s="25">
        <v>0</v>
      </c>
      <c r="M3421" s="26">
        <f>ROUND(ROUND(L3421,2)*ROUND(G3421,3),2)</f>
        <v>0</v>
      </c>
      <c r="N3421" s="23" t="s">
        <v>53</v>
      </c>
      <c r="O3421">
        <f>(M3421*21)/100</f>
        <v>0</v>
      </c>
      <c r="P3421" t="s">
        <v>42</v>
      </c>
    </row>
    <row r="3422" spans="1:16" x14ac:dyDescent="0.2">
      <c r="A3422" s="27" t="s">
        <v>43</v>
      </c>
      <c r="E3422" s="28" t="s">
        <v>4</v>
      </c>
    </row>
    <row r="3423" spans="1:16" x14ac:dyDescent="0.2">
      <c r="A3423" s="27" t="s">
        <v>44</v>
      </c>
      <c r="E3423" s="29" t="s">
        <v>4</v>
      </c>
    </row>
    <row r="3424" spans="1:16" x14ac:dyDescent="0.2">
      <c r="E3424" s="28" t="s">
        <v>4</v>
      </c>
    </row>
    <row r="3425" spans="1:16" ht="25.5" x14ac:dyDescent="0.2">
      <c r="A3425" t="s">
        <v>36</v>
      </c>
      <c r="B3425" s="5" t="s">
        <v>344</v>
      </c>
      <c r="C3425" s="5" t="s">
        <v>2493</v>
      </c>
      <c r="D3425" t="s">
        <v>4</v>
      </c>
      <c r="E3425" s="22" t="s">
        <v>2494</v>
      </c>
      <c r="F3425" s="23" t="s">
        <v>64</v>
      </c>
      <c r="G3425" s="24">
        <v>1</v>
      </c>
      <c r="H3425" s="23">
        <v>0</v>
      </c>
      <c r="I3425" s="23">
        <f>ROUND(G3425*H3425,6)</f>
        <v>0</v>
      </c>
      <c r="L3425" s="25">
        <v>0</v>
      </c>
      <c r="M3425" s="26">
        <f>ROUND(ROUND(L3425,2)*ROUND(G3425,3),2)</f>
        <v>0</v>
      </c>
      <c r="N3425" s="23" t="s">
        <v>53</v>
      </c>
      <c r="O3425">
        <f>(M3425*21)/100</f>
        <v>0</v>
      </c>
      <c r="P3425" t="s">
        <v>42</v>
      </c>
    </row>
    <row r="3426" spans="1:16" x14ac:dyDescent="0.2">
      <c r="A3426" s="27" t="s">
        <v>43</v>
      </c>
      <c r="E3426" s="28" t="s">
        <v>4</v>
      </c>
    </row>
    <row r="3427" spans="1:16" x14ac:dyDescent="0.2">
      <c r="A3427" s="27" t="s">
        <v>44</v>
      </c>
      <c r="E3427" s="29" t="s">
        <v>4</v>
      </c>
    </row>
    <row r="3428" spans="1:16" x14ac:dyDescent="0.2">
      <c r="E3428" s="28" t="s">
        <v>4</v>
      </c>
    </row>
    <row r="3429" spans="1:16" x14ac:dyDescent="0.2">
      <c r="A3429" t="s">
        <v>36</v>
      </c>
      <c r="B3429" s="5" t="s">
        <v>354</v>
      </c>
      <c r="C3429" s="5" t="s">
        <v>2495</v>
      </c>
      <c r="D3429" t="s">
        <v>4</v>
      </c>
      <c r="E3429" s="22" t="s">
        <v>2496</v>
      </c>
      <c r="F3429" s="23" t="s">
        <v>64</v>
      </c>
      <c r="G3429" s="24">
        <v>1</v>
      </c>
      <c r="H3429" s="23">
        <v>0</v>
      </c>
      <c r="I3429" s="23">
        <f>ROUND(G3429*H3429,6)</f>
        <v>0</v>
      </c>
      <c r="L3429" s="25">
        <v>0</v>
      </c>
      <c r="M3429" s="26">
        <f>ROUND(ROUND(L3429,2)*ROUND(G3429,3),2)</f>
        <v>0</v>
      </c>
      <c r="N3429" s="23" t="s">
        <v>53</v>
      </c>
      <c r="O3429">
        <f>(M3429*21)/100</f>
        <v>0</v>
      </c>
      <c r="P3429" t="s">
        <v>42</v>
      </c>
    </row>
    <row r="3430" spans="1:16" x14ac:dyDescent="0.2">
      <c r="A3430" s="27" t="s">
        <v>43</v>
      </c>
      <c r="E3430" s="28" t="s">
        <v>4</v>
      </c>
    </row>
    <row r="3431" spans="1:16" x14ac:dyDescent="0.2">
      <c r="A3431" s="27" t="s">
        <v>44</v>
      </c>
      <c r="E3431" s="29" t="s">
        <v>4</v>
      </c>
    </row>
    <row r="3432" spans="1:16" x14ac:dyDescent="0.2">
      <c r="E3432" s="28" t="s">
        <v>4</v>
      </c>
    </row>
    <row r="3433" spans="1:16" x14ac:dyDescent="0.2">
      <c r="A3433" t="s">
        <v>36</v>
      </c>
      <c r="B3433" s="5" t="s">
        <v>266</v>
      </c>
      <c r="C3433" s="5" t="s">
        <v>2497</v>
      </c>
      <c r="D3433" t="s">
        <v>4</v>
      </c>
      <c r="E3433" s="22" t="s">
        <v>2498</v>
      </c>
      <c r="F3433" s="23" t="s">
        <v>80</v>
      </c>
      <c r="G3433" s="24">
        <v>11.55</v>
      </c>
      <c r="H3433" s="23">
        <v>0</v>
      </c>
      <c r="I3433" s="23">
        <f>ROUND(G3433*H3433,6)</f>
        <v>0</v>
      </c>
      <c r="L3433" s="25">
        <v>0</v>
      </c>
      <c r="M3433" s="26">
        <f>ROUND(ROUND(L3433,2)*ROUND(G3433,3),2)</f>
        <v>0</v>
      </c>
      <c r="N3433" s="23" t="s">
        <v>53</v>
      </c>
      <c r="O3433">
        <f>(M3433*21)/100</f>
        <v>0</v>
      </c>
      <c r="P3433" t="s">
        <v>42</v>
      </c>
    </row>
    <row r="3434" spans="1:16" x14ac:dyDescent="0.2">
      <c r="A3434" s="27" t="s">
        <v>43</v>
      </c>
      <c r="E3434" s="28" t="s">
        <v>4</v>
      </c>
    </row>
    <row r="3435" spans="1:16" ht="25.5" x14ac:dyDescent="0.2">
      <c r="A3435" s="27" t="s">
        <v>44</v>
      </c>
      <c r="E3435" s="29" t="s">
        <v>2499</v>
      </c>
    </row>
    <row r="3436" spans="1:16" x14ac:dyDescent="0.2">
      <c r="E3436" s="28" t="s">
        <v>4</v>
      </c>
    </row>
    <row r="3437" spans="1:16" x14ac:dyDescent="0.2">
      <c r="A3437" t="s">
        <v>33</v>
      </c>
      <c r="C3437" s="6" t="s">
        <v>77</v>
      </c>
      <c r="E3437" s="30" t="s">
        <v>294</v>
      </c>
      <c r="J3437" s="26">
        <f>0</f>
        <v>0</v>
      </c>
      <c r="K3437" s="26">
        <f>0</f>
        <v>0</v>
      </c>
      <c r="L3437" s="26">
        <f>0+L3438+L3442+L3446+L3450+L3454+L3458+L3462+L3466+L3470+L3474+L3478+L3482+L3486+L3490+L3494+L3498+L3502+L3506+L3510+L3514+L3518+L3522+L3526+L3530+L3534+L3538+L3542+L3546+L3550</f>
        <v>0</v>
      </c>
      <c r="M3437" s="26">
        <f>0+M3438+M3442+M3446+M3450+M3454+M3458+M3462+M3466+M3470+M3474+M3478+M3482+M3486+M3490+M3494+M3498+M3502+M3506+M3510+M3514+M3518+M3522+M3526+M3530+M3534+M3538+M3542+M3546+M3550</f>
        <v>0</v>
      </c>
    </row>
    <row r="3438" spans="1:16" x14ac:dyDescent="0.2">
      <c r="A3438" t="s">
        <v>36</v>
      </c>
      <c r="B3438" s="5" t="s">
        <v>559</v>
      </c>
      <c r="C3438" s="5" t="s">
        <v>2500</v>
      </c>
      <c r="D3438" t="s">
        <v>4</v>
      </c>
      <c r="E3438" s="22" t="s">
        <v>2501</v>
      </c>
      <c r="F3438" s="23" t="s">
        <v>64</v>
      </c>
      <c r="G3438" s="24">
        <v>24</v>
      </c>
      <c r="H3438" s="23">
        <v>0</v>
      </c>
      <c r="I3438" s="23">
        <f>ROUND(G3438*H3438,6)</f>
        <v>0</v>
      </c>
      <c r="L3438" s="25">
        <v>0</v>
      </c>
      <c r="M3438" s="26">
        <f>ROUND(ROUND(L3438,2)*ROUND(G3438,3),2)</f>
        <v>0</v>
      </c>
      <c r="N3438" s="23" t="s">
        <v>53</v>
      </c>
      <c r="O3438">
        <f>(M3438*21)/100</f>
        <v>0</v>
      </c>
      <c r="P3438" t="s">
        <v>42</v>
      </c>
    </row>
    <row r="3439" spans="1:16" x14ac:dyDescent="0.2">
      <c r="A3439" s="27" t="s">
        <v>43</v>
      </c>
      <c r="E3439" s="28" t="s">
        <v>4</v>
      </c>
    </row>
    <row r="3440" spans="1:16" x14ac:dyDescent="0.2">
      <c r="A3440" s="27" t="s">
        <v>44</v>
      </c>
      <c r="E3440" s="29" t="s">
        <v>4</v>
      </c>
    </row>
    <row r="3441" spans="1:16" x14ac:dyDescent="0.2">
      <c r="E3441" s="28" t="s">
        <v>4</v>
      </c>
    </row>
    <row r="3442" spans="1:16" x14ac:dyDescent="0.2">
      <c r="A3442" t="s">
        <v>36</v>
      </c>
      <c r="B3442" s="5" t="s">
        <v>265</v>
      </c>
      <c r="C3442" s="5" t="s">
        <v>2502</v>
      </c>
      <c r="D3442" t="s">
        <v>4</v>
      </c>
      <c r="E3442" s="22" t="s">
        <v>2503</v>
      </c>
      <c r="F3442" s="23" t="s">
        <v>64</v>
      </c>
      <c r="G3442" s="24">
        <v>2</v>
      </c>
      <c r="H3442" s="23">
        <v>0</v>
      </c>
      <c r="I3442" s="23">
        <f>ROUND(G3442*H3442,6)</f>
        <v>0</v>
      </c>
      <c r="L3442" s="25">
        <v>0</v>
      </c>
      <c r="M3442" s="26">
        <f>ROUND(ROUND(L3442,2)*ROUND(G3442,3),2)</f>
        <v>0</v>
      </c>
      <c r="N3442" s="23" t="s">
        <v>53</v>
      </c>
      <c r="O3442">
        <f>(M3442*21)/100</f>
        <v>0</v>
      </c>
      <c r="P3442" t="s">
        <v>42</v>
      </c>
    </row>
    <row r="3443" spans="1:16" x14ac:dyDescent="0.2">
      <c r="A3443" s="27" t="s">
        <v>43</v>
      </c>
      <c r="E3443" s="28" t="s">
        <v>4</v>
      </c>
    </row>
    <row r="3444" spans="1:16" x14ac:dyDescent="0.2">
      <c r="A3444" s="27" t="s">
        <v>44</v>
      </c>
      <c r="E3444" s="29" t="s">
        <v>4</v>
      </c>
    </row>
    <row r="3445" spans="1:16" x14ac:dyDescent="0.2">
      <c r="E3445" s="28" t="s">
        <v>4</v>
      </c>
    </row>
    <row r="3446" spans="1:16" x14ac:dyDescent="0.2">
      <c r="A3446" t="s">
        <v>36</v>
      </c>
      <c r="B3446" s="5" t="s">
        <v>284</v>
      </c>
      <c r="C3446" s="5" t="s">
        <v>2504</v>
      </c>
      <c r="D3446" t="s">
        <v>4</v>
      </c>
      <c r="E3446" s="22" t="s">
        <v>2505</v>
      </c>
      <c r="F3446" s="23" t="s">
        <v>64</v>
      </c>
      <c r="G3446" s="24">
        <v>1</v>
      </c>
      <c r="H3446" s="23">
        <v>0</v>
      </c>
      <c r="I3446" s="23">
        <f>ROUND(G3446*H3446,6)</f>
        <v>0</v>
      </c>
      <c r="L3446" s="25">
        <v>0</v>
      </c>
      <c r="M3446" s="26">
        <f>ROUND(ROUND(L3446,2)*ROUND(G3446,3),2)</f>
        <v>0</v>
      </c>
      <c r="N3446" s="23" t="s">
        <v>53</v>
      </c>
      <c r="O3446">
        <f>(M3446*21)/100</f>
        <v>0</v>
      </c>
      <c r="P3446" t="s">
        <v>42</v>
      </c>
    </row>
    <row r="3447" spans="1:16" x14ac:dyDescent="0.2">
      <c r="A3447" s="27" t="s">
        <v>43</v>
      </c>
      <c r="E3447" s="28" t="s">
        <v>4</v>
      </c>
    </row>
    <row r="3448" spans="1:16" x14ac:dyDescent="0.2">
      <c r="A3448" s="27" t="s">
        <v>44</v>
      </c>
      <c r="E3448" s="29" t="s">
        <v>4</v>
      </c>
    </row>
    <row r="3449" spans="1:16" x14ac:dyDescent="0.2">
      <c r="E3449" s="28" t="s">
        <v>4</v>
      </c>
    </row>
    <row r="3450" spans="1:16" x14ac:dyDescent="0.2">
      <c r="A3450" t="s">
        <v>36</v>
      </c>
      <c r="B3450" s="5" t="s">
        <v>291</v>
      </c>
      <c r="C3450" s="5" t="s">
        <v>2506</v>
      </c>
      <c r="D3450" t="s">
        <v>4</v>
      </c>
      <c r="E3450" s="22" t="s">
        <v>2507</v>
      </c>
      <c r="F3450" s="23" t="s">
        <v>64</v>
      </c>
      <c r="G3450" s="24">
        <v>3</v>
      </c>
      <c r="H3450" s="23">
        <v>0</v>
      </c>
      <c r="I3450" s="23">
        <f>ROUND(G3450*H3450,6)</f>
        <v>0</v>
      </c>
      <c r="L3450" s="25">
        <v>0</v>
      </c>
      <c r="M3450" s="26">
        <f>ROUND(ROUND(L3450,2)*ROUND(G3450,3),2)</f>
        <v>0</v>
      </c>
      <c r="N3450" s="23" t="s">
        <v>53</v>
      </c>
      <c r="O3450">
        <f>(M3450*21)/100</f>
        <v>0</v>
      </c>
      <c r="P3450" t="s">
        <v>42</v>
      </c>
    </row>
    <row r="3451" spans="1:16" x14ac:dyDescent="0.2">
      <c r="A3451" s="27" t="s">
        <v>43</v>
      </c>
      <c r="E3451" s="28" t="s">
        <v>4</v>
      </c>
    </row>
    <row r="3452" spans="1:16" x14ac:dyDescent="0.2">
      <c r="A3452" s="27" t="s">
        <v>44</v>
      </c>
      <c r="E3452" s="29" t="s">
        <v>4</v>
      </c>
    </row>
    <row r="3453" spans="1:16" x14ac:dyDescent="0.2">
      <c r="E3453" s="28" t="s">
        <v>4</v>
      </c>
    </row>
    <row r="3454" spans="1:16" x14ac:dyDescent="0.2">
      <c r="A3454" t="s">
        <v>36</v>
      </c>
      <c r="B3454" s="5" t="s">
        <v>363</v>
      </c>
      <c r="C3454" s="5" t="s">
        <v>2508</v>
      </c>
      <c r="D3454" t="s">
        <v>4</v>
      </c>
      <c r="E3454" s="22" t="s">
        <v>2509</v>
      </c>
      <c r="F3454" s="23" t="s">
        <v>64</v>
      </c>
      <c r="G3454" s="24">
        <v>6</v>
      </c>
      <c r="H3454" s="23">
        <v>0</v>
      </c>
      <c r="I3454" s="23">
        <f>ROUND(G3454*H3454,6)</f>
        <v>0</v>
      </c>
      <c r="L3454" s="25">
        <v>0</v>
      </c>
      <c r="M3454" s="26">
        <f>ROUND(ROUND(L3454,2)*ROUND(G3454,3),2)</f>
        <v>0</v>
      </c>
      <c r="N3454" s="23" t="s">
        <v>53</v>
      </c>
      <c r="O3454">
        <f>(M3454*21)/100</f>
        <v>0</v>
      </c>
      <c r="P3454" t="s">
        <v>42</v>
      </c>
    </row>
    <row r="3455" spans="1:16" x14ac:dyDescent="0.2">
      <c r="A3455" s="27" t="s">
        <v>43</v>
      </c>
      <c r="E3455" s="28" t="s">
        <v>4</v>
      </c>
    </row>
    <row r="3456" spans="1:16" x14ac:dyDescent="0.2">
      <c r="A3456" s="27" t="s">
        <v>44</v>
      </c>
      <c r="E3456" s="29" t="s">
        <v>4</v>
      </c>
    </row>
    <row r="3457" spans="1:16" x14ac:dyDescent="0.2">
      <c r="E3457" s="28" t="s">
        <v>4</v>
      </c>
    </row>
    <row r="3458" spans="1:16" x14ac:dyDescent="0.2">
      <c r="A3458" t="s">
        <v>36</v>
      </c>
      <c r="B3458" s="5" t="s">
        <v>288</v>
      </c>
      <c r="C3458" s="5" t="s">
        <v>2510</v>
      </c>
      <c r="D3458" t="s">
        <v>4</v>
      </c>
      <c r="E3458" s="22" t="s">
        <v>2511</v>
      </c>
      <c r="F3458" s="23" t="s">
        <v>64</v>
      </c>
      <c r="G3458" s="24">
        <v>1</v>
      </c>
      <c r="H3458" s="23">
        <v>0</v>
      </c>
      <c r="I3458" s="23">
        <f>ROUND(G3458*H3458,6)</f>
        <v>0</v>
      </c>
      <c r="L3458" s="25">
        <v>0</v>
      </c>
      <c r="M3458" s="26">
        <f>ROUND(ROUND(L3458,2)*ROUND(G3458,3),2)</f>
        <v>0</v>
      </c>
      <c r="N3458" s="23" t="s">
        <v>53</v>
      </c>
      <c r="O3458">
        <f>(M3458*21)/100</f>
        <v>0</v>
      </c>
      <c r="P3458" t="s">
        <v>42</v>
      </c>
    </row>
    <row r="3459" spans="1:16" x14ac:dyDescent="0.2">
      <c r="A3459" s="27" t="s">
        <v>43</v>
      </c>
      <c r="E3459" s="28" t="s">
        <v>4</v>
      </c>
    </row>
    <row r="3460" spans="1:16" x14ac:dyDescent="0.2">
      <c r="A3460" s="27" t="s">
        <v>44</v>
      </c>
      <c r="E3460" s="29" t="s">
        <v>4</v>
      </c>
    </row>
    <row r="3461" spans="1:16" x14ac:dyDescent="0.2">
      <c r="E3461" s="28" t="s">
        <v>4</v>
      </c>
    </row>
    <row r="3462" spans="1:16" ht="25.5" x14ac:dyDescent="0.2">
      <c r="A3462" t="s">
        <v>36</v>
      </c>
      <c r="B3462" s="5" t="s">
        <v>280</v>
      </c>
      <c r="C3462" s="5" t="s">
        <v>2512</v>
      </c>
      <c r="D3462" t="s">
        <v>4</v>
      </c>
      <c r="E3462" s="22" t="s">
        <v>2513</v>
      </c>
      <c r="F3462" s="23" t="s">
        <v>40</v>
      </c>
      <c r="G3462" s="24">
        <v>2</v>
      </c>
      <c r="H3462" s="23">
        <v>0</v>
      </c>
      <c r="I3462" s="23">
        <f>ROUND(G3462*H3462,6)</f>
        <v>0</v>
      </c>
      <c r="L3462" s="25">
        <v>0</v>
      </c>
      <c r="M3462" s="26">
        <f>ROUND(ROUND(L3462,2)*ROUND(G3462,3),2)</f>
        <v>0</v>
      </c>
      <c r="N3462" s="23" t="s">
        <v>53</v>
      </c>
      <c r="O3462">
        <f>(M3462*21)/100</f>
        <v>0</v>
      </c>
      <c r="P3462" t="s">
        <v>42</v>
      </c>
    </row>
    <row r="3463" spans="1:16" x14ac:dyDescent="0.2">
      <c r="A3463" s="27" t="s">
        <v>43</v>
      </c>
      <c r="E3463" s="28" t="s">
        <v>4</v>
      </c>
    </row>
    <row r="3464" spans="1:16" x14ac:dyDescent="0.2">
      <c r="A3464" s="27" t="s">
        <v>44</v>
      </c>
      <c r="E3464" s="29" t="s">
        <v>4</v>
      </c>
    </row>
    <row r="3465" spans="1:16" x14ac:dyDescent="0.2">
      <c r="E3465" s="28" t="s">
        <v>4</v>
      </c>
    </row>
    <row r="3466" spans="1:16" ht="25.5" x14ac:dyDescent="0.2">
      <c r="A3466" t="s">
        <v>36</v>
      </c>
      <c r="B3466" s="5" t="s">
        <v>258</v>
      </c>
      <c r="C3466" s="5" t="s">
        <v>2514</v>
      </c>
      <c r="D3466" t="s">
        <v>4</v>
      </c>
      <c r="E3466" s="22" t="s">
        <v>2515</v>
      </c>
      <c r="F3466" s="23" t="s">
        <v>80</v>
      </c>
      <c r="G3466" s="24">
        <v>6.2</v>
      </c>
      <c r="H3466" s="23">
        <v>0</v>
      </c>
      <c r="I3466" s="23">
        <f>ROUND(G3466*H3466,6)</f>
        <v>0</v>
      </c>
      <c r="L3466" s="25">
        <v>0</v>
      </c>
      <c r="M3466" s="26">
        <f>ROUND(ROUND(L3466,2)*ROUND(G3466,3),2)</f>
        <v>0</v>
      </c>
      <c r="N3466" s="23" t="s">
        <v>53</v>
      </c>
      <c r="O3466">
        <f>(M3466*21)/100</f>
        <v>0</v>
      </c>
      <c r="P3466" t="s">
        <v>42</v>
      </c>
    </row>
    <row r="3467" spans="1:16" x14ac:dyDescent="0.2">
      <c r="A3467" s="27" t="s">
        <v>43</v>
      </c>
      <c r="E3467" s="28" t="s">
        <v>4</v>
      </c>
    </row>
    <row r="3468" spans="1:16" x14ac:dyDescent="0.2">
      <c r="A3468" s="27" t="s">
        <v>44</v>
      </c>
      <c r="E3468" s="29" t="s">
        <v>4</v>
      </c>
    </row>
    <row r="3469" spans="1:16" x14ac:dyDescent="0.2">
      <c r="E3469" s="28" t="s">
        <v>4</v>
      </c>
    </row>
    <row r="3470" spans="1:16" ht="25.5" x14ac:dyDescent="0.2">
      <c r="A3470" t="s">
        <v>36</v>
      </c>
      <c r="B3470" s="5" t="s">
        <v>271</v>
      </c>
      <c r="C3470" s="5" t="s">
        <v>2516</v>
      </c>
      <c r="D3470" t="s">
        <v>4</v>
      </c>
      <c r="E3470" s="22" t="s">
        <v>2517</v>
      </c>
      <c r="F3470" s="23" t="s">
        <v>80</v>
      </c>
      <c r="G3470" s="24">
        <v>6.2</v>
      </c>
      <c r="H3470" s="23">
        <v>0</v>
      </c>
      <c r="I3470" s="23">
        <f>ROUND(G3470*H3470,6)</f>
        <v>0</v>
      </c>
      <c r="L3470" s="25">
        <v>0</v>
      </c>
      <c r="M3470" s="26">
        <f>ROUND(ROUND(L3470,2)*ROUND(G3470,3),2)</f>
        <v>0</v>
      </c>
      <c r="N3470" s="23" t="s">
        <v>53</v>
      </c>
      <c r="O3470">
        <f>(M3470*21)/100</f>
        <v>0</v>
      </c>
      <c r="P3470" t="s">
        <v>42</v>
      </c>
    </row>
    <row r="3471" spans="1:16" x14ac:dyDescent="0.2">
      <c r="A3471" s="27" t="s">
        <v>43</v>
      </c>
      <c r="E3471" s="28" t="s">
        <v>4</v>
      </c>
    </row>
    <row r="3472" spans="1:16" x14ac:dyDescent="0.2">
      <c r="A3472" s="27" t="s">
        <v>44</v>
      </c>
      <c r="E3472" s="29" t="s">
        <v>4</v>
      </c>
    </row>
    <row r="3473" spans="1:16" x14ac:dyDescent="0.2">
      <c r="E3473" s="28" t="s">
        <v>4</v>
      </c>
    </row>
    <row r="3474" spans="1:16" x14ac:dyDescent="0.2">
      <c r="A3474" t="s">
        <v>36</v>
      </c>
      <c r="B3474" s="5" t="s">
        <v>261</v>
      </c>
      <c r="C3474" s="5" t="s">
        <v>2518</v>
      </c>
      <c r="D3474" t="s">
        <v>4</v>
      </c>
      <c r="E3474" s="22" t="s">
        <v>2519</v>
      </c>
      <c r="F3474" s="23" t="s">
        <v>80</v>
      </c>
      <c r="G3474" s="24">
        <v>6.2</v>
      </c>
      <c r="H3474" s="23">
        <v>0</v>
      </c>
      <c r="I3474" s="23">
        <f>ROUND(G3474*H3474,6)</f>
        <v>0</v>
      </c>
      <c r="L3474" s="25">
        <v>0</v>
      </c>
      <c r="M3474" s="26">
        <f>ROUND(ROUND(L3474,2)*ROUND(G3474,3),2)</f>
        <v>0</v>
      </c>
      <c r="N3474" s="23" t="s">
        <v>53</v>
      </c>
      <c r="O3474">
        <f>(M3474*21)/100</f>
        <v>0</v>
      </c>
      <c r="P3474" t="s">
        <v>42</v>
      </c>
    </row>
    <row r="3475" spans="1:16" x14ac:dyDescent="0.2">
      <c r="A3475" s="27" t="s">
        <v>43</v>
      </c>
      <c r="E3475" s="28" t="s">
        <v>4</v>
      </c>
    </row>
    <row r="3476" spans="1:16" ht="25.5" x14ac:dyDescent="0.2">
      <c r="A3476" s="27" t="s">
        <v>44</v>
      </c>
      <c r="E3476" s="29" t="s">
        <v>2520</v>
      </c>
    </row>
    <row r="3477" spans="1:16" x14ac:dyDescent="0.2">
      <c r="E3477" s="28" t="s">
        <v>4</v>
      </c>
    </row>
    <row r="3478" spans="1:16" x14ac:dyDescent="0.2">
      <c r="A3478" t="s">
        <v>36</v>
      </c>
      <c r="B3478" s="5" t="s">
        <v>275</v>
      </c>
      <c r="C3478" s="5" t="s">
        <v>2521</v>
      </c>
      <c r="D3478" t="s">
        <v>4</v>
      </c>
      <c r="E3478" s="22" t="s">
        <v>2522</v>
      </c>
      <c r="F3478" s="23" t="s">
        <v>80</v>
      </c>
      <c r="G3478" s="24">
        <v>6.2</v>
      </c>
      <c r="H3478" s="23">
        <v>0</v>
      </c>
      <c r="I3478" s="23">
        <f>ROUND(G3478*H3478,6)</f>
        <v>0</v>
      </c>
      <c r="L3478" s="25">
        <v>0</v>
      </c>
      <c r="M3478" s="26">
        <f>ROUND(ROUND(L3478,2)*ROUND(G3478,3),2)</f>
        <v>0</v>
      </c>
      <c r="N3478" s="23" t="s">
        <v>53</v>
      </c>
      <c r="O3478">
        <f>(M3478*21)/100</f>
        <v>0</v>
      </c>
      <c r="P3478" t="s">
        <v>42</v>
      </c>
    </row>
    <row r="3479" spans="1:16" x14ac:dyDescent="0.2">
      <c r="A3479" s="27" t="s">
        <v>43</v>
      </c>
      <c r="E3479" s="28" t="s">
        <v>4</v>
      </c>
    </row>
    <row r="3480" spans="1:16" ht="25.5" x14ac:dyDescent="0.2">
      <c r="A3480" s="27" t="s">
        <v>44</v>
      </c>
      <c r="E3480" s="29" t="s">
        <v>2520</v>
      </c>
    </row>
    <row r="3481" spans="1:16" x14ac:dyDescent="0.2">
      <c r="E3481" s="28" t="s">
        <v>4</v>
      </c>
    </row>
    <row r="3482" spans="1:16" ht="25.5" x14ac:dyDescent="0.2">
      <c r="A3482" t="s">
        <v>36</v>
      </c>
      <c r="B3482" s="5" t="s">
        <v>262</v>
      </c>
      <c r="C3482" s="5" t="s">
        <v>2523</v>
      </c>
      <c r="D3482" t="s">
        <v>4</v>
      </c>
      <c r="E3482" s="22" t="s">
        <v>2524</v>
      </c>
      <c r="F3482" s="23" t="s">
        <v>80</v>
      </c>
      <c r="G3482" s="24">
        <v>1.5</v>
      </c>
      <c r="H3482" s="23">
        <v>0</v>
      </c>
      <c r="I3482" s="23">
        <f>ROUND(G3482*H3482,6)</f>
        <v>0</v>
      </c>
      <c r="L3482" s="25">
        <v>0</v>
      </c>
      <c r="M3482" s="26">
        <f>ROUND(ROUND(L3482,2)*ROUND(G3482,3),2)</f>
        <v>0</v>
      </c>
      <c r="N3482" s="23" t="s">
        <v>53</v>
      </c>
      <c r="O3482">
        <f>(M3482*21)/100</f>
        <v>0</v>
      </c>
      <c r="P3482" t="s">
        <v>42</v>
      </c>
    </row>
    <row r="3483" spans="1:16" x14ac:dyDescent="0.2">
      <c r="A3483" s="27" t="s">
        <v>43</v>
      </c>
      <c r="E3483" s="28" t="s">
        <v>4</v>
      </c>
    </row>
    <row r="3484" spans="1:16" x14ac:dyDescent="0.2">
      <c r="A3484" s="27" t="s">
        <v>44</v>
      </c>
      <c r="E3484" s="29" t="s">
        <v>4</v>
      </c>
    </row>
    <row r="3485" spans="1:16" x14ac:dyDescent="0.2">
      <c r="E3485" s="28" t="s">
        <v>4</v>
      </c>
    </row>
    <row r="3486" spans="1:16" ht="38.25" x14ac:dyDescent="0.2">
      <c r="A3486" t="s">
        <v>36</v>
      </c>
      <c r="B3486" s="5" t="s">
        <v>368</v>
      </c>
      <c r="C3486" s="5" t="s">
        <v>2525</v>
      </c>
      <c r="D3486" t="s">
        <v>4</v>
      </c>
      <c r="E3486" s="22" t="s">
        <v>2526</v>
      </c>
      <c r="F3486" s="23" t="s">
        <v>64</v>
      </c>
      <c r="G3486" s="24">
        <v>4</v>
      </c>
      <c r="H3486" s="23">
        <v>0</v>
      </c>
      <c r="I3486" s="23">
        <f>ROUND(G3486*H3486,6)</f>
        <v>0</v>
      </c>
      <c r="L3486" s="25">
        <v>0</v>
      </c>
      <c r="M3486" s="26">
        <f>ROUND(ROUND(L3486,2)*ROUND(G3486,3),2)</f>
        <v>0</v>
      </c>
      <c r="N3486" s="23" t="s">
        <v>53</v>
      </c>
      <c r="O3486">
        <f>(M3486*21)/100</f>
        <v>0</v>
      </c>
      <c r="P3486" t="s">
        <v>42</v>
      </c>
    </row>
    <row r="3487" spans="1:16" x14ac:dyDescent="0.2">
      <c r="A3487" s="27" t="s">
        <v>43</v>
      </c>
      <c r="E3487" s="28" t="s">
        <v>4</v>
      </c>
    </row>
    <row r="3488" spans="1:16" x14ac:dyDescent="0.2">
      <c r="A3488" s="27" t="s">
        <v>44</v>
      </c>
      <c r="E3488" s="29" t="s">
        <v>4</v>
      </c>
    </row>
    <row r="3489" spans="1:16" x14ac:dyDescent="0.2">
      <c r="E3489" s="28" t="s">
        <v>4</v>
      </c>
    </row>
    <row r="3490" spans="1:16" ht="38.25" x14ac:dyDescent="0.2">
      <c r="A3490" t="s">
        <v>36</v>
      </c>
      <c r="B3490" s="5" t="s">
        <v>372</v>
      </c>
      <c r="C3490" s="5" t="s">
        <v>2527</v>
      </c>
      <c r="D3490" t="s">
        <v>4</v>
      </c>
      <c r="E3490" s="22" t="s">
        <v>2528</v>
      </c>
      <c r="F3490" s="23" t="s">
        <v>64</v>
      </c>
      <c r="G3490" s="24">
        <v>240</v>
      </c>
      <c r="H3490" s="23">
        <v>0</v>
      </c>
      <c r="I3490" s="23">
        <f>ROUND(G3490*H3490,6)</f>
        <v>0</v>
      </c>
      <c r="L3490" s="25">
        <v>0</v>
      </c>
      <c r="M3490" s="26">
        <f>ROUND(ROUND(L3490,2)*ROUND(G3490,3),2)</f>
        <v>0</v>
      </c>
      <c r="N3490" s="23" t="s">
        <v>53</v>
      </c>
      <c r="O3490">
        <f>(M3490*21)/100</f>
        <v>0</v>
      </c>
      <c r="P3490" t="s">
        <v>42</v>
      </c>
    </row>
    <row r="3491" spans="1:16" x14ac:dyDescent="0.2">
      <c r="A3491" s="27" t="s">
        <v>43</v>
      </c>
      <c r="E3491" s="28" t="s">
        <v>4</v>
      </c>
    </row>
    <row r="3492" spans="1:16" ht="25.5" x14ac:dyDescent="0.2">
      <c r="A3492" s="27" t="s">
        <v>44</v>
      </c>
      <c r="E3492" s="29" t="s">
        <v>2529</v>
      </c>
    </row>
    <row r="3493" spans="1:16" x14ac:dyDescent="0.2">
      <c r="E3493" s="28" t="s">
        <v>4</v>
      </c>
    </row>
    <row r="3494" spans="1:16" ht="38.25" x14ac:dyDescent="0.2">
      <c r="A3494" t="s">
        <v>36</v>
      </c>
      <c r="B3494" s="5" t="s">
        <v>547</v>
      </c>
      <c r="C3494" s="5" t="s">
        <v>2530</v>
      </c>
      <c r="D3494" t="s">
        <v>4</v>
      </c>
      <c r="E3494" s="22" t="s">
        <v>2531</v>
      </c>
      <c r="F3494" s="23" t="s">
        <v>64</v>
      </c>
      <c r="G3494" s="24">
        <v>4</v>
      </c>
      <c r="H3494" s="23">
        <v>0</v>
      </c>
      <c r="I3494" s="23">
        <f>ROUND(G3494*H3494,6)</f>
        <v>0</v>
      </c>
      <c r="L3494" s="25">
        <v>0</v>
      </c>
      <c r="M3494" s="26">
        <f>ROUND(ROUND(L3494,2)*ROUND(G3494,3),2)</f>
        <v>0</v>
      </c>
      <c r="N3494" s="23" t="s">
        <v>53</v>
      </c>
      <c r="O3494">
        <f>(M3494*21)/100</f>
        <v>0</v>
      </c>
      <c r="P3494" t="s">
        <v>42</v>
      </c>
    </row>
    <row r="3495" spans="1:16" x14ac:dyDescent="0.2">
      <c r="A3495" s="27" t="s">
        <v>43</v>
      </c>
      <c r="E3495" s="28" t="s">
        <v>4</v>
      </c>
    </row>
    <row r="3496" spans="1:16" x14ac:dyDescent="0.2">
      <c r="A3496" s="27" t="s">
        <v>44</v>
      </c>
      <c r="E3496" s="29" t="s">
        <v>4</v>
      </c>
    </row>
    <row r="3497" spans="1:16" x14ac:dyDescent="0.2">
      <c r="E3497" s="28" t="s">
        <v>4</v>
      </c>
    </row>
    <row r="3498" spans="1:16" ht="38.25" x14ac:dyDescent="0.2">
      <c r="A3498" t="s">
        <v>36</v>
      </c>
      <c r="B3498" s="5" t="s">
        <v>574</v>
      </c>
      <c r="C3498" s="5" t="s">
        <v>2532</v>
      </c>
      <c r="D3498" t="s">
        <v>4</v>
      </c>
      <c r="E3498" s="22" t="s">
        <v>2533</v>
      </c>
      <c r="F3498" s="23" t="s">
        <v>64</v>
      </c>
      <c r="G3498" s="24">
        <v>24</v>
      </c>
      <c r="H3498" s="23">
        <v>0</v>
      </c>
      <c r="I3498" s="23">
        <f>ROUND(G3498*H3498,6)</f>
        <v>0</v>
      </c>
      <c r="L3498" s="25">
        <v>0</v>
      </c>
      <c r="M3498" s="26">
        <f>ROUND(ROUND(L3498,2)*ROUND(G3498,3),2)</f>
        <v>0</v>
      </c>
      <c r="N3498" s="23" t="s">
        <v>53</v>
      </c>
      <c r="O3498">
        <f>(M3498*21)/100</f>
        <v>0</v>
      </c>
      <c r="P3498" t="s">
        <v>42</v>
      </c>
    </row>
    <row r="3499" spans="1:16" x14ac:dyDescent="0.2">
      <c r="A3499" s="27" t="s">
        <v>43</v>
      </c>
      <c r="E3499" s="28" t="s">
        <v>4</v>
      </c>
    </row>
    <row r="3500" spans="1:16" x14ac:dyDescent="0.2">
      <c r="A3500" s="27" t="s">
        <v>44</v>
      </c>
      <c r="E3500" s="29" t="s">
        <v>4</v>
      </c>
    </row>
    <row r="3501" spans="1:16" x14ac:dyDescent="0.2">
      <c r="E3501" s="28" t="s">
        <v>4</v>
      </c>
    </row>
    <row r="3502" spans="1:16" ht="25.5" x14ac:dyDescent="0.2">
      <c r="A3502" t="s">
        <v>36</v>
      </c>
      <c r="B3502" s="5" t="s">
        <v>555</v>
      </c>
      <c r="C3502" s="5" t="s">
        <v>1882</v>
      </c>
      <c r="D3502" t="s">
        <v>4</v>
      </c>
      <c r="E3502" s="22" t="s">
        <v>2534</v>
      </c>
      <c r="F3502" s="23" t="s">
        <v>60</v>
      </c>
      <c r="G3502" s="24">
        <v>36</v>
      </c>
      <c r="H3502" s="23">
        <v>0</v>
      </c>
      <c r="I3502" s="23">
        <f>ROUND(G3502*H3502,6)</f>
        <v>0</v>
      </c>
      <c r="L3502" s="25">
        <v>0</v>
      </c>
      <c r="M3502" s="26">
        <f>ROUND(ROUND(L3502,2)*ROUND(G3502,3),2)</f>
        <v>0</v>
      </c>
      <c r="N3502" s="23" t="s">
        <v>53</v>
      </c>
      <c r="O3502">
        <f>(M3502*21)/100</f>
        <v>0</v>
      </c>
      <c r="P3502" t="s">
        <v>42</v>
      </c>
    </row>
    <row r="3503" spans="1:16" x14ac:dyDescent="0.2">
      <c r="A3503" s="27" t="s">
        <v>43</v>
      </c>
      <c r="E3503" s="28" t="s">
        <v>4</v>
      </c>
    </row>
    <row r="3504" spans="1:16" ht="25.5" x14ac:dyDescent="0.2">
      <c r="A3504" s="27" t="s">
        <v>44</v>
      </c>
      <c r="E3504" s="29" t="s">
        <v>2535</v>
      </c>
    </row>
    <row r="3505" spans="1:16" x14ac:dyDescent="0.2">
      <c r="E3505" s="28" t="s">
        <v>4</v>
      </c>
    </row>
    <row r="3506" spans="1:16" ht="25.5" x14ac:dyDescent="0.2">
      <c r="A3506" t="s">
        <v>36</v>
      </c>
      <c r="B3506" s="5" t="s">
        <v>578</v>
      </c>
      <c r="C3506" s="5" t="s">
        <v>2536</v>
      </c>
      <c r="D3506" t="s">
        <v>4</v>
      </c>
      <c r="E3506" s="22" t="s">
        <v>2537</v>
      </c>
      <c r="F3506" s="23" t="s">
        <v>128</v>
      </c>
      <c r="G3506" s="24">
        <v>0.753</v>
      </c>
      <c r="H3506" s="23">
        <v>0</v>
      </c>
      <c r="I3506" s="23">
        <f>ROUND(G3506*H3506,6)</f>
        <v>0</v>
      </c>
      <c r="L3506" s="25">
        <v>0</v>
      </c>
      <c r="M3506" s="26">
        <f>ROUND(ROUND(L3506,2)*ROUND(G3506,3),2)</f>
        <v>0</v>
      </c>
      <c r="N3506" s="23" t="s">
        <v>53</v>
      </c>
      <c r="O3506">
        <f>(M3506*21)/100</f>
        <v>0</v>
      </c>
      <c r="P3506" t="s">
        <v>42</v>
      </c>
    </row>
    <row r="3507" spans="1:16" x14ac:dyDescent="0.2">
      <c r="A3507" s="27" t="s">
        <v>43</v>
      </c>
      <c r="E3507" s="28" t="s">
        <v>4</v>
      </c>
    </row>
    <row r="3508" spans="1:16" ht="38.25" x14ac:dyDescent="0.2">
      <c r="A3508" s="27" t="s">
        <v>44</v>
      </c>
      <c r="E3508" s="29" t="s">
        <v>2538</v>
      </c>
    </row>
    <row r="3509" spans="1:16" x14ac:dyDescent="0.2">
      <c r="E3509" s="28" t="s">
        <v>4</v>
      </c>
    </row>
    <row r="3510" spans="1:16" ht="38.25" x14ac:dyDescent="0.2">
      <c r="A3510" t="s">
        <v>36</v>
      </c>
      <c r="B3510" s="5" t="s">
        <v>551</v>
      </c>
      <c r="C3510" s="5" t="s">
        <v>1944</v>
      </c>
      <c r="D3510" t="s">
        <v>4</v>
      </c>
      <c r="E3510" s="22" t="s">
        <v>2539</v>
      </c>
      <c r="F3510" s="23" t="s">
        <v>64</v>
      </c>
      <c r="G3510" s="24">
        <v>14</v>
      </c>
      <c r="H3510" s="23">
        <v>0</v>
      </c>
      <c r="I3510" s="23">
        <f>ROUND(G3510*H3510,6)</f>
        <v>0</v>
      </c>
      <c r="L3510" s="25">
        <v>0</v>
      </c>
      <c r="M3510" s="26">
        <f>ROUND(ROUND(L3510,2)*ROUND(G3510,3),2)</f>
        <v>0</v>
      </c>
      <c r="N3510" s="23" t="s">
        <v>53</v>
      </c>
      <c r="O3510">
        <f>(M3510*21)/100</f>
        <v>0</v>
      </c>
      <c r="P3510" t="s">
        <v>42</v>
      </c>
    </row>
    <row r="3511" spans="1:16" x14ac:dyDescent="0.2">
      <c r="A3511" s="27" t="s">
        <v>43</v>
      </c>
      <c r="E3511" s="28" t="s">
        <v>4</v>
      </c>
    </row>
    <row r="3512" spans="1:16" x14ac:dyDescent="0.2">
      <c r="A3512" s="27" t="s">
        <v>44</v>
      </c>
      <c r="E3512" s="29" t="s">
        <v>4</v>
      </c>
    </row>
    <row r="3513" spans="1:16" x14ac:dyDescent="0.2">
      <c r="E3513" s="28" t="s">
        <v>4</v>
      </c>
    </row>
    <row r="3514" spans="1:16" ht="38.25" x14ac:dyDescent="0.2">
      <c r="A3514" t="s">
        <v>36</v>
      </c>
      <c r="B3514" s="5" t="s">
        <v>582</v>
      </c>
      <c r="C3514" s="5" t="s">
        <v>2540</v>
      </c>
      <c r="D3514" t="s">
        <v>4</v>
      </c>
      <c r="E3514" s="22" t="s">
        <v>2539</v>
      </c>
      <c r="F3514" s="23" t="s">
        <v>64</v>
      </c>
      <c r="G3514" s="24">
        <v>11</v>
      </c>
      <c r="H3514" s="23">
        <v>0</v>
      </c>
      <c r="I3514" s="23">
        <f>ROUND(G3514*H3514,6)</f>
        <v>0</v>
      </c>
      <c r="L3514" s="25">
        <v>0</v>
      </c>
      <c r="M3514" s="26">
        <f>ROUND(ROUND(L3514,2)*ROUND(G3514,3),2)</f>
        <v>0</v>
      </c>
      <c r="N3514" s="23" t="s">
        <v>53</v>
      </c>
      <c r="O3514">
        <f>(M3514*21)/100</f>
        <v>0</v>
      </c>
      <c r="P3514" t="s">
        <v>42</v>
      </c>
    </row>
    <row r="3515" spans="1:16" x14ac:dyDescent="0.2">
      <c r="A3515" s="27" t="s">
        <v>43</v>
      </c>
      <c r="E3515" s="28" t="s">
        <v>4</v>
      </c>
    </row>
    <row r="3516" spans="1:16" x14ac:dyDescent="0.2">
      <c r="A3516" s="27" t="s">
        <v>44</v>
      </c>
      <c r="E3516" s="29" t="s">
        <v>4</v>
      </c>
    </row>
    <row r="3517" spans="1:16" x14ac:dyDescent="0.2">
      <c r="E3517" s="28" t="s">
        <v>4</v>
      </c>
    </row>
    <row r="3518" spans="1:16" ht="38.25" x14ac:dyDescent="0.2">
      <c r="A3518" t="s">
        <v>36</v>
      </c>
      <c r="B3518" s="5" t="s">
        <v>587</v>
      </c>
      <c r="C3518" s="5" t="s">
        <v>2541</v>
      </c>
      <c r="D3518" t="s">
        <v>4</v>
      </c>
      <c r="E3518" s="22" t="s">
        <v>2539</v>
      </c>
      <c r="F3518" s="23" t="s">
        <v>64</v>
      </c>
      <c r="G3518" s="24">
        <v>1</v>
      </c>
      <c r="H3518" s="23">
        <v>0</v>
      </c>
      <c r="I3518" s="23">
        <f>ROUND(G3518*H3518,6)</f>
        <v>0</v>
      </c>
      <c r="L3518" s="25">
        <v>0</v>
      </c>
      <c r="M3518" s="26">
        <f>ROUND(ROUND(L3518,2)*ROUND(G3518,3),2)</f>
        <v>0</v>
      </c>
      <c r="N3518" s="23" t="s">
        <v>53</v>
      </c>
      <c r="O3518">
        <f>(M3518*21)/100</f>
        <v>0</v>
      </c>
      <c r="P3518" t="s">
        <v>42</v>
      </c>
    </row>
    <row r="3519" spans="1:16" x14ac:dyDescent="0.2">
      <c r="A3519" s="27" t="s">
        <v>43</v>
      </c>
      <c r="E3519" s="28" t="s">
        <v>4</v>
      </c>
    </row>
    <row r="3520" spans="1:16" x14ac:dyDescent="0.2">
      <c r="A3520" s="27" t="s">
        <v>44</v>
      </c>
      <c r="E3520" s="29" t="s">
        <v>4</v>
      </c>
    </row>
    <row r="3521" spans="1:16" x14ac:dyDescent="0.2">
      <c r="E3521" s="28" t="s">
        <v>4</v>
      </c>
    </row>
    <row r="3522" spans="1:16" ht="25.5" x14ac:dyDescent="0.2">
      <c r="A3522" t="s">
        <v>36</v>
      </c>
      <c r="B3522" s="5" t="s">
        <v>591</v>
      </c>
      <c r="C3522" s="5" t="s">
        <v>2542</v>
      </c>
      <c r="D3522" t="s">
        <v>4</v>
      </c>
      <c r="E3522" s="22" t="s">
        <v>2543</v>
      </c>
      <c r="F3522" s="23" t="s">
        <v>64</v>
      </c>
      <c r="G3522" s="24">
        <v>27</v>
      </c>
      <c r="H3522" s="23">
        <v>0</v>
      </c>
      <c r="I3522" s="23">
        <f>ROUND(G3522*H3522,6)</f>
        <v>0</v>
      </c>
      <c r="L3522" s="25">
        <v>0</v>
      </c>
      <c r="M3522" s="26">
        <f>ROUND(ROUND(L3522,2)*ROUND(G3522,3),2)</f>
        <v>0</v>
      </c>
      <c r="N3522" s="23" t="s">
        <v>53</v>
      </c>
      <c r="O3522">
        <f>(M3522*21)/100</f>
        <v>0</v>
      </c>
      <c r="P3522" t="s">
        <v>42</v>
      </c>
    </row>
    <row r="3523" spans="1:16" x14ac:dyDescent="0.2">
      <c r="A3523" s="27" t="s">
        <v>43</v>
      </c>
      <c r="E3523" s="28" t="s">
        <v>4</v>
      </c>
    </row>
    <row r="3524" spans="1:16" x14ac:dyDescent="0.2">
      <c r="A3524" s="27" t="s">
        <v>44</v>
      </c>
      <c r="E3524" s="29" t="s">
        <v>4</v>
      </c>
    </row>
    <row r="3525" spans="1:16" x14ac:dyDescent="0.2">
      <c r="E3525" s="28" t="s">
        <v>4</v>
      </c>
    </row>
    <row r="3526" spans="1:16" ht="25.5" x14ac:dyDescent="0.2">
      <c r="A3526" t="s">
        <v>36</v>
      </c>
      <c r="B3526" s="5" t="s">
        <v>594</v>
      </c>
      <c r="C3526" s="5" t="s">
        <v>2544</v>
      </c>
      <c r="D3526" t="s">
        <v>4</v>
      </c>
      <c r="E3526" s="22" t="s">
        <v>2545</v>
      </c>
      <c r="F3526" s="23" t="s">
        <v>64</v>
      </c>
      <c r="G3526" s="24">
        <v>20</v>
      </c>
      <c r="H3526" s="23">
        <v>0</v>
      </c>
      <c r="I3526" s="23">
        <f>ROUND(G3526*H3526,6)</f>
        <v>0</v>
      </c>
      <c r="L3526" s="25">
        <v>0</v>
      </c>
      <c r="M3526" s="26">
        <f>ROUND(ROUND(L3526,2)*ROUND(G3526,3),2)</f>
        <v>0</v>
      </c>
      <c r="N3526" s="23" t="s">
        <v>53</v>
      </c>
      <c r="O3526">
        <f>(M3526*21)/100</f>
        <v>0</v>
      </c>
      <c r="P3526" t="s">
        <v>42</v>
      </c>
    </row>
    <row r="3527" spans="1:16" x14ac:dyDescent="0.2">
      <c r="A3527" s="27" t="s">
        <v>43</v>
      </c>
      <c r="E3527" s="28" t="s">
        <v>4</v>
      </c>
    </row>
    <row r="3528" spans="1:16" x14ac:dyDescent="0.2">
      <c r="A3528" s="27" t="s">
        <v>44</v>
      </c>
      <c r="E3528" s="29" t="s">
        <v>4</v>
      </c>
    </row>
    <row r="3529" spans="1:16" x14ac:dyDescent="0.2">
      <c r="E3529" s="28" t="s">
        <v>4</v>
      </c>
    </row>
    <row r="3530" spans="1:16" ht="25.5" x14ac:dyDescent="0.2">
      <c r="A3530" t="s">
        <v>36</v>
      </c>
      <c r="B3530" s="5" t="s">
        <v>606</v>
      </c>
      <c r="C3530" s="5" t="s">
        <v>2546</v>
      </c>
      <c r="D3530" t="s">
        <v>4</v>
      </c>
      <c r="E3530" s="22" t="s">
        <v>2547</v>
      </c>
      <c r="F3530" s="23" t="s">
        <v>64</v>
      </c>
      <c r="G3530" s="24">
        <v>15</v>
      </c>
      <c r="H3530" s="23">
        <v>0</v>
      </c>
      <c r="I3530" s="23">
        <f>ROUND(G3530*H3530,6)</f>
        <v>0</v>
      </c>
      <c r="L3530" s="25">
        <v>0</v>
      </c>
      <c r="M3530" s="26">
        <f>ROUND(ROUND(L3530,2)*ROUND(G3530,3),2)</f>
        <v>0</v>
      </c>
      <c r="N3530" s="23" t="s">
        <v>53</v>
      </c>
      <c r="O3530">
        <f>(M3530*21)/100</f>
        <v>0</v>
      </c>
      <c r="P3530" t="s">
        <v>42</v>
      </c>
    </row>
    <row r="3531" spans="1:16" x14ac:dyDescent="0.2">
      <c r="A3531" s="27" t="s">
        <v>43</v>
      </c>
      <c r="E3531" s="28" t="s">
        <v>4</v>
      </c>
    </row>
    <row r="3532" spans="1:16" x14ac:dyDescent="0.2">
      <c r="A3532" s="27" t="s">
        <v>44</v>
      </c>
      <c r="E3532" s="29" t="s">
        <v>4</v>
      </c>
    </row>
    <row r="3533" spans="1:16" x14ac:dyDescent="0.2">
      <c r="E3533" s="28" t="s">
        <v>4</v>
      </c>
    </row>
    <row r="3534" spans="1:16" ht="25.5" x14ac:dyDescent="0.2">
      <c r="A3534" t="s">
        <v>36</v>
      </c>
      <c r="B3534" s="5" t="s">
        <v>611</v>
      </c>
      <c r="C3534" s="5" t="s">
        <v>2548</v>
      </c>
      <c r="D3534" t="s">
        <v>4</v>
      </c>
      <c r="E3534" s="22" t="s">
        <v>2549</v>
      </c>
      <c r="F3534" s="23" t="s">
        <v>80</v>
      </c>
      <c r="G3534" s="24">
        <v>24.5</v>
      </c>
      <c r="H3534" s="23">
        <v>0</v>
      </c>
      <c r="I3534" s="23">
        <f>ROUND(G3534*H3534,6)</f>
        <v>0</v>
      </c>
      <c r="L3534" s="25">
        <v>0</v>
      </c>
      <c r="M3534" s="26">
        <f>ROUND(ROUND(L3534,2)*ROUND(G3534,3),2)</f>
        <v>0</v>
      </c>
      <c r="N3534" s="23" t="s">
        <v>53</v>
      </c>
      <c r="O3534">
        <f>(M3534*21)/100</f>
        <v>0</v>
      </c>
      <c r="P3534" t="s">
        <v>42</v>
      </c>
    </row>
    <row r="3535" spans="1:16" x14ac:dyDescent="0.2">
      <c r="A3535" s="27" t="s">
        <v>43</v>
      </c>
      <c r="E3535" s="28" t="s">
        <v>4</v>
      </c>
    </row>
    <row r="3536" spans="1:16" x14ac:dyDescent="0.2">
      <c r="A3536" s="27" t="s">
        <v>44</v>
      </c>
      <c r="E3536" s="29" t="s">
        <v>4</v>
      </c>
    </row>
    <row r="3537" spans="1:16" x14ac:dyDescent="0.2">
      <c r="E3537" s="28" t="s">
        <v>4</v>
      </c>
    </row>
    <row r="3538" spans="1:16" ht="25.5" x14ac:dyDescent="0.2">
      <c r="A3538" t="s">
        <v>36</v>
      </c>
      <c r="B3538" s="5" t="s">
        <v>615</v>
      </c>
      <c r="C3538" s="5" t="s">
        <v>2550</v>
      </c>
      <c r="D3538" t="s">
        <v>4</v>
      </c>
      <c r="E3538" s="22" t="s">
        <v>2551</v>
      </c>
      <c r="F3538" s="23" t="s">
        <v>80</v>
      </c>
      <c r="G3538" s="24">
        <v>96</v>
      </c>
      <c r="H3538" s="23">
        <v>0</v>
      </c>
      <c r="I3538" s="23">
        <f>ROUND(G3538*H3538,6)</f>
        <v>0</v>
      </c>
      <c r="L3538" s="25">
        <v>0</v>
      </c>
      <c r="M3538" s="26">
        <f>ROUND(ROUND(L3538,2)*ROUND(G3538,3),2)</f>
        <v>0</v>
      </c>
      <c r="N3538" s="23" t="s">
        <v>53</v>
      </c>
      <c r="O3538">
        <f>(M3538*21)/100</f>
        <v>0</v>
      </c>
      <c r="P3538" t="s">
        <v>42</v>
      </c>
    </row>
    <row r="3539" spans="1:16" x14ac:dyDescent="0.2">
      <c r="A3539" s="27" t="s">
        <v>43</v>
      </c>
      <c r="E3539" s="28" t="s">
        <v>4</v>
      </c>
    </row>
    <row r="3540" spans="1:16" x14ac:dyDescent="0.2">
      <c r="A3540" s="27" t="s">
        <v>44</v>
      </c>
      <c r="E3540" s="29" t="s">
        <v>4</v>
      </c>
    </row>
    <row r="3541" spans="1:16" x14ac:dyDescent="0.2">
      <c r="E3541" s="28" t="s">
        <v>4</v>
      </c>
    </row>
    <row r="3542" spans="1:16" ht="25.5" x14ac:dyDescent="0.2">
      <c r="A3542" t="s">
        <v>36</v>
      </c>
      <c r="B3542" s="5" t="s">
        <v>619</v>
      </c>
      <c r="C3542" s="5" t="s">
        <v>2552</v>
      </c>
      <c r="D3542" t="s">
        <v>4</v>
      </c>
      <c r="E3542" s="22" t="s">
        <v>2553</v>
      </c>
      <c r="F3542" s="23" t="s">
        <v>80</v>
      </c>
      <c r="G3542" s="24">
        <v>53</v>
      </c>
      <c r="H3542" s="23">
        <v>0</v>
      </c>
      <c r="I3542" s="23">
        <f>ROUND(G3542*H3542,6)</f>
        <v>0</v>
      </c>
      <c r="L3542" s="25">
        <v>0</v>
      </c>
      <c r="M3542" s="26">
        <f>ROUND(ROUND(L3542,2)*ROUND(G3542,3),2)</f>
        <v>0</v>
      </c>
      <c r="N3542" s="23" t="s">
        <v>53</v>
      </c>
      <c r="O3542">
        <f>(M3542*21)/100</f>
        <v>0</v>
      </c>
      <c r="P3542" t="s">
        <v>42</v>
      </c>
    </row>
    <row r="3543" spans="1:16" x14ac:dyDescent="0.2">
      <c r="A3543" s="27" t="s">
        <v>43</v>
      </c>
      <c r="E3543" s="28" t="s">
        <v>4</v>
      </c>
    </row>
    <row r="3544" spans="1:16" x14ac:dyDescent="0.2">
      <c r="A3544" s="27" t="s">
        <v>44</v>
      </c>
      <c r="E3544" s="29" t="s">
        <v>4</v>
      </c>
    </row>
    <row r="3545" spans="1:16" x14ac:dyDescent="0.2">
      <c r="E3545" s="28" t="s">
        <v>4</v>
      </c>
    </row>
    <row r="3546" spans="1:16" ht="25.5" x14ac:dyDescent="0.2">
      <c r="A3546" t="s">
        <v>36</v>
      </c>
      <c r="B3546" s="5" t="s">
        <v>624</v>
      </c>
      <c r="C3546" s="5" t="s">
        <v>2554</v>
      </c>
      <c r="D3546" t="s">
        <v>4</v>
      </c>
      <c r="E3546" s="22" t="s">
        <v>2555</v>
      </c>
      <c r="F3546" s="23" t="s">
        <v>80</v>
      </c>
      <c r="G3546" s="24">
        <v>122.8</v>
      </c>
      <c r="H3546" s="23">
        <v>0</v>
      </c>
      <c r="I3546" s="23">
        <f>ROUND(G3546*H3546,6)</f>
        <v>0</v>
      </c>
      <c r="L3546" s="25">
        <v>0</v>
      </c>
      <c r="M3546" s="26">
        <f>ROUND(ROUND(L3546,2)*ROUND(G3546,3),2)</f>
        <v>0</v>
      </c>
      <c r="N3546" s="23" t="s">
        <v>53</v>
      </c>
      <c r="O3546">
        <f>(M3546*21)/100</f>
        <v>0</v>
      </c>
      <c r="P3546" t="s">
        <v>42</v>
      </c>
    </row>
    <row r="3547" spans="1:16" x14ac:dyDescent="0.2">
      <c r="A3547" s="27" t="s">
        <v>43</v>
      </c>
      <c r="E3547" s="28" t="s">
        <v>4</v>
      </c>
    </row>
    <row r="3548" spans="1:16" ht="38.25" x14ac:dyDescent="0.2">
      <c r="A3548" s="27" t="s">
        <v>44</v>
      </c>
      <c r="E3548" s="29" t="s">
        <v>2556</v>
      </c>
    </row>
    <row r="3549" spans="1:16" x14ac:dyDescent="0.2">
      <c r="E3549" s="28" t="s">
        <v>4</v>
      </c>
    </row>
    <row r="3550" spans="1:16" ht="38.25" x14ac:dyDescent="0.2">
      <c r="A3550" t="s">
        <v>36</v>
      </c>
      <c r="B3550" s="5" t="s">
        <v>628</v>
      </c>
      <c r="C3550" s="5" t="s">
        <v>2557</v>
      </c>
      <c r="D3550" t="s">
        <v>4</v>
      </c>
      <c r="E3550" s="22" t="s">
        <v>2558</v>
      </c>
      <c r="F3550" s="23" t="s">
        <v>80</v>
      </c>
      <c r="G3550" s="24">
        <v>122.8</v>
      </c>
      <c r="H3550" s="23">
        <v>0</v>
      </c>
      <c r="I3550" s="23">
        <f>ROUND(G3550*H3550,6)</f>
        <v>0</v>
      </c>
      <c r="L3550" s="25">
        <v>0</v>
      </c>
      <c r="M3550" s="26">
        <f>ROUND(ROUND(L3550,2)*ROUND(G3550,3),2)</f>
        <v>0</v>
      </c>
      <c r="N3550" s="23" t="s">
        <v>53</v>
      </c>
      <c r="O3550">
        <f>(M3550*21)/100</f>
        <v>0</v>
      </c>
      <c r="P3550" t="s">
        <v>42</v>
      </c>
    </row>
    <row r="3551" spans="1:16" x14ac:dyDescent="0.2">
      <c r="A3551" s="27" t="s">
        <v>43</v>
      </c>
      <c r="E3551" s="28" t="s">
        <v>4</v>
      </c>
    </row>
    <row r="3552" spans="1:16" x14ac:dyDescent="0.2">
      <c r="A3552" s="27" t="s">
        <v>44</v>
      </c>
      <c r="E3552" s="29" t="s">
        <v>4</v>
      </c>
    </row>
    <row r="3553" spans="1:16" x14ac:dyDescent="0.2">
      <c r="E3553" s="28" t="s">
        <v>4</v>
      </c>
    </row>
    <row r="3554" spans="1:16" x14ac:dyDescent="0.2">
      <c r="A3554" t="s">
        <v>33</v>
      </c>
      <c r="C3554" s="6" t="s">
        <v>323</v>
      </c>
      <c r="E3554" s="30" t="s">
        <v>324</v>
      </c>
      <c r="J3554" s="26">
        <f>0</f>
        <v>0</v>
      </c>
      <c r="K3554" s="26">
        <f>0</f>
        <v>0</v>
      </c>
      <c r="L3554" s="26">
        <f>0+L3555+L3559+L3563+L3567+L3571+L3575+L3579</f>
        <v>0</v>
      </c>
      <c r="M3554" s="26">
        <f>0+M3555+M3559+M3563+M3567+M3571+M3575+M3579</f>
        <v>0</v>
      </c>
    </row>
    <row r="3555" spans="1:16" ht="25.5" x14ac:dyDescent="0.2">
      <c r="A3555" t="s">
        <v>36</v>
      </c>
      <c r="B3555" s="5" t="s">
        <v>599</v>
      </c>
      <c r="C3555" s="5" t="s">
        <v>1796</v>
      </c>
      <c r="D3555" t="s">
        <v>4</v>
      </c>
      <c r="E3555" s="22" t="s">
        <v>2559</v>
      </c>
      <c r="F3555" s="23" t="s">
        <v>165</v>
      </c>
      <c r="G3555" s="24">
        <v>12.83</v>
      </c>
      <c r="H3555" s="23">
        <v>0</v>
      </c>
      <c r="I3555" s="23">
        <f>ROUND(G3555*H3555,6)</f>
        <v>0</v>
      </c>
      <c r="L3555" s="25">
        <v>0</v>
      </c>
      <c r="M3555" s="26">
        <f>ROUND(ROUND(L3555,2)*ROUND(G3555,3),2)</f>
        <v>0</v>
      </c>
      <c r="N3555" s="23" t="s">
        <v>53</v>
      </c>
      <c r="O3555">
        <f>(M3555*21)/100</f>
        <v>0</v>
      </c>
      <c r="P3555" t="s">
        <v>42</v>
      </c>
    </row>
    <row r="3556" spans="1:16" x14ac:dyDescent="0.2">
      <c r="A3556" s="27" t="s">
        <v>43</v>
      </c>
      <c r="E3556" s="28" t="s">
        <v>4</v>
      </c>
    </row>
    <row r="3557" spans="1:16" ht="25.5" x14ac:dyDescent="0.2">
      <c r="A3557" s="27" t="s">
        <v>44</v>
      </c>
      <c r="E3557" s="29" t="s">
        <v>2560</v>
      </c>
    </row>
    <row r="3558" spans="1:16" x14ac:dyDescent="0.2">
      <c r="E3558" s="28" t="s">
        <v>4</v>
      </c>
    </row>
    <row r="3559" spans="1:16" ht="25.5" x14ac:dyDescent="0.2">
      <c r="A3559" t="s">
        <v>36</v>
      </c>
      <c r="B3559" s="5" t="s">
        <v>632</v>
      </c>
      <c r="C3559" s="5" t="s">
        <v>2561</v>
      </c>
      <c r="D3559" t="s">
        <v>4</v>
      </c>
      <c r="E3559" s="22" t="s">
        <v>2562</v>
      </c>
      <c r="F3559" s="23" t="s">
        <v>165</v>
      </c>
      <c r="G3559" s="24">
        <v>38.064</v>
      </c>
      <c r="H3559" s="23">
        <v>0</v>
      </c>
      <c r="I3559" s="23">
        <f>ROUND(G3559*H3559,6)</f>
        <v>0</v>
      </c>
      <c r="L3559" s="25">
        <v>0</v>
      </c>
      <c r="M3559" s="26">
        <f>ROUND(ROUND(L3559,2)*ROUND(G3559,3),2)</f>
        <v>0</v>
      </c>
      <c r="N3559" s="23" t="s">
        <v>53</v>
      </c>
      <c r="O3559">
        <f>(M3559*21)/100</f>
        <v>0</v>
      </c>
      <c r="P3559" t="s">
        <v>42</v>
      </c>
    </row>
    <row r="3560" spans="1:16" x14ac:dyDescent="0.2">
      <c r="A3560" s="27" t="s">
        <v>43</v>
      </c>
      <c r="E3560" s="28" t="s">
        <v>4</v>
      </c>
    </row>
    <row r="3561" spans="1:16" x14ac:dyDescent="0.2">
      <c r="A3561" s="27" t="s">
        <v>44</v>
      </c>
      <c r="E3561" s="29" t="s">
        <v>4</v>
      </c>
    </row>
    <row r="3562" spans="1:16" x14ac:dyDescent="0.2">
      <c r="E3562" s="28" t="s">
        <v>4</v>
      </c>
    </row>
    <row r="3563" spans="1:16" ht="38.25" x14ac:dyDescent="0.2">
      <c r="A3563" t="s">
        <v>36</v>
      </c>
      <c r="B3563" s="5" t="s">
        <v>636</v>
      </c>
      <c r="C3563" s="5" t="s">
        <v>2563</v>
      </c>
      <c r="D3563" t="s">
        <v>4</v>
      </c>
      <c r="E3563" s="22" t="s">
        <v>2564</v>
      </c>
      <c r="F3563" s="23" t="s">
        <v>165</v>
      </c>
      <c r="G3563" s="24">
        <v>342.57600000000002</v>
      </c>
      <c r="H3563" s="23">
        <v>0</v>
      </c>
      <c r="I3563" s="23">
        <f>ROUND(G3563*H3563,6)</f>
        <v>0</v>
      </c>
      <c r="L3563" s="25">
        <v>0</v>
      </c>
      <c r="M3563" s="26">
        <f>ROUND(ROUND(L3563,2)*ROUND(G3563,3),2)</f>
        <v>0</v>
      </c>
      <c r="N3563" s="23" t="s">
        <v>53</v>
      </c>
      <c r="O3563">
        <f>(M3563*21)/100</f>
        <v>0</v>
      </c>
      <c r="P3563" t="s">
        <v>42</v>
      </c>
    </row>
    <row r="3564" spans="1:16" x14ac:dyDescent="0.2">
      <c r="A3564" s="27" t="s">
        <v>43</v>
      </c>
      <c r="E3564" s="28" t="s">
        <v>4</v>
      </c>
    </row>
    <row r="3565" spans="1:16" ht="25.5" x14ac:dyDescent="0.2">
      <c r="A3565" s="27" t="s">
        <v>44</v>
      </c>
      <c r="E3565" s="29" t="s">
        <v>2565</v>
      </c>
    </row>
    <row r="3566" spans="1:16" x14ac:dyDescent="0.2">
      <c r="E3566" s="28" t="s">
        <v>4</v>
      </c>
    </row>
    <row r="3567" spans="1:16" x14ac:dyDescent="0.2">
      <c r="A3567" t="s">
        <v>36</v>
      </c>
      <c r="B3567" s="5" t="s">
        <v>639</v>
      </c>
      <c r="C3567" s="5" t="s">
        <v>2566</v>
      </c>
      <c r="D3567" t="s">
        <v>4</v>
      </c>
      <c r="E3567" s="22" t="s">
        <v>2567</v>
      </c>
      <c r="F3567" s="23" t="s">
        <v>165</v>
      </c>
      <c r="G3567" s="24">
        <v>38.064</v>
      </c>
      <c r="H3567" s="23">
        <v>0</v>
      </c>
      <c r="I3567" s="23">
        <f>ROUND(G3567*H3567,6)</f>
        <v>0</v>
      </c>
      <c r="L3567" s="25">
        <v>0</v>
      </c>
      <c r="M3567" s="26">
        <f>ROUND(ROUND(L3567,2)*ROUND(G3567,3),2)</f>
        <v>0</v>
      </c>
      <c r="N3567" s="23" t="s">
        <v>53</v>
      </c>
      <c r="O3567">
        <f>(M3567*21)/100</f>
        <v>0</v>
      </c>
      <c r="P3567" t="s">
        <v>42</v>
      </c>
    </row>
    <row r="3568" spans="1:16" x14ac:dyDescent="0.2">
      <c r="A3568" s="27" t="s">
        <v>43</v>
      </c>
      <c r="E3568" s="28" t="s">
        <v>4</v>
      </c>
    </row>
    <row r="3569" spans="1:16" x14ac:dyDescent="0.2">
      <c r="A3569" s="27" t="s">
        <v>44</v>
      </c>
      <c r="E3569" s="29" t="s">
        <v>4</v>
      </c>
    </row>
    <row r="3570" spans="1:16" x14ac:dyDescent="0.2">
      <c r="E3570" s="28" t="s">
        <v>4</v>
      </c>
    </row>
    <row r="3571" spans="1:16" ht="25.5" x14ac:dyDescent="0.2">
      <c r="A3571" t="s">
        <v>36</v>
      </c>
      <c r="B3571" s="5" t="s">
        <v>642</v>
      </c>
      <c r="C3571" s="5" t="s">
        <v>2568</v>
      </c>
      <c r="D3571" t="s">
        <v>4</v>
      </c>
      <c r="E3571" s="22" t="s">
        <v>2569</v>
      </c>
      <c r="F3571" s="23" t="s">
        <v>165</v>
      </c>
      <c r="G3571" s="24">
        <v>23.698</v>
      </c>
      <c r="H3571" s="23">
        <v>0</v>
      </c>
      <c r="I3571" s="23">
        <f>ROUND(G3571*H3571,6)</f>
        <v>0</v>
      </c>
      <c r="L3571" s="25">
        <v>0</v>
      </c>
      <c r="M3571" s="26">
        <f>ROUND(ROUND(L3571,2)*ROUND(G3571,3),2)</f>
        <v>0</v>
      </c>
      <c r="N3571" s="23" t="s">
        <v>53</v>
      </c>
      <c r="O3571">
        <f>(M3571*21)/100</f>
        <v>0</v>
      </c>
      <c r="P3571" t="s">
        <v>42</v>
      </c>
    </row>
    <row r="3572" spans="1:16" x14ac:dyDescent="0.2">
      <c r="A3572" s="27" t="s">
        <v>43</v>
      </c>
      <c r="E3572" s="28" t="s">
        <v>4</v>
      </c>
    </row>
    <row r="3573" spans="1:16" ht="63.75" x14ac:dyDescent="0.2">
      <c r="A3573" s="27" t="s">
        <v>44</v>
      </c>
      <c r="E3573" s="29" t="s">
        <v>2570</v>
      </c>
    </row>
    <row r="3574" spans="1:16" x14ac:dyDescent="0.2">
      <c r="E3574" s="28" t="s">
        <v>4</v>
      </c>
    </row>
    <row r="3575" spans="1:16" ht="25.5" x14ac:dyDescent="0.2">
      <c r="A3575" t="s">
        <v>36</v>
      </c>
      <c r="B3575" s="5" t="s">
        <v>602</v>
      </c>
      <c r="C3575" s="5" t="s">
        <v>2571</v>
      </c>
      <c r="D3575" t="s">
        <v>4</v>
      </c>
      <c r="E3575" s="22" t="s">
        <v>2572</v>
      </c>
      <c r="F3575" s="23" t="s">
        <v>165</v>
      </c>
      <c r="G3575" s="24">
        <v>0.66600000000000004</v>
      </c>
      <c r="H3575" s="23">
        <v>0</v>
      </c>
      <c r="I3575" s="23">
        <f>ROUND(G3575*H3575,6)</f>
        <v>0</v>
      </c>
      <c r="L3575" s="25">
        <v>0</v>
      </c>
      <c r="M3575" s="26">
        <f>ROUND(ROUND(L3575,2)*ROUND(G3575,3),2)</f>
        <v>0</v>
      </c>
      <c r="N3575" s="23" t="s">
        <v>53</v>
      </c>
      <c r="O3575">
        <f>(M3575*21)/100</f>
        <v>0</v>
      </c>
      <c r="P3575" t="s">
        <v>42</v>
      </c>
    </row>
    <row r="3576" spans="1:16" x14ac:dyDescent="0.2">
      <c r="A3576" s="27" t="s">
        <v>43</v>
      </c>
      <c r="E3576" s="28" t="s">
        <v>4</v>
      </c>
    </row>
    <row r="3577" spans="1:16" ht="25.5" x14ac:dyDescent="0.2">
      <c r="A3577" s="27" t="s">
        <v>44</v>
      </c>
      <c r="E3577" s="29" t="s">
        <v>2573</v>
      </c>
    </row>
    <row r="3578" spans="1:16" x14ac:dyDescent="0.2">
      <c r="E3578" s="28" t="s">
        <v>4</v>
      </c>
    </row>
    <row r="3579" spans="1:16" ht="25.5" x14ac:dyDescent="0.2">
      <c r="A3579" t="s">
        <v>36</v>
      </c>
      <c r="B3579" s="5" t="s">
        <v>647</v>
      </c>
      <c r="C3579" s="5" t="s">
        <v>2574</v>
      </c>
      <c r="D3579" t="s">
        <v>4</v>
      </c>
      <c r="E3579" s="22" t="s">
        <v>2016</v>
      </c>
      <c r="F3579" s="23" t="s">
        <v>165</v>
      </c>
      <c r="G3579" s="24">
        <v>0.87</v>
      </c>
      <c r="H3579" s="23">
        <v>0</v>
      </c>
      <c r="I3579" s="23">
        <f>ROUND(G3579*H3579,6)</f>
        <v>0</v>
      </c>
      <c r="L3579" s="25">
        <v>0</v>
      </c>
      <c r="M3579" s="26">
        <f>ROUND(ROUND(L3579,2)*ROUND(G3579,3),2)</f>
        <v>0</v>
      </c>
      <c r="N3579" s="23" t="s">
        <v>53</v>
      </c>
      <c r="O3579">
        <f>(M3579*21)/100</f>
        <v>0</v>
      </c>
      <c r="P3579" t="s">
        <v>42</v>
      </c>
    </row>
    <row r="3580" spans="1:16" x14ac:dyDescent="0.2">
      <c r="A3580" s="27" t="s">
        <v>43</v>
      </c>
      <c r="E3580" s="28" t="s">
        <v>4</v>
      </c>
    </row>
    <row r="3581" spans="1:16" ht="25.5" x14ac:dyDescent="0.2">
      <c r="A3581" s="27" t="s">
        <v>44</v>
      </c>
      <c r="E3581" s="29" t="s">
        <v>2575</v>
      </c>
    </row>
    <row r="3582" spans="1:16" x14ac:dyDescent="0.2">
      <c r="E3582" s="28" t="s">
        <v>4</v>
      </c>
    </row>
    <row r="3583" spans="1:16" x14ac:dyDescent="0.2">
      <c r="A3583" t="s">
        <v>33</v>
      </c>
      <c r="C3583" s="6" t="s">
        <v>352</v>
      </c>
      <c r="E3583" s="30" t="s">
        <v>353</v>
      </c>
      <c r="J3583" s="26">
        <f>0</f>
        <v>0</v>
      </c>
      <c r="K3583" s="26">
        <f>0</f>
        <v>0</v>
      </c>
      <c r="L3583" s="26">
        <f>0+L3584</f>
        <v>0</v>
      </c>
      <c r="M3583" s="26">
        <f>0+M3584</f>
        <v>0</v>
      </c>
    </row>
    <row r="3584" spans="1:16" ht="38.25" x14ac:dyDescent="0.2">
      <c r="A3584" t="s">
        <v>36</v>
      </c>
      <c r="B3584" s="5" t="s">
        <v>652</v>
      </c>
      <c r="C3584" s="5" t="s">
        <v>2576</v>
      </c>
      <c r="D3584" t="s">
        <v>4</v>
      </c>
      <c r="E3584" s="22" t="s">
        <v>2577</v>
      </c>
      <c r="F3584" s="23" t="s">
        <v>165</v>
      </c>
      <c r="G3584" s="24">
        <v>114.274</v>
      </c>
      <c r="H3584" s="23">
        <v>0</v>
      </c>
      <c r="I3584" s="23">
        <f>ROUND(G3584*H3584,6)</f>
        <v>0</v>
      </c>
      <c r="L3584" s="25">
        <v>0</v>
      </c>
      <c r="M3584" s="26">
        <f>ROUND(ROUND(L3584,2)*ROUND(G3584,3),2)</f>
        <v>0</v>
      </c>
      <c r="N3584" s="23" t="s">
        <v>53</v>
      </c>
      <c r="O3584">
        <f>(M3584*21)/100</f>
        <v>0</v>
      </c>
      <c r="P3584" t="s">
        <v>42</v>
      </c>
    </row>
    <row r="3585" spans="1:16" x14ac:dyDescent="0.2">
      <c r="A3585" s="27" t="s">
        <v>43</v>
      </c>
      <c r="E3585" s="28" t="s">
        <v>4</v>
      </c>
    </row>
    <row r="3586" spans="1:16" x14ac:dyDescent="0.2">
      <c r="A3586" s="27" t="s">
        <v>44</v>
      </c>
      <c r="E3586" s="29" t="s">
        <v>4</v>
      </c>
    </row>
    <row r="3587" spans="1:16" x14ac:dyDescent="0.2">
      <c r="E3587" s="28" t="s">
        <v>4</v>
      </c>
    </row>
    <row r="3588" spans="1:16" x14ac:dyDescent="0.2">
      <c r="A3588" t="s">
        <v>33</v>
      </c>
      <c r="C3588" s="6" t="s">
        <v>361</v>
      </c>
      <c r="E3588" s="30" t="s">
        <v>362</v>
      </c>
      <c r="J3588" s="26">
        <f>0</f>
        <v>0</v>
      </c>
      <c r="K3588" s="26">
        <f>0</f>
        <v>0</v>
      </c>
      <c r="L3588" s="26">
        <f>0+L3589+L3593+L3597+L3601+L3605+L3609+L3613+L3617</f>
        <v>0</v>
      </c>
      <c r="M3588" s="26">
        <f>0+M3589+M3593+M3597+M3601+M3605+M3609+M3613+M3617</f>
        <v>0</v>
      </c>
    </row>
    <row r="3589" spans="1:16" x14ac:dyDescent="0.2">
      <c r="A3589" t="s">
        <v>36</v>
      </c>
      <c r="B3589" s="5" t="s">
        <v>1394</v>
      </c>
      <c r="C3589" s="5" t="s">
        <v>364</v>
      </c>
      <c r="D3589" t="s">
        <v>4</v>
      </c>
      <c r="E3589" s="22" t="s">
        <v>365</v>
      </c>
      <c r="F3589" s="23" t="s">
        <v>366</v>
      </c>
      <c r="G3589" s="24">
        <v>20</v>
      </c>
      <c r="H3589" s="23">
        <v>0</v>
      </c>
      <c r="I3589" s="23">
        <f>ROUND(G3589*H3589,6)</f>
        <v>0</v>
      </c>
      <c r="L3589" s="25">
        <v>0</v>
      </c>
      <c r="M3589" s="26">
        <f>ROUND(ROUND(L3589,2)*ROUND(G3589,3),2)</f>
        <v>0</v>
      </c>
      <c r="N3589" s="23" t="s">
        <v>47</v>
      </c>
      <c r="O3589">
        <f>(M3589*21)/100</f>
        <v>0</v>
      </c>
      <c r="P3589" t="s">
        <v>42</v>
      </c>
    </row>
    <row r="3590" spans="1:16" ht="38.25" x14ac:dyDescent="0.2">
      <c r="A3590" s="27" t="s">
        <v>43</v>
      </c>
      <c r="E3590" s="28" t="s">
        <v>2578</v>
      </c>
    </row>
    <row r="3591" spans="1:16" x14ac:dyDescent="0.2">
      <c r="A3591" s="27" t="s">
        <v>44</v>
      </c>
      <c r="E3591" s="29" t="s">
        <v>4</v>
      </c>
    </row>
    <row r="3592" spans="1:16" x14ac:dyDescent="0.2">
      <c r="E3592" s="28" t="s">
        <v>4</v>
      </c>
    </row>
    <row r="3593" spans="1:16" x14ac:dyDescent="0.2">
      <c r="A3593" t="s">
        <v>36</v>
      </c>
      <c r="B3593" s="5" t="s">
        <v>1397</v>
      </c>
      <c r="C3593" s="5" t="s">
        <v>369</v>
      </c>
      <c r="D3593" t="s">
        <v>4</v>
      </c>
      <c r="E3593" s="22" t="s">
        <v>370</v>
      </c>
      <c r="F3593" s="23" t="s">
        <v>366</v>
      </c>
      <c r="G3593" s="24">
        <v>20</v>
      </c>
      <c r="H3593" s="23">
        <v>0</v>
      </c>
      <c r="I3593" s="23">
        <f>ROUND(G3593*H3593,6)</f>
        <v>0</v>
      </c>
      <c r="L3593" s="25">
        <v>0</v>
      </c>
      <c r="M3593" s="26">
        <f>ROUND(ROUND(L3593,2)*ROUND(G3593,3),2)</f>
        <v>0</v>
      </c>
      <c r="N3593" s="23" t="s">
        <v>47</v>
      </c>
      <c r="O3593">
        <f>(M3593*21)/100</f>
        <v>0</v>
      </c>
      <c r="P3593" t="s">
        <v>42</v>
      </c>
    </row>
    <row r="3594" spans="1:16" ht="38.25" x14ac:dyDescent="0.2">
      <c r="A3594" s="27" t="s">
        <v>43</v>
      </c>
      <c r="E3594" s="28" t="s">
        <v>2579</v>
      </c>
    </row>
    <row r="3595" spans="1:16" x14ac:dyDescent="0.2">
      <c r="A3595" s="27" t="s">
        <v>44</v>
      </c>
      <c r="E3595" s="29" t="s">
        <v>4</v>
      </c>
    </row>
    <row r="3596" spans="1:16" x14ac:dyDescent="0.2">
      <c r="E3596" s="28" t="s">
        <v>4</v>
      </c>
    </row>
    <row r="3597" spans="1:16" x14ac:dyDescent="0.2">
      <c r="A3597" t="s">
        <v>36</v>
      </c>
      <c r="B3597" s="5" t="s">
        <v>468</v>
      </c>
      <c r="C3597" s="5" t="s">
        <v>369</v>
      </c>
      <c r="D3597" t="s">
        <v>37</v>
      </c>
      <c r="E3597" s="22" t="s">
        <v>370</v>
      </c>
      <c r="F3597" s="23" t="s">
        <v>366</v>
      </c>
      <c r="G3597" s="24">
        <v>100</v>
      </c>
      <c r="H3597" s="23">
        <v>0</v>
      </c>
      <c r="I3597" s="23">
        <f>ROUND(G3597*H3597,6)</f>
        <v>0</v>
      </c>
      <c r="L3597" s="25">
        <v>0</v>
      </c>
      <c r="M3597" s="26">
        <f>ROUND(ROUND(L3597,2)*ROUND(G3597,3),2)</f>
        <v>0</v>
      </c>
      <c r="N3597" s="23" t="s">
        <v>47</v>
      </c>
      <c r="O3597">
        <f>(M3597*21)/100</f>
        <v>0</v>
      </c>
      <c r="P3597" t="s">
        <v>42</v>
      </c>
    </row>
    <row r="3598" spans="1:16" x14ac:dyDescent="0.2">
      <c r="A3598" s="27" t="s">
        <v>43</v>
      </c>
      <c r="E3598" s="28" t="s">
        <v>4</v>
      </c>
    </row>
    <row r="3599" spans="1:16" ht="63.75" x14ac:dyDescent="0.2">
      <c r="A3599" s="27" t="s">
        <v>44</v>
      </c>
      <c r="E3599" s="29" t="s">
        <v>2580</v>
      </c>
    </row>
    <row r="3600" spans="1:16" x14ac:dyDescent="0.2">
      <c r="E3600" s="28" t="s">
        <v>4</v>
      </c>
    </row>
    <row r="3601" spans="1:16" x14ac:dyDescent="0.2">
      <c r="A3601" t="s">
        <v>36</v>
      </c>
      <c r="B3601" s="5" t="s">
        <v>1402</v>
      </c>
      <c r="C3601" s="5" t="s">
        <v>1404</v>
      </c>
      <c r="D3601" t="s">
        <v>4</v>
      </c>
      <c r="E3601" s="22" t="s">
        <v>1405</v>
      </c>
      <c r="F3601" s="23" t="s">
        <v>366</v>
      </c>
      <c r="G3601" s="24">
        <v>20</v>
      </c>
      <c r="H3601" s="23">
        <v>0</v>
      </c>
      <c r="I3601" s="23">
        <f>ROUND(G3601*H3601,6)</f>
        <v>0</v>
      </c>
      <c r="L3601" s="25">
        <v>0</v>
      </c>
      <c r="M3601" s="26">
        <f>ROUND(ROUND(L3601,2)*ROUND(G3601,3),2)</f>
        <v>0</v>
      </c>
      <c r="N3601" s="23" t="s">
        <v>47</v>
      </c>
      <c r="O3601">
        <f>(M3601*21)/100</f>
        <v>0</v>
      </c>
      <c r="P3601" t="s">
        <v>42</v>
      </c>
    </row>
    <row r="3602" spans="1:16" ht="38.25" x14ac:dyDescent="0.2">
      <c r="A3602" s="27" t="s">
        <v>43</v>
      </c>
      <c r="E3602" s="28" t="s">
        <v>2581</v>
      </c>
    </row>
    <row r="3603" spans="1:16" x14ac:dyDescent="0.2">
      <c r="A3603" s="27" t="s">
        <v>44</v>
      </c>
      <c r="E3603" s="29" t="s">
        <v>4</v>
      </c>
    </row>
    <row r="3604" spans="1:16" x14ac:dyDescent="0.2">
      <c r="E3604" s="28" t="s">
        <v>4</v>
      </c>
    </row>
    <row r="3605" spans="1:16" x14ac:dyDescent="0.2">
      <c r="A3605" t="s">
        <v>36</v>
      </c>
      <c r="B3605" s="5" t="s">
        <v>1403</v>
      </c>
      <c r="C3605" s="5" t="s">
        <v>1422</v>
      </c>
      <c r="D3605" t="s">
        <v>4</v>
      </c>
      <c r="E3605" s="22" t="s">
        <v>1423</v>
      </c>
      <c r="F3605" s="23" t="s">
        <v>366</v>
      </c>
      <c r="G3605" s="24">
        <v>20</v>
      </c>
      <c r="H3605" s="23">
        <v>0</v>
      </c>
      <c r="I3605" s="23">
        <f>ROUND(G3605*H3605,6)</f>
        <v>0</v>
      </c>
      <c r="L3605" s="25">
        <v>0</v>
      </c>
      <c r="M3605" s="26">
        <f>ROUND(ROUND(L3605,2)*ROUND(G3605,3),2)</f>
        <v>0</v>
      </c>
      <c r="N3605" s="23" t="s">
        <v>47</v>
      </c>
      <c r="O3605">
        <f>(M3605*21)/100</f>
        <v>0</v>
      </c>
      <c r="P3605" t="s">
        <v>42</v>
      </c>
    </row>
    <row r="3606" spans="1:16" ht="38.25" x14ac:dyDescent="0.2">
      <c r="A3606" s="27" t="s">
        <v>43</v>
      </c>
      <c r="E3606" s="28" t="s">
        <v>2582</v>
      </c>
    </row>
    <row r="3607" spans="1:16" x14ac:dyDescent="0.2">
      <c r="A3607" s="27" t="s">
        <v>44</v>
      </c>
      <c r="E3607" s="29" t="s">
        <v>4</v>
      </c>
    </row>
    <row r="3608" spans="1:16" x14ac:dyDescent="0.2">
      <c r="E3608" s="28" t="s">
        <v>4</v>
      </c>
    </row>
    <row r="3609" spans="1:16" x14ac:dyDescent="0.2">
      <c r="A3609" t="s">
        <v>36</v>
      </c>
      <c r="B3609" s="5" t="s">
        <v>1407</v>
      </c>
      <c r="C3609" s="5" t="s">
        <v>2583</v>
      </c>
      <c r="D3609" t="s">
        <v>4</v>
      </c>
      <c r="E3609" s="22" t="s">
        <v>2584</v>
      </c>
      <c r="F3609" s="23" t="s">
        <v>366</v>
      </c>
      <c r="G3609" s="24">
        <v>20</v>
      </c>
      <c r="H3609" s="23">
        <v>0</v>
      </c>
      <c r="I3609" s="23">
        <f>ROUND(G3609*H3609,6)</f>
        <v>0</v>
      </c>
      <c r="L3609" s="25">
        <v>0</v>
      </c>
      <c r="M3609" s="26">
        <f>ROUND(ROUND(L3609,2)*ROUND(G3609,3),2)</f>
        <v>0</v>
      </c>
      <c r="N3609" s="23" t="s">
        <v>47</v>
      </c>
      <c r="O3609">
        <f>(M3609*21)/100</f>
        <v>0</v>
      </c>
      <c r="P3609" t="s">
        <v>42</v>
      </c>
    </row>
    <row r="3610" spans="1:16" ht="38.25" x14ac:dyDescent="0.2">
      <c r="A3610" s="27" t="s">
        <v>43</v>
      </c>
      <c r="E3610" s="28" t="s">
        <v>2585</v>
      </c>
    </row>
    <row r="3611" spans="1:16" x14ac:dyDescent="0.2">
      <c r="A3611" s="27" t="s">
        <v>44</v>
      </c>
      <c r="E3611" s="29" t="s">
        <v>4</v>
      </c>
    </row>
    <row r="3612" spans="1:16" x14ac:dyDescent="0.2">
      <c r="E3612" s="28" t="s">
        <v>4</v>
      </c>
    </row>
    <row r="3613" spans="1:16" x14ac:dyDescent="0.2">
      <c r="A3613" t="s">
        <v>36</v>
      </c>
      <c r="B3613" s="5" t="s">
        <v>1411</v>
      </c>
      <c r="C3613" s="5" t="s">
        <v>2586</v>
      </c>
      <c r="D3613" t="s">
        <v>4</v>
      </c>
      <c r="E3613" s="22" t="s">
        <v>2587</v>
      </c>
      <c r="F3613" s="23" t="s">
        <v>366</v>
      </c>
      <c r="G3613" s="24">
        <v>20</v>
      </c>
      <c r="H3613" s="23">
        <v>0</v>
      </c>
      <c r="I3613" s="23">
        <f>ROUND(G3613*H3613,6)</f>
        <v>0</v>
      </c>
      <c r="L3613" s="25">
        <v>0</v>
      </c>
      <c r="M3613" s="26">
        <f>ROUND(ROUND(L3613,2)*ROUND(G3613,3),2)</f>
        <v>0</v>
      </c>
      <c r="N3613" s="23" t="s">
        <v>47</v>
      </c>
      <c r="O3613">
        <f>(M3613*21)/100</f>
        <v>0</v>
      </c>
      <c r="P3613" t="s">
        <v>42</v>
      </c>
    </row>
    <row r="3614" spans="1:16" ht="51" x14ac:dyDescent="0.2">
      <c r="A3614" s="27" t="s">
        <v>43</v>
      </c>
      <c r="E3614" s="28" t="s">
        <v>2588</v>
      </c>
    </row>
    <row r="3615" spans="1:16" x14ac:dyDescent="0.2">
      <c r="A3615" s="27" t="s">
        <v>44</v>
      </c>
      <c r="E3615" s="29" t="s">
        <v>4</v>
      </c>
    </row>
    <row r="3616" spans="1:16" x14ac:dyDescent="0.2">
      <c r="E3616" s="28" t="s">
        <v>4</v>
      </c>
    </row>
    <row r="3617" spans="1:16" ht="25.5" x14ac:dyDescent="0.2">
      <c r="A3617" t="s">
        <v>36</v>
      </c>
      <c r="B3617" s="5" t="s">
        <v>1415</v>
      </c>
      <c r="C3617" s="5" t="s">
        <v>2589</v>
      </c>
      <c r="D3617" t="s">
        <v>4</v>
      </c>
      <c r="E3617" s="22" t="s">
        <v>2590</v>
      </c>
      <c r="F3617" s="23" t="s">
        <v>366</v>
      </c>
      <c r="G3617" s="24">
        <v>6</v>
      </c>
      <c r="H3617" s="23">
        <v>0</v>
      </c>
      <c r="I3617" s="23">
        <f>ROUND(G3617*H3617,6)</f>
        <v>0</v>
      </c>
      <c r="L3617" s="25">
        <v>0</v>
      </c>
      <c r="M3617" s="26">
        <f>ROUND(ROUND(L3617,2)*ROUND(G3617,3),2)</f>
        <v>0</v>
      </c>
      <c r="N3617" s="23" t="s">
        <v>53</v>
      </c>
      <c r="O3617">
        <f>(M3617*21)/100</f>
        <v>0</v>
      </c>
      <c r="P3617" t="s">
        <v>42</v>
      </c>
    </row>
    <row r="3618" spans="1:16" x14ac:dyDescent="0.2">
      <c r="A3618" s="27" t="s">
        <v>43</v>
      </c>
      <c r="E3618" s="28" t="s">
        <v>4</v>
      </c>
    </row>
    <row r="3619" spans="1:16" x14ac:dyDescent="0.2">
      <c r="A3619" s="27" t="s">
        <v>44</v>
      </c>
      <c r="E3619" s="29" t="s">
        <v>4</v>
      </c>
    </row>
    <row r="3620" spans="1:16" x14ac:dyDescent="0.2">
      <c r="E3620" s="28" t="s">
        <v>4</v>
      </c>
    </row>
    <row r="3621" spans="1:16" x14ac:dyDescent="0.2">
      <c r="A3621" t="s">
        <v>33</v>
      </c>
      <c r="C3621" s="6" t="s">
        <v>34</v>
      </c>
      <c r="E3621" s="30" t="s">
        <v>35</v>
      </c>
      <c r="J3621" s="26">
        <f>0</f>
        <v>0</v>
      </c>
      <c r="K3621" s="26">
        <f>0</f>
        <v>0</v>
      </c>
      <c r="L3621" s="26">
        <f>0+L3622</f>
        <v>0</v>
      </c>
      <c r="M3621" s="26">
        <f>0+M3622</f>
        <v>0</v>
      </c>
    </row>
    <row r="3622" spans="1:16" x14ac:dyDescent="0.2">
      <c r="A3622" t="s">
        <v>36</v>
      </c>
      <c r="B3622" s="5" t="s">
        <v>1419</v>
      </c>
      <c r="C3622" s="5" t="s">
        <v>2591</v>
      </c>
      <c r="D3622" t="s">
        <v>4</v>
      </c>
      <c r="E3622" s="22" t="s">
        <v>2592</v>
      </c>
      <c r="F3622" s="23" t="s">
        <v>2593</v>
      </c>
      <c r="G3622" s="24">
        <v>1</v>
      </c>
      <c r="H3622" s="23">
        <v>0</v>
      </c>
      <c r="I3622" s="23">
        <f>ROUND(G3622*H3622,6)</f>
        <v>0</v>
      </c>
      <c r="L3622" s="25">
        <v>0</v>
      </c>
      <c r="M3622" s="26">
        <f>ROUND(ROUND(L3622,2)*ROUND(G3622,3),2)</f>
        <v>0</v>
      </c>
      <c r="N3622" s="23" t="s">
        <v>53</v>
      </c>
      <c r="O3622">
        <f>(M3622*21)/100</f>
        <v>0</v>
      </c>
      <c r="P3622" t="s">
        <v>42</v>
      </c>
    </row>
    <row r="3623" spans="1:16" x14ac:dyDescent="0.2">
      <c r="A3623" s="27" t="s">
        <v>43</v>
      </c>
      <c r="E3623" s="28" t="s">
        <v>4</v>
      </c>
    </row>
    <row r="3624" spans="1:16" x14ac:dyDescent="0.2">
      <c r="A3624" s="27" t="s">
        <v>44</v>
      </c>
      <c r="E3624" s="29" t="s">
        <v>4</v>
      </c>
    </row>
    <row r="3625" spans="1:16" x14ac:dyDescent="0.2">
      <c r="E3625" s="28" t="s">
        <v>4</v>
      </c>
    </row>
    <row r="3626" spans="1:16" x14ac:dyDescent="0.2">
      <c r="A3626" t="s">
        <v>33</v>
      </c>
      <c r="C3626" s="6" t="s">
        <v>94</v>
      </c>
      <c r="E3626" s="30" t="s">
        <v>95</v>
      </c>
      <c r="J3626" s="26">
        <f>0</f>
        <v>0</v>
      </c>
      <c r="K3626" s="26">
        <f>0</f>
        <v>0</v>
      </c>
      <c r="L3626" s="26">
        <f>0+L3627+L3631</f>
        <v>0</v>
      </c>
      <c r="M3626" s="26">
        <f>0+M3627+M3631</f>
        <v>0</v>
      </c>
    </row>
    <row r="3627" spans="1:16" x14ac:dyDescent="0.2">
      <c r="A3627" t="s">
        <v>36</v>
      </c>
      <c r="B3627" s="5" t="s">
        <v>1421</v>
      </c>
      <c r="C3627" s="5" t="s">
        <v>2594</v>
      </c>
      <c r="D3627" t="s">
        <v>4</v>
      </c>
      <c r="E3627" s="22" t="s">
        <v>2595</v>
      </c>
      <c r="F3627" s="23" t="s">
        <v>2593</v>
      </c>
      <c r="G3627" s="24">
        <v>1</v>
      </c>
      <c r="H3627" s="23">
        <v>0</v>
      </c>
      <c r="I3627" s="23">
        <f>ROUND(G3627*H3627,6)</f>
        <v>0</v>
      </c>
      <c r="L3627" s="25">
        <v>0</v>
      </c>
      <c r="M3627" s="26">
        <f>ROUND(ROUND(L3627,2)*ROUND(G3627,3),2)</f>
        <v>0</v>
      </c>
      <c r="N3627" s="23" t="s">
        <v>53</v>
      </c>
      <c r="O3627">
        <f>(M3627*21)/100</f>
        <v>0</v>
      </c>
      <c r="P3627" t="s">
        <v>42</v>
      </c>
    </row>
    <row r="3628" spans="1:16" x14ac:dyDescent="0.2">
      <c r="A3628" s="27" t="s">
        <v>43</v>
      </c>
      <c r="E3628" s="28" t="s">
        <v>4</v>
      </c>
    </row>
    <row r="3629" spans="1:16" x14ac:dyDescent="0.2">
      <c r="A3629" s="27" t="s">
        <v>44</v>
      </c>
      <c r="E3629" s="29" t="s">
        <v>4</v>
      </c>
    </row>
    <row r="3630" spans="1:16" x14ac:dyDescent="0.2">
      <c r="E3630" s="28" t="s">
        <v>4</v>
      </c>
    </row>
    <row r="3631" spans="1:16" x14ac:dyDescent="0.2">
      <c r="A3631" t="s">
        <v>36</v>
      </c>
      <c r="B3631" s="5" t="s">
        <v>1425</v>
      </c>
      <c r="C3631" s="5" t="s">
        <v>2596</v>
      </c>
      <c r="D3631" t="s">
        <v>4</v>
      </c>
      <c r="E3631" s="22" t="s">
        <v>2597</v>
      </c>
      <c r="F3631" s="23" t="s">
        <v>2593</v>
      </c>
      <c r="G3631" s="24">
        <v>3</v>
      </c>
      <c r="H3631" s="23">
        <v>0</v>
      </c>
      <c r="I3631" s="23">
        <f>ROUND(G3631*H3631,6)</f>
        <v>0</v>
      </c>
      <c r="L3631" s="25">
        <v>0</v>
      </c>
      <c r="M3631" s="26">
        <f>ROUND(ROUND(L3631,2)*ROUND(G3631,3),2)</f>
        <v>0</v>
      </c>
      <c r="N3631" s="23" t="s">
        <v>53</v>
      </c>
      <c r="O3631">
        <f>(M3631*21)/100</f>
        <v>0</v>
      </c>
      <c r="P3631" t="s">
        <v>42</v>
      </c>
    </row>
    <row r="3632" spans="1:16" x14ac:dyDescent="0.2">
      <c r="A3632" s="27" t="s">
        <v>43</v>
      </c>
      <c r="E3632" s="28" t="s">
        <v>4</v>
      </c>
    </row>
    <row r="3633" spans="1:16" x14ac:dyDescent="0.2">
      <c r="A3633" s="27" t="s">
        <v>44</v>
      </c>
      <c r="E3633" s="29" t="s">
        <v>4</v>
      </c>
    </row>
    <row r="3634" spans="1:16" x14ac:dyDescent="0.2">
      <c r="E3634" s="28" t="s">
        <v>4</v>
      </c>
    </row>
    <row r="3635" spans="1:16" x14ac:dyDescent="0.2">
      <c r="A3635" t="s">
        <v>33</v>
      </c>
      <c r="C3635" s="6" t="s">
        <v>114</v>
      </c>
      <c r="E3635" s="30" t="s">
        <v>115</v>
      </c>
      <c r="J3635" s="26">
        <f>0</f>
        <v>0</v>
      </c>
      <c r="K3635" s="26">
        <f>0</f>
        <v>0</v>
      </c>
      <c r="L3635" s="26">
        <f>0+L3636</f>
        <v>0</v>
      </c>
      <c r="M3635" s="26">
        <f>0+M3636</f>
        <v>0</v>
      </c>
    </row>
    <row r="3636" spans="1:16" x14ac:dyDescent="0.2">
      <c r="A3636" t="s">
        <v>36</v>
      </c>
      <c r="B3636" s="5" t="s">
        <v>1429</v>
      </c>
      <c r="C3636" s="5" t="s">
        <v>2598</v>
      </c>
      <c r="D3636" t="s">
        <v>4</v>
      </c>
      <c r="E3636" s="22" t="s">
        <v>2599</v>
      </c>
      <c r="F3636" s="23" t="s">
        <v>128</v>
      </c>
      <c r="G3636" s="24">
        <v>32.994</v>
      </c>
      <c r="H3636" s="23">
        <v>0</v>
      </c>
      <c r="I3636" s="23">
        <f>ROUND(G3636*H3636,6)</f>
        <v>0</v>
      </c>
      <c r="L3636" s="25">
        <v>0</v>
      </c>
      <c r="M3636" s="26">
        <f>ROUND(ROUND(L3636,2)*ROUND(G3636,3),2)</f>
        <v>0</v>
      </c>
      <c r="N3636" s="23" t="s">
        <v>53</v>
      </c>
      <c r="O3636">
        <f>(M3636*21)/100</f>
        <v>0</v>
      </c>
      <c r="P3636" t="s">
        <v>42</v>
      </c>
    </row>
    <row r="3637" spans="1:16" x14ac:dyDescent="0.2">
      <c r="A3637" s="27" t="s">
        <v>43</v>
      </c>
      <c r="E3637" s="28" t="s">
        <v>4</v>
      </c>
    </row>
    <row r="3638" spans="1:16" ht="38.25" x14ac:dyDescent="0.2">
      <c r="A3638" s="27" t="s">
        <v>44</v>
      </c>
      <c r="E3638" s="29" t="s">
        <v>2600</v>
      </c>
    </row>
    <row r="3639" spans="1:16" x14ac:dyDescent="0.2">
      <c r="E3639" s="28" t="s">
        <v>4</v>
      </c>
    </row>
    <row r="3640" spans="1:16" x14ac:dyDescent="0.2">
      <c r="A3640" t="s">
        <v>122</v>
      </c>
      <c r="C3640" s="6" t="s">
        <v>2601</v>
      </c>
      <c r="E3640" s="30" t="s">
        <v>2602</v>
      </c>
      <c r="J3640" s="26">
        <f>0+J3641+J3674+J3747+J3840+J3921+J3942+J3947+J3952</f>
        <v>0</v>
      </c>
      <c r="K3640" s="26">
        <f>0+K3641+K3674+K3747+K3840+K3921+K3942+K3947+K3952</f>
        <v>0</v>
      </c>
      <c r="L3640" s="26">
        <f>0+L3641+L3674+L3747+L3840+L3921+L3942+L3947+L3952</f>
        <v>0</v>
      </c>
      <c r="M3640" s="26">
        <f>0+M3641+M3674+M3747+M3840+M3921+M3942+M3947+M3952</f>
        <v>0</v>
      </c>
    </row>
    <row r="3641" spans="1:16" x14ac:dyDescent="0.2">
      <c r="A3641" t="s">
        <v>33</v>
      </c>
      <c r="C3641" s="6" t="s">
        <v>2430</v>
      </c>
      <c r="E3641" s="30" t="s">
        <v>2431</v>
      </c>
      <c r="J3641" s="26">
        <f>0</f>
        <v>0</v>
      </c>
      <c r="K3641" s="26">
        <f>0</f>
        <v>0</v>
      </c>
      <c r="L3641" s="26">
        <f>0+L3642+L3646+L3650+L3654+L3658+L3662+L3666+L3670</f>
        <v>0</v>
      </c>
      <c r="M3641" s="26">
        <f>0+M3642+M3646+M3650+M3654+M3658+M3662+M3666+M3670</f>
        <v>0</v>
      </c>
    </row>
    <row r="3642" spans="1:16" x14ac:dyDescent="0.2">
      <c r="A3642" t="s">
        <v>36</v>
      </c>
      <c r="B3642" s="5" t="s">
        <v>37</v>
      </c>
      <c r="C3642" s="5" t="s">
        <v>2603</v>
      </c>
      <c r="D3642" t="s">
        <v>4</v>
      </c>
      <c r="E3642" s="22" t="s">
        <v>2604</v>
      </c>
      <c r="F3642" s="23" t="s">
        <v>64</v>
      </c>
      <c r="G3642" s="24">
        <v>1</v>
      </c>
      <c r="H3642" s="23">
        <v>3.7510000000000002E-2</v>
      </c>
      <c r="I3642" s="23">
        <f>ROUND(G3642*H3642,6)</f>
        <v>3.7510000000000002E-2</v>
      </c>
      <c r="L3642" s="25">
        <v>0</v>
      </c>
      <c r="M3642" s="26">
        <f>ROUND(ROUND(L3642,2)*ROUND(G3642,3),2)</f>
        <v>0</v>
      </c>
      <c r="N3642" s="23" t="s">
        <v>129</v>
      </c>
      <c r="O3642">
        <f>(M3642*21)/100</f>
        <v>0</v>
      </c>
      <c r="P3642" t="s">
        <v>42</v>
      </c>
    </row>
    <row r="3643" spans="1:16" x14ac:dyDescent="0.2">
      <c r="A3643" s="27" t="s">
        <v>43</v>
      </c>
      <c r="E3643" s="28" t="s">
        <v>4</v>
      </c>
    </row>
    <row r="3644" spans="1:16" x14ac:dyDescent="0.2">
      <c r="A3644" s="27" t="s">
        <v>44</v>
      </c>
      <c r="E3644" s="29" t="s">
        <v>4</v>
      </c>
    </row>
    <row r="3645" spans="1:16" ht="76.5" x14ac:dyDescent="0.2">
      <c r="E3645" s="28" t="s">
        <v>2605</v>
      </c>
    </row>
    <row r="3646" spans="1:16" ht="25.5" x14ac:dyDescent="0.2">
      <c r="A3646" t="s">
        <v>36</v>
      </c>
      <c r="B3646" s="5" t="s">
        <v>42</v>
      </c>
      <c r="C3646" s="5" t="s">
        <v>2606</v>
      </c>
      <c r="D3646" t="s">
        <v>4</v>
      </c>
      <c r="E3646" s="22" t="s">
        <v>2607</v>
      </c>
      <c r="F3646" s="23" t="s">
        <v>1623</v>
      </c>
      <c r="G3646" s="24">
        <v>1</v>
      </c>
      <c r="H3646" s="23">
        <v>2.1800000000000001E-3</v>
      </c>
      <c r="I3646" s="23">
        <f>ROUND(G3646*H3646,6)</f>
        <v>2.1800000000000001E-3</v>
      </c>
      <c r="L3646" s="25">
        <v>0</v>
      </c>
      <c r="M3646" s="26">
        <f>ROUND(ROUND(L3646,2)*ROUND(G3646,3),2)</f>
        <v>0</v>
      </c>
      <c r="N3646" s="23" t="s">
        <v>129</v>
      </c>
      <c r="O3646">
        <f>(M3646*21)/100</f>
        <v>0</v>
      </c>
      <c r="P3646" t="s">
        <v>42</v>
      </c>
    </row>
    <row r="3647" spans="1:16" x14ac:dyDescent="0.2">
      <c r="A3647" s="27" t="s">
        <v>43</v>
      </c>
      <c r="E3647" s="28" t="s">
        <v>4</v>
      </c>
    </row>
    <row r="3648" spans="1:16" x14ac:dyDescent="0.2">
      <c r="A3648" s="27" t="s">
        <v>44</v>
      </c>
      <c r="E3648" s="29" t="s">
        <v>4</v>
      </c>
    </row>
    <row r="3649" spans="1:16" x14ac:dyDescent="0.2">
      <c r="E3649" s="28" t="s">
        <v>4</v>
      </c>
    </row>
    <row r="3650" spans="1:16" ht="25.5" x14ac:dyDescent="0.2">
      <c r="A3650" t="s">
        <v>36</v>
      </c>
      <c r="B3650" s="5" t="s">
        <v>49</v>
      </c>
      <c r="C3650" s="5" t="s">
        <v>2608</v>
      </c>
      <c r="D3650" t="s">
        <v>4</v>
      </c>
      <c r="E3650" s="22" t="s">
        <v>2609</v>
      </c>
      <c r="F3650" s="23" t="s">
        <v>1623</v>
      </c>
      <c r="G3650" s="24">
        <v>1</v>
      </c>
      <c r="H3650" s="23">
        <v>3.2799999999999999E-3</v>
      </c>
      <c r="I3650" s="23">
        <f>ROUND(G3650*H3650,6)</f>
        <v>3.2799999999999999E-3</v>
      </c>
      <c r="L3650" s="25">
        <v>0</v>
      </c>
      <c r="M3650" s="26">
        <f>ROUND(ROUND(L3650,2)*ROUND(G3650,3),2)</f>
        <v>0</v>
      </c>
      <c r="N3650" s="23" t="s">
        <v>129</v>
      </c>
      <c r="O3650">
        <f>(M3650*21)/100</f>
        <v>0</v>
      </c>
      <c r="P3650" t="s">
        <v>42</v>
      </c>
    </row>
    <row r="3651" spans="1:16" x14ac:dyDescent="0.2">
      <c r="A3651" s="27" t="s">
        <v>43</v>
      </c>
      <c r="E3651" s="28" t="s">
        <v>4</v>
      </c>
    </row>
    <row r="3652" spans="1:16" x14ac:dyDescent="0.2">
      <c r="A3652" s="27" t="s">
        <v>44</v>
      </c>
      <c r="E3652" s="29" t="s">
        <v>4</v>
      </c>
    </row>
    <row r="3653" spans="1:16" x14ac:dyDescent="0.2">
      <c r="E3653" s="28" t="s">
        <v>4</v>
      </c>
    </row>
    <row r="3654" spans="1:16" ht="25.5" x14ac:dyDescent="0.2">
      <c r="A3654" t="s">
        <v>36</v>
      </c>
      <c r="B3654" s="5" t="s">
        <v>57</v>
      </c>
      <c r="C3654" s="5" t="s">
        <v>2610</v>
      </c>
      <c r="D3654" t="s">
        <v>4</v>
      </c>
      <c r="E3654" s="22" t="s">
        <v>2611</v>
      </c>
      <c r="F3654" s="23" t="s">
        <v>1623</v>
      </c>
      <c r="G3654" s="24">
        <v>1</v>
      </c>
      <c r="H3654" s="23">
        <v>3.2799999999999999E-3</v>
      </c>
      <c r="I3654" s="23">
        <f>ROUND(G3654*H3654,6)</f>
        <v>3.2799999999999999E-3</v>
      </c>
      <c r="L3654" s="25">
        <v>0</v>
      </c>
      <c r="M3654" s="26">
        <f>ROUND(ROUND(L3654,2)*ROUND(G3654,3),2)</f>
        <v>0</v>
      </c>
      <c r="N3654" s="23" t="s">
        <v>129</v>
      </c>
      <c r="O3654">
        <f>(M3654*21)/100</f>
        <v>0</v>
      </c>
      <c r="P3654" t="s">
        <v>42</v>
      </c>
    </row>
    <row r="3655" spans="1:16" x14ac:dyDescent="0.2">
      <c r="A3655" s="27" t="s">
        <v>43</v>
      </c>
      <c r="E3655" s="28" t="s">
        <v>4</v>
      </c>
    </row>
    <row r="3656" spans="1:16" x14ac:dyDescent="0.2">
      <c r="A3656" s="27" t="s">
        <v>44</v>
      </c>
      <c r="E3656" s="29" t="s">
        <v>4</v>
      </c>
    </row>
    <row r="3657" spans="1:16" x14ac:dyDescent="0.2">
      <c r="E3657" s="28" t="s">
        <v>4</v>
      </c>
    </row>
    <row r="3658" spans="1:16" x14ac:dyDescent="0.2">
      <c r="A3658" t="s">
        <v>36</v>
      </c>
      <c r="B3658" s="5" t="s">
        <v>61</v>
      </c>
      <c r="C3658" s="5" t="s">
        <v>2612</v>
      </c>
      <c r="D3658" t="s">
        <v>4</v>
      </c>
      <c r="E3658" s="22" t="s">
        <v>2613</v>
      </c>
      <c r="F3658" s="23" t="s">
        <v>1623</v>
      </c>
      <c r="G3658" s="24">
        <v>1</v>
      </c>
      <c r="H3658" s="23">
        <v>2.102E-2</v>
      </c>
      <c r="I3658" s="23">
        <f>ROUND(G3658*H3658,6)</f>
        <v>2.102E-2</v>
      </c>
      <c r="L3658" s="25">
        <v>0</v>
      </c>
      <c r="M3658" s="26">
        <f>ROUND(ROUND(L3658,2)*ROUND(G3658,3),2)</f>
        <v>0</v>
      </c>
      <c r="N3658" s="23" t="s">
        <v>129</v>
      </c>
      <c r="O3658">
        <f>(M3658*21)/100</f>
        <v>0</v>
      </c>
      <c r="P3658" t="s">
        <v>42</v>
      </c>
    </row>
    <row r="3659" spans="1:16" x14ac:dyDescent="0.2">
      <c r="A3659" s="27" t="s">
        <v>43</v>
      </c>
      <c r="E3659" s="28" t="s">
        <v>4</v>
      </c>
    </row>
    <row r="3660" spans="1:16" x14ac:dyDescent="0.2">
      <c r="A3660" s="27" t="s">
        <v>44</v>
      </c>
      <c r="E3660" s="29" t="s">
        <v>4</v>
      </c>
    </row>
    <row r="3661" spans="1:16" x14ac:dyDescent="0.2">
      <c r="E3661" s="28" t="s">
        <v>4</v>
      </c>
    </row>
    <row r="3662" spans="1:16" x14ac:dyDescent="0.2">
      <c r="A3662" t="s">
        <v>36</v>
      </c>
      <c r="B3662" s="5" t="s">
        <v>66</v>
      </c>
      <c r="C3662" s="5" t="s">
        <v>2442</v>
      </c>
      <c r="D3662" t="s">
        <v>4</v>
      </c>
      <c r="E3662" s="22" t="s">
        <v>2614</v>
      </c>
      <c r="F3662" s="23" t="s">
        <v>165</v>
      </c>
      <c r="G3662" s="24">
        <v>6.7000000000000004E-2</v>
      </c>
      <c r="H3662" s="23">
        <v>0</v>
      </c>
      <c r="I3662" s="23">
        <f>ROUND(G3662*H3662,6)</f>
        <v>0</v>
      </c>
      <c r="L3662" s="25">
        <v>0</v>
      </c>
      <c r="M3662" s="26">
        <f>ROUND(ROUND(L3662,2)*ROUND(G3662,3),2)</f>
        <v>0</v>
      </c>
      <c r="N3662" s="23" t="s">
        <v>129</v>
      </c>
      <c r="O3662">
        <f>(M3662*21)/100</f>
        <v>0</v>
      </c>
      <c r="P3662" t="s">
        <v>42</v>
      </c>
    </row>
    <row r="3663" spans="1:16" x14ac:dyDescent="0.2">
      <c r="A3663" s="27" t="s">
        <v>43</v>
      </c>
      <c r="E3663" s="28" t="s">
        <v>4</v>
      </c>
    </row>
    <row r="3664" spans="1:16" x14ac:dyDescent="0.2">
      <c r="A3664" s="27" t="s">
        <v>44</v>
      </c>
      <c r="E3664" s="29" t="s">
        <v>4</v>
      </c>
    </row>
    <row r="3665" spans="1:16" ht="114.75" x14ac:dyDescent="0.2">
      <c r="E3665" s="28" t="s">
        <v>590</v>
      </c>
    </row>
    <row r="3666" spans="1:16" x14ac:dyDescent="0.2">
      <c r="A3666" t="s">
        <v>36</v>
      </c>
      <c r="B3666" s="5" t="s">
        <v>69</v>
      </c>
      <c r="C3666" s="5" t="s">
        <v>2615</v>
      </c>
      <c r="D3666" t="s">
        <v>4</v>
      </c>
      <c r="E3666" s="22" t="s">
        <v>2616</v>
      </c>
      <c r="F3666" s="23" t="s">
        <v>165</v>
      </c>
      <c r="G3666" s="24">
        <v>6.7000000000000004E-2</v>
      </c>
      <c r="H3666" s="23">
        <v>0</v>
      </c>
      <c r="I3666" s="23">
        <f>ROUND(G3666*H3666,6)</f>
        <v>0</v>
      </c>
      <c r="L3666" s="25">
        <v>0</v>
      </c>
      <c r="M3666" s="26">
        <f>ROUND(ROUND(L3666,2)*ROUND(G3666,3),2)</f>
        <v>0</v>
      </c>
      <c r="N3666" s="23" t="s">
        <v>129</v>
      </c>
      <c r="O3666">
        <f>(M3666*21)/100</f>
        <v>0</v>
      </c>
      <c r="P3666" t="s">
        <v>42</v>
      </c>
    </row>
    <row r="3667" spans="1:16" x14ac:dyDescent="0.2">
      <c r="A3667" s="27" t="s">
        <v>43</v>
      </c>
      <c r="E3667" s="28" t="s">
        <v>4</v>
      </c>
    </row>
    <row r="3668" spans="1:16" x14ac:dyDescent="0.2">
      <c r="A3668" s="27" t="s">
        <v>44</v>
      </c>
      <c r="E3668" s="29" t="s">
        <v>4</v>
      </c>
    </row>
    <row r="3669" spans="1:16" ht="114.75" x14ac:dyDescent="0.2">
      <c r="E3669" s="28" t="s">
        <v>590</v>
      </c>
    </row>
    <row r="3670" spans="1:16" x14ac:dyDescent="0.2">
      <c r="A3670" t="s">
        <v>36</v>
      </c>
      <c r="B3670" s="5" t="s">
        <v>73</v>
      </c>
      <c r="C3670" s="5" t="s">
        <v>2617</v>
      </c>
      <c r="D3670" t="s">
        <v>4</v>
      </c>
      <c r="E3670" s="22" t="s">
        <v>2618</v>
      </c>
      <c r="F3670" s="23" t="s">
        <v>165</v>
      </c>
      <c r="G3670" s="24">
        <v>6.7000000000000004E-2</v>
      </c>
      <c r="H3670" s="23">
        <v>0</v>
      </c>
      <c r="I3670" s="23">
        <f>ROUND(G3670*H3670,6)</f>
        <v>0</v>
      </c>
      <c r="L3670" s="25">
        <v>0</v>
      </c>
      <c r="M3670" s="26">
        <f>ROUND(ROUND(L3670,2)*ROUND(G3670,3),2)</f>
        <v>0</v>
      </c>
      <c r="N3670" s="23" t="s">
        <v>129</v>
      </c>
      <c r="O3670">
        <f>(M3670*21)/100</f>
        <v>0</v>
      </c>
      <c r="P3670" t="s">
        <v>42</v>
      </c>
    </row>
    <row r="3671" spans="1:16" x14ac:dyDescent="0.2">
      <c r="A3671" s="27" t="s">
        <v>43</v>
      </c>
      <c r="E3671" s="28" t="s">
        <v>4</v>
      </c>
    </row>
    <row r="3672" spans="1:16" x14ac:dyDescent="0.2">
      <c r="A3672" s="27" t="s">
        <v>44</v>
      </c>
      <c r="E3672" s="29" t="s">
        <v>4</v>
      </c>
    </row>
    <row r="3673" spans="1:16" ht="114.75" x14ac:dyDescent="0.2">
      <c r="E3673" s="28" t="s">
        <v>590</v>
      </c>
    </row>
    <row r="3674" spans="1:16" x14ac:dyDescent="0.2">
      <c r="A3674" t="s">
        <v>33</v>
      </c>
      <c r="C3674" s="6" t="s">
        <v>2619</v>
      </c>
      <c r="E3674" s="30" t="s">
        <v>2620</v>
      </c>
      <c r="J3674" s="26">
        <f>0</f>
        <v>0</v>
      </c>
      <c r="K3674" s="26">
        <f>0</f>
        <v>0</v>
      </c>
      <c r="L3674" s="26">
        <f>0+L3675+L3679+L3683+L3687+L3691+L3695+L3699+L3703+L3707+L3711+L3715+L3719+L3723+L3727+L3731+L3735+L3739+L3743</f>
        <v>0</v>
      </c>
      <c r="M3674" s="26">
        <f>0+M3675+M3679+M3683+M3687+M3691+M3695+M3699+M3703+M3707+M3711+M3715+M3719+M3723+M3727+M3731+M3735+M3739+M3743</f>
        <v>0</v>
      </c>
    </row>
    <row r="3675" spans="1:16" x14ac:dyDescent="0.2">
      <c r="A3675" t="s">
        <v>36</v>
      </c>
      <c r="B3675" s="5" t="s">
        <v>77</v>
      </c>
      <c r="C3675" s="5" t="s">
        <v>2621</v>
      </c>
      <c r="D3675" t="s">
        <v>4</v>
      </c>
      <c r="E3675" s="22" t="s">
        <v>2622</v>
      </c>
      <c r="F3675" s="23" t="s">
        <v>64</v>
      </c>
      <c r="G3675" s="24">
        <v>2</v>
      </c>
      <c r="H3675" s="23">
        <v>1.6299999999999999E-3</v>
      </c>
      <c r="I3675" s="23">
        <f>ROUND(G3675*H3675,6)</f>
        <v>3.2599999999999999E-3</v>
      </c>
      <c r="L3675" s="25">
        <v>0</v>
      </c>
      <c r="M3675" s="26">
        <f>ROUND(ROUND(L3675,2)*ROUND(G3675,3),2)</f>
        <v>0</v>
      </c>
      <c r="N3675" s="23" t="s">
        <v>129</v>
      </c>
      <c r="O3675">
        <f>(M3675*21)/100</f>
        <v>0</v>
      </c>
      <c r="P3675" t="s">
        <v>42</v>
      </c>
    </row>
    <row r="3676" spans="1:16" x14ac:dyDescent="0.2">
      <c r="A3676" s="27" t="s">
        <v>43</v>
      </c>
      <c r="E3676" s="28" t="s">
        <v>4</v>
      </c>
    </row>
    <row r="3677" spans="1:16" x14ac:dyDescent="0.2">
      <c r="A3677" s="27" t="s">
        <v>44</v>
      </c>
      <c r="E3677" s="29" t="s">
        <v>4</v>
      </c>
    </row>
    <row r="3678" spans="1:16" x14ac:dyDescent="0.2">
      <c r="E3678" s="28" t="s">
        <v>4</v>
      </c>
    </row>
    <row r="3679" spans="1:16" x14ac:dyDescent="0.2">
      <c r="A3679" t="s">
        <v>36</v>
      </c>
      <c r="B3679" s="5" t="s">
        <v>83</v>
      </c>
      <c r="C3679" s="5" t="s">
        <v>2623</v>
      </c>
      <c r="D3679" t="s">
        <v>4</v>
      </c>
      <c r="E3679" s="22" t="s">
        <v>2624</v>
      </c>
      <c r="F3679" s="23" t="s">
        <v>80</v>
      </c>
      <c r="G3679" s="24">
        <v>65</v>
      </c>
      <c r="H3679" s="23">
        <v>6.8000000000000005E-4</v>
      </c>
      <c r="I3679" s="23">
        <f>ROUND(G3679*H3679,6)</f>
        <v>4.4200000000000003E-2</v>
      </c>
      <c r="L3679" s="25">
        <v>0</v>
      </c>
      <c r="M3679" s="26">
        <f>ROUND(ROUND(L3679,2)*ROUND(G3679,3),2)</f>
        <v>0</v>
      </c>
      <c r="N3679" s="23" t="s">
        <v>129</v>
      </c>
      <c r="O3679">
        <f>(M3679*21)/100</f>
        <v>0</v>
      </c>
      <c r="P3679" t="s">
        <v>42</v>
      </c>
    </row>
    <row r="3680" spans="1:16" x14ac:dyDescent="0.2">
      <c r="A3680" s="27" t="s">
        <v>43</v>
      </c>
      <c r="E3680" s="28" t="s">
        <v>4</v>
      </c>
    </row>
    <row r="3681" spans="1:16" x14ac:dyDescent="0.2">
      <c r="A3681" s="27" t="s">
        <v>44</v>
      </c>
      <c r="E3681" s="29" t="s">
        <v>4</v>
      </c>
    </row>
    <row r="3682" spans="1:16" x14ac:dyDescent="0.2">
      <c r="E3682" s="28" t="s">
        <v>4</v>
      </c>
    </row>
    <row r="3683" spans="1:16" x14ac:dyDescent="0.2">
      <c r="A3683" t="s">
        <v>36</v>
      </c>
      <c r="B3683" s="5" t="s">
        <v>86</v>
      </c>
      <c r="C3683" s="5" t="s">
        <v>2625</v>
      </c>
      <c r="D3683" t="s">
        <v>4</v>
      </c>
      <c r="E3683" s="22" t="s">
        <v>2626</v>
      </c>
      <c r="F3683" s="23" t="s">
        <v>80</v>
      </c>
      <c r="G3683" s="24">
        <v>120</v>
      </c>
      <c r="H3683" s="23">
        <v>6.7000000000000002E-4</v>
      </c>
      <c r="I3683" s="23">
        <f>ROUND(G3683*H3683,6)</f>
        <v>8.0399999999999999E-2</v>
      </c>
      <c r="L3683" s="25">
        <v>0</v>
      </c>
      <c r="M3683" s="26">
        <f>ROUND(ROUND(L3683,2)*ROUND(G3683,3),2)</f>
        <v>0</v>
      </c>
      <c r="N3683" s="23" t="s">
        <v>129</v>
      </c>
      <c r="O3683">
        <f>(M3683*21)/100</f>
        <v>0</v>
      </c>
      <c r="P3683" t="s">
        <v>42</v>
      </c>
    </row>
    <row r="3684" spans="1:16" x14ac:dyDescent="0.2">
      <c r="A3684" s="27" t="s">
        <v>43</v>
      </c>
      <c r="E3684" s="28" t="s">
        <v>4</v>
      </c>
    </row>
    <row r="3685" spans="1:16" x14ac:dyDescent="0.2">
      <c r="A3685" s="27" t="s">
        <v>44</v>
      </c>
      <c r="E3685" s="29" t="s">
        <v>4</v>
      </c>
    </row>
    <row r="3686" spans="1:16" x14ac:dyDescent="0.2">
      <c r="E3686" s="28" t="s">
        <v>4</v>
      </c>
    </row>
    <row r="3687" spans="1:16" x14ac:dyDescent="0.2">
      <c r="A3687" t="s">
        <v>36</v>
      </c>
      <c r="B3687" s="5" t="s">
        <v>90</v>
      </c>
      <c r="C3687" s="5" t="s">
        <v>2627</v>
      </c>
      <c r="D3687" t="s">
        <v>4</v>
      </c>
      <c r="E3687" s="22" t="s">
        <v>2628</v>
      </c>
      <c r="F3687" s="23" t="s">
        <v>80</v>
      </c>
      <c r="G3687" s="24">
        <v>55</v>
      </c>
      <c r="H3687" s="23">
        <v>1.24E-3</v>
      </c>
      <c r="I3687" s="23">
        <f>ROUND(G3687*H3687,6)</f>
        <v>6.8199999999999997E-2</v>
      </c>
      <c r="L3687" s="25">
        <v>0</v>
      </c>
      <c r="M3687" s="26">
        <f>ROUND(ROUND(L3687,2)*ROUND(G3687,3),2)</f>
        <v>0</v>
      </c>
      <c r="N3687" s="23" t="s">
        <v>129</v>
      </c>
      <c r="O3687">
        <f>(M3687*21)/100</f>
        <v>0</v>
      </c>
      <c r="P3687" t="s">
        <v>42</v>
      </c>
    </row>
    <row r="3688" spans="1:16" x14ac:dyDescent="0.2">
      <c r="A3688" s="27" t="s">
        <v>43</v>
      </c>
      <c r="E3688" s="28" t="s">
        <v>4</v>
      </c>
    </row>
    <row r="3689" spans="1:16" x14ac:dyDescent="0.2">
      <c r="A3689" s="27" t="s">
        <v>44</v>
      </c>
      <c r="E3689" s="29" t="s">
        <v>4</v>
      </c>
    </row>
    <row r="3690" spans="1:16" x14ac:dyDescent="0.2">
      <c r="E3690" s="28" t="s">
        <v>4</v>
      </c>
    </row>
    <row r="3691" spans="1:16" x14ac:dyDescent="0.2">
      <c r="A3691" t="s">
        <v>36</v>
      </c>
      <c r="B3691" s="5" t="s">
        <v>96</v>
      </c>
      <c r="C3691" s="5" t="s">
        <v>2629</v>
      </c>
      <c r="D3691" t="s">
        <v>4</v>
      </c>
      <c r="E3691" s="22" t="s">
        <v>2630</v>
      </c>
      <c r="F3691" s="23" t="s">
        <v>80</v>
      </c>
      <c r="G3691" s="24">
        <v>34</v>
      </c>
      <c r="H3691" s="23">
        <v>1.6100000000000001E-3</v>
      </c>
      <c r="I3691" s="23">
        <f>ROUND(G3691*H3691,6)</f>
        <v>5.4739999999999997E-2</v>
      </c>
      <c r="L3691" s="25">
        <v>0</v>
      </c>
      <c r="M3691" s="26">
        <f>ROUND(ROUND(L3691,2)*ROUND(G3691,3),2)</f>
        <v>0</v>
      </c>
      <c r="N3691" s="23" t="s">
        <v>129</v>
      </c>
      <c r="O3691">
        <f>(M3691*21)/100</f>
        <v>0</v>
      </c>
      <c r="P3691" t="s">
        <v>42</v>
      </c>
    </row>
    <row r="3692" spans="1:16" x14ac:dyDescent="0.2">
      <c r="A3692" s="27" t="s">
        <v>43</v>
      </c>
      <c r="E3692" s="28" t="s">
        <v>4</v>
      </c>
    </row>
    <row r="3693" spans="1:16" x14ac:dyDescent="0.2">
      <c r="A3693" s="27" t="s">
        <v>44</v>
      </c>
      <c r="E3693" s="29" t="s">
        <v>4</v>
      </c>
    </row>
    <row r="3694" spans="1:16" x14ac:dyDescent="0.2">
      <c r="E3694" s="28" t="s">
        <v>4</v>
      </c>
    </row>
    <row r="3695" spans="1:16" x14ac:dyDescent="0.2">
      <c r="A3695" t="s">
        <v>36</v>
      </c>
      <c r="B3695" s="5" t="s">
        <v>100</v>
      </c>
      <c r="C3695" s="5" t="s">
        <v>2631</v>
      </c>
      <c r="D3695" t="s">
        <v>4</v>
      </c>
      <c r="E3695" s="22" t="s">
        <v>2632</v>
      </c>
      <c r="F3695" s="23" t="s">
        <v>80</v>
      </c>
      <c r="G3695" s="24">
        <v>8</v>
      </c>
      <c r="H3695" s="23">
        <v>1.9599999999999999E-3</v>
      </c>
      <c r="I3695" s="23">
        <f>ROUND(G3695*H3695,6)</f>
        <v>1.5679999999999999E-2</v>
      </c>
      <c r="L3695" s="25">
        <v>0</v>
      </c>
      <c r="M3695" s="26">
        <f>ROUND(ROUND(L3695,2)*ROUND(G3695,3),2)</f>
        <v>0</v>
      </c>
      <c r="N3695" s="23" t="s">
        <v>129</v>
      </c>
      <c r="O3695">
        <f>(M3695*21)/100</f>
        <v>0</v>
      </c>
      <c r="P3695" t="s">
        <v>42</v>
      </c>
    </row>
    <row r="3696" spans="1:16" x14ac:dyDescent="0.2">
      <c r="A3696" s="27" t="s">
        <v>43</v>
      </c>
      <c r="E3696" s="28" t="s">
        <v>4</v>
      </c>
    </row>
    <row r="3697" spans="1:16" x14ac:dyDescent="0.2">
      <c r="A3697" s="27" t="s">
        <v>44</v>
      </c>
      <c r="E3697" s="29" t="s">
        <v>4</v>
      </c>
    </row>
    <row r="3698" spans="1:16" x14ac:dyDescent="0.2">
      <c r="E3698" s="28" t="s">
        <v>4</v>
      </c>
    </row>
    <row r="3699" spans="1:16" x14ac:dyDescent="0.2">
      <c r="A3699" t="s">
        <v>36</v>
      </c>
      <c r="B3699" s="5" t="s">
        <v>106</v>
      </c>
      <c r="C3699" s="5" t="s">
        <v>2633</v>
      </c>
      <c r="D3699" t="s">
        <v>4</v>
      </c>
      <c r="E3699" s="22" t="s">
        <v>2634</v>
      </c>
      <c r="F3699" s="23" t="s">
        <v>80</v>
      </c>
      <c r="G3699" s="24">
        <v>16</v>
      </c>
      <c r="H3699" s="23">
        <v>3.4499999999999999E-3</v>
      </c>
      <c r="I3699" s="23">
        <f>ROUND(G3699*H3699,6)</f>
        <v>5.5199999999999999E-2</v>
      </c>
      <c r="L3699" s="25">
        <v>0</v>
      </c>
      <c r="M3699" s="26">
        <f>ROUND(ROUND(L3699,2)*ROUND(G3699,3),2)</f>
        <v>0</v>
      </c>
      <c r="N3699" s="23" t="s">
        <v>129</v>
      </c>
      <c r="O3699">
        <f>(M3699*21)/100</f>
        <v>0</v>
      </c>
      <c r="P3699" t="s">
        <v>42</v>
      </c>
    </row>
    <row r="3700" spans="1:16" x14ac:dyDescent="0.2">
      <c r="A3700" s="27" t="s">
        <v>43</v>
      </c>
      <c r="E3700" s="28" t="s">
        <v>4</v>
      </c>
    </row>
    <row r="3701" spans="1:16" x14ac:dyDescent="0.2">
      <c r="A3701" s="27" t="s">
        <v>44</v>
      </c>
      <c r="E3701" s="29" t="s">
        <v>4</v>
      </c>
    </row>
    <row r="3702" spans="1:16" x14ac:dyDescent="0.2">
      <c r="E3702" s="28" t="s">
        <v>4</v>
      </c>
    </row>
    <row r="3703" spans="1:16" x14ac:dyDescent="0.2">
      <c r="A3703" t="s">
        <v>36</v>
      </c>
      <c r="B3703" s="5" t="s">
        <v>110</v>
      </c>
      <c r="C3703" s="5" t="s">
        <v>2635</v>
      </c>
      <c r="D3703" t="s">
        <v>4</v>
      </c>
      <c r="E3703" s="22" t="s">
        <v>2636</v>
      </c>
      <c r="F3703" s="23" t="s">
        <v>80</v>
      </c>
      <c r="G3703" s="24">
        <v>274</v>
      </c>
      <c r="H3703" s="23">
        <v>0</v>
      </c>
      <c r="I3703" s="23">
        <f>ROUND(G3703*H3703,6)</f>
        <v>0</v>
      </c>
      <c r="L3703" s="25">
        <v>0</v>
      </c>
      <c r="M3703" s="26">
        <f>ROUND(ROUND(L3703,2)*ROUND(G3703,3),2)</f>
        <v>0</v>
      </c>
      <c r="N3703" s="23" t="s">
        <v>129</v>
      </c>
      <c r="O3703">
        <f>(M3703*21)/100</f>
        <v>0</v>
      </c>
      <c r="P3703" t="s">
        <v>42</v>
      </c>
    </row>
    <row r="3704" spans="1:16" x14ac:dyDescent="0.2">
      <c r="A3704" s="27" t="s">
        <v>43</v>
      </c>
      <c r="E3704" s="28" t="s">
        <v>4</v>
      </c>
    </row>
    <row r="3705" spans="1:16" x14ac:dyDescent="0.2">
      <c r="A3705" s="27" t="s">
        <v>44</v>
      </c>
      <c r="E3705" s="29" t="s">
        <v>2637</v>
      </c>
    </row>
    <row r="3706" spans="1:16" x14ac:dyDescent="0.2">
      <c r="E3706" s="28" t="s">
        <v>4</v>
      </c>
    </row>
    <row r="3707" spans="1:16" x14ac:dyDescent="0.2">
      <c r="A3707" t="s">
        <v>36</v>
      </c>
      <c r="B3707" s="5" t="s">
        <v>182</v>
      </c>
      <c r="C3707" s="5" t="s">
        <v>2638</v>
      </c>
      <c r="D3707" t="s">
        <v>4</v>
      </c>
      <c r="E3707" s="22" t="s">
        <v>2639</v>
      </c>
      <c r="F3707" s="23" t="s">
        <v>80</v>
      </c>
      <c r="G3707" s="24">
        <v>24</v>
      </c>
      <c r="H3707" s="23">
        <v>0</v>
      </c>
      <c r="I3707" s="23">
        <f>ROUND(G3707*H3707,6)</f>
        <v>0</v>
      </c>
      <c r="L3707" s="25">
        <v>0</v>
      </c>
      <c r="M3707" s="26">
        <f>ROUND(ROUND(L3707,2)*ROUND(G3707,3),2)</f>
        <v>0</v>
      </c>
      <c r="N3707" s="23" t="s">
        <v>129</v>
      </c>
      <c r="O3707">
        <f>(M3707*21)/100</f>
        <v>0</v>
      </c>
      <c r="P3707" t="s">
        <v>42</v>
      </c>
    </row>
    <row r="3708" spans="1:16" x14ac:dyDescent="0.2">
      <c r="A3708" s="27" t="s">
        <v>43</v>
      </c>
      <c r="E3708" s="28" t="s">
        <v>4</v>
      </c>
    </row>
    <row r="3709" spans="1:16" x14ac:dyDescent="0.2">
      <c r="A3709" s="27" t="s">
        <v>44</v>
      </c>
      <c r="E3709" s="29" t="s">
        <v>2640</v>
      </c>
    </row>
    <row r="3710" spans="1:16" x14ac:dyDescent="0.2">
      <c r="E3710" s="28" t="s">
        <v>4</v>
      </c>
    </row>
    <row r="3711" spans="1:16" x14ac:dyDescent="0.2">
      <c r="A3711" t="s">
        <v>36</v>
      </c>
      <c r="B3711" s="5" t="s">
        <v>186</v>
      </c>
      <c r="C3711" s="5" t="s">
        <v>2641</v>
      </c>
      <c r="D3711" t="s">
        <v>4</v>
      </c>
      <c r="E3711" s="22" t="s">
        <v>2642</v>
      </c>
      <c r="F3711" s="23" t="s">
        <v>80</v>
      </c>
      <c r="G3711" s="24">
        <v>190</v>
      </c>
      <c r="H3711" s="23">
        <v>1.2999999999999999E-4</v>
      </c>
      <c r="I3711" s="23">
        <f>ROUND(G3711*H3711,6)</f>
        <v>2.47E-2</v>
      </c>
      <c r="L3711" s="25">
        <v>0</v>
      </c>
      <c r="M3711" s="26">
        <f>ROUND(ROUND(L3711,2)*ROUND(G3711,3),2)</f>
        <v>0</v>
      </c>
      <c r="N3711" s="23" t="s">
        <v>129</v>
      </c>
      <c r="O3711">
        <f>(M3711*21)/100</f>
        <v>0</v>
      </c>
      <c r="P3711" t="s">
        <v>42</v>
      </c>
    </row>
    <row r="3712" spans="1:16" x14ac:dyDescent="0.2">
      <c r="A3712" s="27" t="s">
        <v>43</v>
      </c>
      <c r="E3712" s="28" t="s">
        <v>4</v>
      </c>
    </row>
    <row r="3713" spans="1:16" x14ac:dyDescent="0.2">
      <c r="A3713" s="27" t="s">
        <v>44</v>
      </c>
      <c r="E3713" s="29" t="s">
        <v>4</v>
      </c>
    </row>
    <row r="3714" spans="1:16" ht="38.25" x14ac:dyDescent="0.2">
      <c r="E3714" s="28" t="s">
        <v>2643</v>
      </c>
    </row>
    <row r="3715" spans="1:16" x14ac:dyDescent="0.2">
      <c r="A3715" t="s">
        <v>36</v>
      </c>
      <c r="B3715" s="5" t="s">
        <v>191</v>
      </c>
      <c r="C3715" s="5" t="s">
        <v>2644</v>
      </c>
      <c r="D3715" t="s">
        <v>4</v>
      </c>
      <c r="E3715" s="22" t="s">
        <v>2645</v>
      </c>
      <c r="F3715" s="23" t="s">
        <v>80</v>
      </c>
      <c r="G3715" s="24">
        <v>45</v>
      </c>
      <c r="H3715" s="23">
        <v>1.8000000000000001E-4</v>
      </c>
      <c r="I3715" s="23">
        <f>ROUND(G3715*H3715,6)</f>
        <v>8.0999999999999996E-3</v>
      </c>
      <c r="L3715" s="25">
        <v>0</v>
      </c>
      <c r="M3715" s="26">
        <f>ROUND(ROUND(L3715,2)*ROUND(G3715,3),2)</f>
        <v>0</v>
      </c>
      <c r="N3715" s="23" t="s">
        <v>129</v>
      </c>
      <c r="O3715">
        <f>(M3715*21)/100</f>
        <v>0</v>
      </c>
      <c r="P3715" t="s">
        <v>42</v>
      </c>
    </row>
    <row r="3716" spans="1:16" x14ac:dyDescent="0.2">
      <c r="A3716" s="27" t="s">
        <v>43</v>
      </c>
      <c r="E3716" s="28" t="s">
        <v>4</v>
      </c>
    </row>
    <row r="3717" spans="1:16" x14ac:dyDescent="0.2">
      <c r="A3717" s="27" t="s">
        <v>44</v>
      </c>
      <c r="E3717" s="29" t="s">
        <v>4</v>
      </c>
    </row>
    <row r="3718" spans="1:16" ht="38.25" x14ac:dyDescent="0.2">
      <c r="E3718" s="28" t="s">
        <v>2643</v>
      </c>
    </row>
    <row r="3719" spans="1:16" x14ac:dyDescent="0.2">
      <c r="A3719" t="s">
        <v>36</v>
      </c>
      <c r="B3719" s="5" t="s">
        <v>196</v>
      </c>
      <c r="C3719" s="5" t="s">
        <v>2646</v>
      </c>
      <c r="D3719" t="s">
        <v>4</v>
      </c>
      <c r="E3719" s="22" t="s">
        <v>2647</v>
      </c>
      <c r="F3719" s="23" t="s">
        <v>80</v>
      </c>
      <c r="G3719" s="24">
        <v>50</v>
      </c>
      <c r="H3719" s="23">
        <v>2.7999999999999998E-4</v>
      </c>
      <c r="I3719" s="23">
        <f>ROUND(G3719*H3719,6)</f>
        <v>1.4E-2</v>
      </c>
      <c r="L3719" s="25">
        <v>0</v>
      </c>
      <c r="M3719" s="26">
        <f>ROUND(ROUND(L3719,2)*ROUND(G3719,3),2)</f>
        <v>0</v>
      </c>
      <c r="N3719" s="23" t="s">
        <v>129</v>
      </c>
      <c r="O3719">
        <f>(M3719*21)/100</f>
        <v>0</v>
      </c>
      <c r="P3719" t="s">
        <v>42</v>
      </c>
    </row>
    <row r="3720" spans="1:16" x14ac:dyDescent="0.2">
      <c r="A3720" s="27" t="s">
        <v>43</v>
      </c>
      <c r="E3720" s="28" t="s">
        <v>4</v>
      </c>
    </row>
    <row r="3721" spans="1:16" x14ac:dyDescent="0.2">
      <c r="A3721" s="27" t="s">
        <v>44</v>
      </c>
      <c r="E3721" s="29" t="s">
        <v>4</v>
      </c>
    </row>
    <row r="3722" spans="1:16" ht="38.25" x14ac:dyDescent="0.2">
      <c r="E3722" s="28" t="s">
        <v>2643</v>
      </c>
    </row>
    <row r="3723" spans="1:16" x14ac:dyDescent="0.2">
      <c r="A3723" t="s">
        <v>36</v>
      </c>
      <c r="B3723" s="5" t="s">
        <v>199</v>
      </c>
      <c r="C3723" s="5" t="s">
        <v>2648</v>
      </c>
      <c r="D3723" t="s">
        <v>4</v>
      </c>
      <c r="E3723" s="22" t="s">
        <v>2649</v>
      </c>
      <c r="F3723" s="23" t="s">
        <v>80</v>
      </c>
      <c r="G3723" s="24">
        <v>140</v>
      </c>
      <c r="H3723" s="23">
        <v>4.6000000000000001E-4</v>
      </c>
      <c r="I3723" s="23">
        <f>ROUND(G3723*H3723,6)</f>
        <v>6.4399999999999999E-2</v>
      </c>
      <c r="L3723" s="25">
        <v>0</v>
      </c>
      <c r="M3723" s="26">
        <f>ROUND(ROUND(L3723,2)*ROUND(G3723,3),2)</f>
        <v>0</v>
      </c>
      <c r="N3723" s="23" t="s">
        <v>129</v>
      </c>
      <c r="O3723">
        <f>(M3723*21)/100</f>
        <v>0</v>
      </c>
      <c r="P3723" t="s">
        <v>42</v>
      </c>
    </row>
    <row r="3724" spans="1:16" x14ac:dyDescent="0.2">
      <c r="A3724" s="27" t="s">
        <v>43</v>
      </c>
      <c r="E3724" s="28" t="s">
        <v>4</v>
      </c>
    </row>
    <row r="3725" spans="1:16" x14ac:dyDescent="0.2">
      <c r="A3725" s="27" t="s">
        <v>44</v>
      </c>
      <c r="E3725" s="29" t="s">
        <v>4</v>
      </c>
    </row>
    <row r="3726" spans="1:16" ht="38.25" x14ac:dyDescent="0.2">
      <c r="E3726" s="28" t="s">
        <v>2643</v>
      </c>
    </row>
    <row r="3727" spans="1:16" x14ac:dyDescent="0.2">
      <c r="A3727" t="s">
        <v>36</v>
      </c>
      <c r="B3727" s="5" t="s">
        <v>204</v>
      </c>
      <c r="C3727" s="5" t="s">
        <v>2650</v>
      </c>
      <c r="D3727" t="s">
        <v>4</v>
      </c>
      <c r="E3727" s="22" t="s">
        <v>2651</v>
      </c>
      <c r="F3727" s="23" t="s">
        <v>80</v>
      </c>
      <c r="G3727" s="24">
        <v>425</v>
      </c>
      <c r="H3727" s="23">
        <v>0</v>
      </c>
      <c r="I3727" s="23">
        <f>ROUND(G3727*H3727,6)</f>
        <v>0</v>
      </c>
      <c r="L3727" s="25">
        <v>0</v>
      </c>
      <c r="M3727" s="26">
        <f>ROUND(ROUND(L3727,2)*ROUND(G3727,3),2)</f>
        <v>0</v>
      </c>
      <c r="N3727" s="23" t="s">
        <v>129</v>
      </c>
      <c r="O3727">
        <f>(M3727*21)/100</f>
        <v>0</v>
      </c>
      <c r="P3727" t="s">
        <v>42</v>
      </c>
    </row>
    <row r="3728" spans="1:16" x14ac:dyDescent="0.2">
      <c r="A3728" s="27" t="s">
        <v>43</v>
      </c>
      <c r="E3728" s="28" t="s">
        <v>4</v>
      </c>
    </row>
    <row r="3729" spans="1:16" x14ac:dyDescent="0.2">
      <c r="A3729" s="27" t="s">
        <v>44</v>
      </c>
      <c r="E3729" s="29" t="s">
        <v>2652</v>
      </c>
    </row>
    <row r="3730" spans="1:16" x14ac:dyDescent="0.2">
      <c r="E3730" s="28" t="s">
        <v>4</v>
      </c>
    </row>
    <row r="3731" spans="1:16" ht="25.5" x14ac:dyDescent="0.2">
      <c r="A3731" t="s">
        <v>36</v>
      </c>
      <c r="B3731" s="5" t="s">
        <v>116</v>
      </c>
      <c r="C3731" s="5" t="s">
        <v>2653</v>
      </c>
      <c r="D3731" t="s">
        <v>4</v>
      </c>
      <c r="E3731" s="22" t="s">
        <v>2654</v>
      </c>
      <c r="F3731" s="23" t="s">
        <v>80</v>
      </c>
      <c r="G3731" s="24">
        <v>55</v>
      </c>
      <c r="H3731" s="23">
        <v>1.9000000000000001E-4</v>
      </c>
      <c r="I3731" s="23">
        <f>ROUND(G3731*H3731,6)</f>
        <v>1.0449999999999999E-2</v>
      </c>
      <c r="L3731" s="25">
        <v>0</v>
      </c>
      <c r="M3731" s="26">
        <f>ROUND(ROUND(L3731,2)*ROUND(G3731,3),2)</f>
        <v>0</v>
      </c>
      <c r="N3731" s="23" t="s">
        <v>129</v>
      </c>
      <c r="O3731">
        <f>(M3731*21)/100</f>
        <v>0</v>
      </c>
      <c r="P3731" t="s">
        <v>42</v>
      </c>
    </row>
    <row r="3732" spans="1:16" x14ac:dyDescent="0.2">
      <c r="A3732" s="27" t="s">
        <v>43</v>
      </c>
      <c r="E3732" s="28" t="s">
        <v>4</v>
      </c>
    </row>
    <row r="3733" spans="1:16" x14ac:dyDescent="0.2">
      <c r="A3733" s="27" t="s">
        <v>44</v>
      </c>
      <c r="E3733" s="29" t="s">
        <v>4</v>
      </c>
    </row>
    <row r="3734" spans="1:16" ht="25.5" x14ac:dyDescent="0.2">
      <c r="E3734" s="28" t="s">
        <v>2655</v>
      </c>
    </row>
    <row r="3735" spans="1:16" x14ac:dyDescent="0.2">
      <c r="A3735" t="s">
        <v>36</v>
      </c>
      <c r="B3735" s="5" t="s">
        <v>213</v>
      </c>
      <c r="C3735" s="5" t="s">
        <v>2656</v>
      </c>
      <c r="D3735" t="s">
        <v>4</v>
      </c>
      <c r="E3735" s="22" t="s">
        <v>2657</v>
      </c>
      <c r="F3735" s="23" t="s">
        <v>165</v>
      </c>
      <c r="G3735" s="24">
        <v>0.443</v>
      </c>
      <c r="H3735" s="23">
        <v>0</v>
      </c>
      <c r="I3735" s="23">
        <f>ROUND(G3735*H3735,6)</f>
        <v>0</v>
      </c>
      <c r="L3735" s="25">
        <v>0</v>
      </c>
      <c r="M3735" s="26">
        <f>ROUND(ROUND(L3735,2)*ROUND(G3735,3),2)</f>
        <v>0</v>
      </c>
      <c r="N3735" s="23" t="s">
        <v>129</v>
      </c>
      <c r="O3735">
        <f>(M3735*21)/100</f>
        <v>0</v>
      </c>
      <c r="P3735" t="s">
        <v>42</v>
      </c>
    </row>
    <row r="3736" spans="1:16" x14ac:dyDescent="0.2">
      <c r="A3736" s="27" t="s">
        <v>43</v>
      </c>
      <c r="E3736" s="28" t="s">
        <v>4</v>
      </c>
    </row>
    <row r="3737" spans="1:16" x14ac:dyDescent="0.2">
      <c r="A3737" s="27" t="s">
        <v>44</v>
      </c>
      <c r="E3737" s="29" t="s">
        <v>4</v>
      </c>
    </row>
    <row r="3738" spans="1:16" ht="114.75" x14ac:dyDescent="0.2">
      <c r="E3738" s="28" t="s">
        <v>540</v>
      </c>
    </row>
    <row r="3739" spans="1:16" x14ac:dyDescent="0.2">
      <c r="A3739" t="s">
        <v>36</v>
      </c>
      <c r="B3739" s="5" t="s">
        <v>218</v>
      </c>
      <c r="C3739" s="5" t="s">
        <v>2658</v>
      </c>
      <c r="D3739" t="s">
        <v>4</v>
      </c>
      <c r="E3739" s="22" t="s">
        <v>2659</v>
      </c>
      <c r="F3739" s="23" t="s">
        <v>165</v>
      </c>
      <c r="G3739" s="24">
        <v>0.443</v>
      </c>
      <c r="H3739" s="23">
        <v>0</v>
      </c>
      <c r="I3739" s="23">
        <f>ROUND(G3739*H3739,6)</f>
        <v>0</v>
      </c>
      <c r="L3739" s="25">
        <v>0</v>
      </c>
      <c r="M3739" s="26">
        <f>ROUND(ROUND(L3739,2)*ROUND(G3739,3),2)</f>
        <v>0</v>
      </c>
      <c r="N3739" s="23" t="s">
        <v>129</v>
      </c>
      <c r="O3739">
        <f>(M3739*21)/100</f>
        <v>0</v>
      </c>
      <c r="P3739" t="s">
        <v>42</v>
      </c>
    </row>
    <row r="3740" spans="1:16" x14ac:dyDescent="0.2">
      <c r="A3740" s="27" t="s">
        <v>43</v>
      </c>
      <c r="E3740" s="28" t="s">
        <v>4</v>
      </c>
    </row>
    <row r="3741" spans="1:16" x14ac:dyDescent="0.2">
      <c r="A3741" s="27" t="s">
        <v>44</v>
      </c>
      <c r="E3741" s="29" t="s">
        <v>4</v>
      </c>
    </row>
    <row r="3742" spans="1:16" ht="114.75" x14ac:dyDescent="0.2">
      <c r="E3742" s="28" t="s">
        <v>540</v>
      </c>
    </row>
    <row r="3743" spans="1:16" x14ac:dyDescent="0.2">
      <c r="A3743" t="s">
        <v>36</v>
      </c>
      <c r="B3743" s="5" t="s">
        <v>221</v>
      </c>
      <c r="C3743" s="5" t="s">
        <v>2660</v>
      </c>
      <c r="D3743" t="s">
        <v>4</v>
      </c>
      <c r="E3743" s="22" t="s">
        <v>2661</v>
      </c>
      <c r="F3743" s="23" t="s">
        <v>165</v>
      </c>
      <c r="G3743" s="24">
        <v>0.443</v>
      </c>
      <c r="H3743" s="23">
        <v>0</v>
      </c>
      <c r="I3743" s="23">
        <f>ROUND(G3743*H3743,6)</f>
        <v>0</v>
      </c>
      <c r="L3743" s="25">
        <v>0</v>
      </c>
      <c r="M3743" s="26">
        <f>ROUND(ROUND(L3743,2)*ROUND(G3743,3),2)</f>
        <v>0</v>
      </c>
      <c r="N3743" s="23" t="s">
        <v>129</v>
      </c>
      <c r="O3743">
        <f>(M3743*21)/100</f>
        <v>0</v>
      </c>
      <c r="P3743" t="s">
        <v>42</v>
      </c>
    </row>
    <row r="3744" spans="1:16" x14ac:dyDescent="0.2">
      <c r="A3744" s="27" t="s">
        <v>43</v>
      </c>
      <c r="E3744" s="28" t="s">
        <v>4</v>
      </c>
    </row>
    <row r="3745" spans="1:16" x14ac:dyDescent="0.2">
      <c r="A3745" s="27" t="s">
        <v>44</v>
      </c>
      <c r="E3745" s="29" t="s">
        <v>4</v>
      </c>
    </row>
    <row r="3746" spans="1:16" ht="114.75" x14ac:dyDescent="0.2">
      <c r="E3746" s="28" t="s">
        <v>540</v>
      </c>
    </row>
    <row r="3747" spans="1:16" x14ac:dyDescent="0.2">
      <c r="A3747" t="s">
        <v>33</v>
      </c>
      <c r="C3747" s="6" t="s">
        <v>2662</v>
      </c>
      <c r="E3747" s="30" t="s">
        <v>2663</v>
      </c>
      <c r="J3747" s="26">
        <f>0</f>
        <v>0</v>
      </c>
      <c r="K3747" s="26">
        <f>0</f>
        <v>0</v>
      </c>
      <c r="L3747" s="26">
        <f>0+L3748+L3752+L3756+L3760+L3764+L3768+L3772+L3776+L3780+L3784+L3788+L3792+L3796+L3800+L3804+L3808+L3812+L3816+L3820+L3824+L3828+L3832+L3836</f>
        <v>0</v>
      </c>
      <c r="M3747" s="26">
        <f>0+M3748+M3752+M3756+M3760+M3764+M3768+M3772+M3776+M3780+M3784+M3788+M3792+M3796+M3800+M3804+M3808+M3812+M3816+M3820+M3824+M3828+M3832+M3836</f>
        <v>0</v>
      </c>
    </row>
    <row r="3748" spans="1:16" x14ac:dyDescent="0.2">
      <c r="A3748" t="s">
        <v>36</v>
      </c>
      <c r="B3748" s="5" t="s">
        <v>225</v>
      </c>
      <c r="C3748" s="5" t="s">
        <v>2664</v>
      </c>
      <c r="D3748" t="s">
        <v>4</v>
      </c>
      <c r="E3748" s="22" t="s">
        <v>2665</v>
      </c>
      <c r="F3748" s="23" t="s">
        <v>1623</v>
      </c>
      <c r="G3748" s="24">
        <v>2</v>
      </c>
      <c r="H3748" s="23">
        <v>1.191E-2</v>
      </c>
      <c r="I3748" s="23">
        <f>ROUND(G3748*H3748,6)</f>
        <v>2.3820000000000001E-2</v>
      </c>
      <c r="L3748" s="25">
        <v>0</v>
      </c>
      <c r="M3748" s="26">
        <f>ROUND(ROUND(L3748,2)*ROUND(G3748,3),2)</f>
        <v>0</v>
      </c>
      <c r="N3748" s="23" t="s">
        <v>129</v>
      </c>
      <c r="O3748">
        <f>(M3748*21)/100</f>
        <v>0</v>
      </c>
      <c r="P3748" t="s">
        <v>42</v>
      </c>
    </row>
    <row r="3749" spans="1:16" x14ac:dyDescent="0.2">
      <c r="A3749" s="27" t="s">
        <v>43</v>
      </c>
      <c r="E3749" s="28" t="s">
        <v>4</v>
      </c>
    </row>
    <row r="3750" spans="1:16" x14ac:dyDescent="0.2">
      <c r="A3750" s="27" t="s">
        <v>44</v>
      </c>
      <c r="E3750" s="29" t="s">
        <v>4</v>
      </c>
    </row>
    <row r="3751" spans="1:16" x14ac:dyDescent="0.2">
      <c r="E3751" s="28" t="s">
        <v>4</v>
      </c>
    </row>
    <row r="3752" spans="1:16" x14ac:dyDescent="0.2">
      <c r="A3752" t="s">
        <v>36</v>
      </c>
      <c r="B3752" s="5" t="s">
        <v>228</v>
      </c>
      <c r="C3752" s="5" t="s">
        <v>2666</v>
      </c>
      <c r="D3752" t="s">
        <v>4</v>
      </c>
      <c r="E3752" s="22" t="s">
        <v>2667</v>
      </c>
      <c r="F3752" s="23" t="s">
        <v>64</v>
      </c>
      <c r="G3752" s="24">
        <v>2</v>
      </c>
      <c r="H3752" s="23">
        <v>6.0000000000000002E-5</v>
      </c>
      <c r="I3752" s="23">
        <f>ROUND(G3752*H3752,6)</f>
        <v>1.2E-4</v>
      </c>
      <c r="L3752" s="25">
        <v>0</v>
      </c>
      <c r="M3752" s="26">
        <f>ROUND(ROUND(L3752,2)*ROUND(G3752,3),2)</f>
        <v>0</v>
      </c>
      <c r="N3752" s="23" t="s">
        <v>129</v>
      </c>
      <c r="O3752">
        <f>(M3752*21)/100</f>
        <v>0</v>
      </c>
      <c r="P3752" t="s">
        <v>42</v>
      </c>
    </row>
    <row r="3753" spans="1:16" x14ac:dyDescent="0.2">
      <c r="A3753" s="27" t="s">
        <v>43</v>
      </c>
      <c r="E3753" s="28" t="s">
        <v>4</v>
      </c>
    </row>
    <row r="3754" spans="1:16" x14ac:dyDescent="0.2">
      <c r="A3754" s="27" t="s">
        <v>44</v>
      </c>
      <c r="E3754" s="29" t="s">
        <v>4</v>
      </c>
    </row>
    <row r="3755" spans="1:16" x14ac:dyDescent="0.2">
      <c r="E3755" s="28" t="s">
        <v>4</v>
      </c>
    </row>
    <row r="3756" spans="1:16" ht="25.5" x14ac:dyDescent="0.2">
      <c r="A3756" t="s">
        <v>36</v>
      </c>
      <c r="B3756" s="5" t="s">
        <v>232</v>
      </c>
      <c r="C3756" s="5" t="s">
        <v>2668</v>
      </c>
      <c r="D3756" t="s">
        <v>4</v>
      </c>
      <c r="E3756" s="22" t="s">
        <v>2669</v>
      </c>
      <c r="F3756" s="23" t="s">
        <v>64</v>
      </c>
      <c r="G3756" s="24">
        <v>4</v>
      </c>
      <c r="H3756" s="23">
        <v>2.7999999999999998E-4</v>
      </c>
      <c r="I3756" s="23">
        <f>ROUND(G3756*H3756,6)</f>
        <v>1.1199999999999999E-3</v>
      </c>
      <c r="L3756" s="25">
        <v>0</v>
      </c>
      <c r="M3756" s="26">
        <f>ROUND(ROUND(L3756,2)*ROUND(G3756,3),2)</f>
        <v>0</v>
      </c>
      <c r="N3756" s="23" t="s">
        <v>129</v>
      </c>
      <c r="O3756">
        <f>(M3756*21)/100</f>
        <v>0</v>
      </c>
      <c r="P3756" t="s">
        <v>42</v>
      </c>
    </row>
    <row r="3757" spans="1:16" x14ac:dyDescent="0.2">
      <c r="A3757" s="27" t="s">
        <v>43</v>
      </c>
      <c r="E3757" s="28" t="s">
        <v>4</v>
      </c>
    </row>
    <row r="3758" spans="1:16" x14ac:dyDescent="0.2">
      <c r="A3758" s="27" t="s">
        <v>44</v>
      </c>
      <c r="E3758" s="29" t="s">
        <v>4</v>
      </c>
    </row>
    <row r="3759" spans="1:16" ht="38.25" x14ac:dyDescent="0.2">
      <c r="E3759" s="28" t="s">
        <v>2670</v>
      </c>
    </row>
    <row r="3760" spans="1:16" x14ac:dyDescent="0.2">
      <c r="A3760" t="s">
        <v>36</v>
      </c>
      <c r="B3760" s="5" t="s">
        <v>237</v>
      </c>
      <c r="C3760" s="5" t="s">
        <v>2671</v>
      </c>
      <c r="D3760" t="s">
        <v>4</v>
      </c>
      <c r="E3760" s="22" t="s">
        <v>2672</v>
      </c>
      <c r="F3760" s="23" t="s">
        <v>1623</v>
      </c>
      <c r="G3760" s="24">
        <v>4</v>
      </c>
      <c r="H3760" s="23">
        <v>2.7E-4</v>
      </c>
      <c r="I3760" s="23">
        <f>ROUND(G3760*H3760,6)</f>
        <v>1.08E-3</v>
      </c>
      <c r="L3760" s="25">
        <v>0</v>
      </c>
      <c r="M3760" s="26">
        <f>ROUND(ROUND(L3760,2)*ROUND(G3760,3),2)</f>
        <v>0</v>
      </c>
      <c r="N3760" s="23" t="s">
        <v>129</v>
      </c>
      <c r="O3760">
        <f>(M3760*21)/100</f>
        <v>0</v>
      </c>
      <c r="P3760" t="s">
        <v>42</v>
      </c>
    </row>
    <row r="3761" spans="1:16" x14ac:dyDescent="0.2">
      <c r="A3761" s="27" t="s">
        <v>43</v>
      </c>
      <c r="E3761" s="28" t="s">
        <v>4</v>
      </c>
    </row>
    <row r="3762" spans="1:16" x14ac:dyDescent="0.2">
      <c r="A3762" s="27" t="s">
        <v>44</v>
      </c>
      <c r="E3762" s="29" t="s">
        <v>4</v>
      </c>
    </row>
    <row r="3763" spans="1:16" ht="38.25" x14ac:dyDescent="0.2">
      <c r="E3763" s="28" t="s">
        <v>2670</v>
      </c>
    </row>
    <row r="3764" spans="1:16" x14ac:dyDescent="0.2">
      <c r="A3764" t="s">
        <v>36</v>
      </c>
      <c r="B3764" s="5" t="s">
        <v>243</v>
      </c>
      <c r="C3764" s="5" t="s">
        <v>2673</v>
      </c>
      <c r="D3764" t="s">
        <v>4</v>
      </c>
      <c r="E3764" s="22" t="s">
        <v>2674</v>
      </c>
      <c r="F3764" s="23" t="s">
        <v>64</v>
      </c>
      <c r="G3764" s="24">
        <v>33</v>
      </c>
      <c r="H3764" s="23">
        <v>1.3999999999999999E-4</v>
      </c>
      <c r="I3764" s="23">
        <f>ROUND(G3764*H3764,6)</f>
        <v>4.62E-3</v>
      </c>
      <c r="L3764" s="25">
        <v>0</v>
      </c>
      <c r="M3764" s="26">
        <f>ROUND(ROUND(L3764,2)*ROUND(G3764,3),2)</f>
        <v>0</v>
      </c>
      <c r="N3764" s="23" t="s">
        <v>129</v>
      </c>
      <c r="O3764">
        <f>(M3764*21)/100</f>
        <v>0</v>
      </c>
      <c r="P3764" t="s">
        <v>42</v>
      </c>
    </row>
    <row r="3765" spans="1:16" x14ac:dyDescent="0.2">
      <c r="A3765" s="27" t="s">
        <v>43</v>
      </c>
      <c r="E3765" s="28" t="s">
        <v>4</v>
      </c>
    </row>
    <row r="3766" spans="1:16" x14ac:dyDescent="0.2">
      <c r="A3766" s="27" t="s">
        <v>44</v>
      </c>
      <c r="E3766" s="29" t="s">
        <v>4</v>
      </c>
    </row>
    <row r="3767" spans="1:16" ht="38.25" x14ac:dyDescent="0.2">
      <c r="E3767" s="28" t="s">
        <v>2670</v>
      </c>
    </row>
    <row r="3768" spans="1:16" x14ac:dyDescent="0.2">
      <c r="A3768" t="s">
        <v>36</v>
      </c>
      <c r="B3768" s="5" t="s">
        <v>248</v>
      </c>
      <c r="C3768" s="5" t="s">
        <v>2675</v>
      </c>
      <c r="D3768" t="s">
        <v>4</v>
      </c>
      <c r="E3768" s="22" t="s">
        <v>2676</v>
      </c>
      <c r="F3768" s="23" t="s">
        <v>64</v>
      </c>
      <c r="G3768" s="24">
        <v>1</v>
      </c>
      <c r="H3768" s="23">
        <v>2.5000000000000001E-4</v>
      </c>
      <c r="I3768" s="23">
        <f>ROUND(G3768*H3768,6)</f>
        <v>2.5000000000000001E-4</v>
      </c>
      <c r="L3768" s="25">
        <v>0</v>
      </c>
      <c r="M3768" s="26">
        <f>ROUND(ROUND(L3768,2)*ROUND(G3768,3),2)</f>
        <v>0</v>
      </c>
      <c r="N3768" s="23" t="s">
        <v>129</v>
      </c>
      <c r="O3768">
        <f>(M3768*21)/100</f>
        <v>0</v>
      </c>
      <c r="P3768" t="s">
        <v>42</v>
      </c>
    </row>
    <row r="3769" spans="1:16" x14ac:dyDescent="0.2">
      <c r="A3769" s="27" t="s">
        <v>43</v>
      </c>
      <c r="E3769" s="28" t="s">
        <v>4</v>
      </c>
    </row>
    <row r="3770" spans="1:16" x14ac:dyDescent="0.2">
      <c r="A3770" s="27" t="s">
        <v>44</v>
      </c>
      <c r="E3770" s="29" t="s">
        <v>4</v>
      </c>
    </row>
    <row r="3771" spans="1:16" x14ac:dyDescent="0.2">
      <c r="E3771" s="28" t="s">
        <v>4</v>
      </c>
    </row>
    <row r="3772" spans="1:16" x14ac:dyDescent="0.2">
      <c r="A3772" t="s">
        <v>36</v>
      </c>
      <c r="B3772" s="5" t="s">
        <v>252</v>
      </c>
      <c r="C3772" s="5" t="s">
        <v>2677</v>
      </c>
      <c r="D3772" t="s">
        <v>4</v>
      </c>
      <c r="E3772" s="22" t="s">
        <v>2678</v>
      </c>
      <c r="F3772" s="23" t="s">
        <v>64</v>
      </c>
      <c r="G3772" s="24">
        <v>1</v>
      </c>
      <c r="H3772" s="23">
        <v>3.8000000000000002E-4</v>
      </c>
      <c r="I3772" s="23">
        <f>ROUND(G3772*H3772,6)</f>
        <v>3.8000000000000002E-4</v>
      </c>
      <c r="L3772" s="25">
        <v>0</v>
      </c>
      <c r="M3772" s="26">
        <f>ROUND(ROUND(L3772,2)*ROUND(G3772,3),2)</f>
        <v>0</v>
      </c>
      <c r="N3772" s="23" t="s">
        <v>129</v>
      </c>
      <c r="O3772">
        <f>(M3772*21)/100</f>
        <v>0</v>
      </c>
      <c r="P3772" t="s">
        <v>42</v>
      </c>
    </row>
    <row r="3773" spans="1:16" x14ac:dyDescent="0.2">
      <c r="A3773" s="27" t="s">
        <v>43</v>
      </c>
      <c r="E3773" s="28" t="s">
        <v>4</v>
      </c>
    </row>
    <row r="3774" spans="1:16" x14ac:dyDescent="0.2">
      <c r="A3774" s="27" t="s">
        <v>44</v>
      </c>
      <c r="E3774" s="29" t="s">
        <v>4</v>
      </c>
    </row>
    <row r="3775" spans="1:16" x14ac:dyDescent="0.2">
      <c r="E3775" s="28" t="s">
        <v>4</v>
      </c>
    </row>
    <row r="3776" spans="1:16" x14ac:dyDescent="0.2">
      <c r="A3776" t="s">
        <v>36</v>
      </c>
      <c r="B3776" s="5" t="s">
        <v>298</v>
      </c>
      <c r="C3776" s="5" t="s">
        <v>2679</v>
      </c>
      <c r="D3776" t="s">
        <v>4</v>
      </c>
      <c r="E3776" s="22" t="s">
        <v>2680</v>
      </c>
      <c r="F3776" s="23" t="s">
        <v>64</v>
      </c>
      <c r="G3776" s="24">
        <v>1</v>
      </c>
      <c r="H3776" s="23">
        <v>7.7999999999999999E-4</v>
      </c>
      <c r="I3776" s="23">
        <f>ROUND(G3776*H3776,6)</f>
        <v>7.7999999999999999E-4</v>
      </c>
      <c r="L3776" s="25">
        <v>0</v>
      </c>
      <c r="M3776" s="26">
        <f>ROUND(ROUND(L3776,2)*ROUND(G3776,3),2)</f>
        <v>0</v>
      </c>
      <c r="N3776" s="23" t="s">
        <v>129</v>
      </c>
      <c r="O3776">
        <f>(M3776*21)/100</f>
        <v>0</v>
      </c>
      <c r="P3776" t="s">
        <v>42</v>
      </c>
    </row>
    <row r="3777" spans="1:16" x14ac:dyDescent="0.2">
      <c r="A3777" s="27" t="s">
        <v>43</v>
      </c>
      <c r="E3777" s="28" t="s">
        <v>4</v>
      </c>
    </row>
    <row r="3778" spans="1:16" x14ac:dyDescent="0.2">
      <c r="A3778" s="27" t="s">
        <v>44</v>
      </c>
      <c r="E3778" s="29" t="s">
        <v>4</v>
      </c>
    </row>
    <row r="3779" spans="1:16" x14ac:dyDescent="0.2">
      <c r="E3779" s="28" t="s">
        <v>4</v>
      </c>
    </row>
    <row r="3780" spans="1:16" x14ac:dyDescent="0.2">
      <c r="A3780" t="s">
        <v>36</v>
      </c>
      <c r="B3780" s="5" t="s">
        <v>295</v>
      </c>
      <c r="C3780" s="5" t="s">
        <v>2681</v>
      </c>
      <c r="D3780" t="s">
        <v>4</v>
      </c>
      <c r="E3780" s="22" t="s">
        <v>2682</v>
      </c>
      <c r="F3780" s="23" t="s">
        <v>64</v>
      </c>
      <c r="G3780" s="24">
        <v>33</v>
      </c>
      <c r="H3780" s="23">
        <v>6.9999999999999999E-4</v>
      </c>
      <c r="I3780" s="23">
        <f>ROUND(G3780*H3780,6)</f>
        <v>2.3099999999999999E-2</v>
      </c>
      <c r="L3780" s="25">
        <v>0</v>
      </c>
      <c r="M3780" s="26">
        <f>ROUND(ROUND(L3780,2)*ROUND(G3780,3),2)</f>
        <v>0</v>
      </c>
      <c r="N3780" s="23" t="s">
        <v>129</v>
      </c>
      <c r="O3780">
        <f>(M3780*21)/100</f>
        <v>0</v>
      </c>
      <c r="P3780" t="s">
        <v>42</v>
      </c>
    </row>
    <row r="3781" spans="1:16" x14ac:dyDescent="0.2">
      <c r="A3781" s="27" t="s">
        <v>43</v>
      </c>
      <c r="E3781" s="28" t="s">
        <v>4</v>
      </c>
    </row>
    <row r="3782" spans="1:16" x14ac:dyDescent="0.2">
      <c r="A3782" s="27" t="s">
        <v>44</v>
      </c>
      <c r="E3782" s="29" t="s">
        <v>4</v>
      </c>
    </row>
    <row r="3783" spans="1:16" x14ac:dyDescent="0.2">
      <c r="E3783" s="28" t="s">
        <v>4</v>
      </c>
    </row>
    <row r="3784" spans="1:16" x14ac:dyDescent="0.2">
      <c r="A3784" t="s">
        <v>36</v>
      </c>
      <c r="B3784" s="5" t="s">
        <v>302</v>
      </c>
      <c r="C3784" s="5" t="s">
        <v>2683</v>
      </c>
      <c r="D3784" t="s">
        <v>4</v>
      </c>
      <c r="E3784" s="22" t="s">
        <v>2684</v>
      </c>
      <c r="F3784" s="23" t="s">
        <v>64</v>
      </c>
      <c r="G3784" s="24">
        <v>4</v>
      </c>
      <c r="H3784" s="23">
        <v>2.7999999999999998E-4</v>
      </c>
      <c r="I3784" s="23">
        <f>ROUND(G3784*H3784,6)</f>
        <v>1.1199999999999999E-3</v>
      </c>
      <c r="L3784" s="25">
        <v>0</v>
      </c>
      <c r="M3784" s="26">
        <f>ROUND(ROUND(L3784,2)*ROUND(G3784,3),2)</f>
        <v>0</v>
      </c>
      <c r="N3784" s="23" t="s">
        <v>129</v>
      </c>
      <c r="O3784">
        <f>(M3784*21)/100</f>
        <v>0</v>
      </c>
      <c r="P3784" t="s">
        <v>42</v>
      </c>
    </row>
    <row r="3785" spans="1:16" x14ac:dyDescent="0.2">
      <c r="A3785" s="27" t="s">
        <v>43</v>
      </c>
      <c r="E3785" s="28" t="s">
        <v>4</v>
      </c>
    </row>
    <row r="3786" spans="1:16" x14ac:dyDescent="0.2">
      <c r="A3786" s="27" t="s">
        <v>44</v>
      </c>
      <c r="E3786" s="29" t="s">
        <v>4</v>
      </c>
    </row>
    <row r="3787" spans="1:16" x14ac:dyDescent="0.2">
      <c r="E3787" s="28" t="s">
        <v>4</v>
      </c>
    </row>
    <row r="3788" spans="1:16" x14ac:dyDescent="0.2">
      <c r="A3788" t="s">
        <v>36</v>
      </c>
      <c r="B3788" s="5" t="s">
        <v>307</v>
      </c>
      <c r="C3788" s="5" t="s">
        <v>2685</v>
      </c>
      <c r="D3788" t="s">
        <v>4</v>
      </c>
      <c r="E3788" s="22" t="s">
        <v>2686</v>
      </c>
      <c r="F3788" s="23" t="s">
        <v>64</v>
      </c>
      <c r="G3788" s="24">
        <v>8</v>
      </c>
      <c r="H3788" s="23">
        <v>2.2000000000000001E-4</v>
      </c>
      <c r="I3788" s="23">
        <f>ROUND(G3788*H3788,6)</f>
        <v>1.7600000000000001E-3</v>
      </c>
      <c r="L3788" s="25">
        <v>0</v>
      </c>
      <c r="M3788" s="26">
        <f>ROUND(ROUND(L3788,2)*ROUND(G3788,3),2)</f>
        <v>0</v>
      </c>
      <c r="N3788" s="23" t="s">
        <v>129</v>
      </c>
      <c r="O3788">
        <f>(M3788*21)/100</f>
        <v>0</v>
      </c>
      <c r="P3788" t="s">
        <v>42</v>
      </c>
    </row>
    <row r="3789" spans="1:16" x14ac:dyDescent="0.2">
      <c r="A3789" s="27" t="s">
        <v>43</v>
      </c>
      <c r="E3789" s="28" t="s">
        <v>4</v>
      </c>
    </row>
    <row r="3790" spans="1:16" x14ac:dyDescent="0.2">
      <c r="A3790" s="27" t="s">
        <v>44</v>
      </c>
      <c r="E3790" s="29" t="s">
        <v>4</v>
      </c>
    </row>
    <row r="3791" spans="1:16" x14ac:dyDescent="0.2">
      <c r="E3791" s="28" t="s">
        <v>4</v>
      </c>
    </row>
    <row r="3792" spans="1:16" x14ac:dyDescent="0.2">
      <c r="A3792" t="s">
        <v>36</v>
      </c>
      <c r="B3792" s="5" t="s">
        <v>311</v>
      </c>
      <c r="C3792" s="5" t="s">
        <v>2687</v>
      </c>
      <c r="D3792" t="s">
        <v>4</v>
      </c>
      <c r="E3792" s="22" t="s">
        <v>2688</v>
      </c>
      <c r="F3792" s="23" t="s">
        <v>64</v>
      </c>
      <c r="G3792" s="24">
        <v>1</v>
      </c>
      <c r="H3792" s="23">
        <v>5.6999999999999998E-4</v>
      </c>
      <c r="I3792" s="23">
        <f>ROUND(G3792*H3792,6)</f>
        <v>5.6999999999999998E-4</v>
      </c>
      <c r="L3792" s="25">
        <v>0</v>
      </c>
      <c r="M3792" s="26">
        <f>ROUND(ROUND(L3792,2)*ROUND(G3792,3),2)</f>
        <v>0</v>
      </c>
      <c r="N3792" s="23" t="s">
        <v>129</v>
      </c>
      <c r="O3792">
        <f>(M3792*21)/100</f>
        <v>0</v>
      </c>
      <c r="P3792" t="s">
        <v>42</v>
      </c>
    </row>
    <row r="3793" spans="1:16" x14ac:dyDescent="0.2">
      <c r="A3793" s="27" t="s">
        <v>43</v>
      </c>
      <c r="E3793" s="28" t="s">
        <v>4</v>
      </c>
    </row>
    <row r="3794" spans="1:16" x14ac:dyDescent="0.2">
      <c r="A3794" s="27" t="s">
        <v>44</v>
      </c>
      <c r="E3794" s="29" t="s">
        <v>4</v>
      </c>
    </row>
    <row r="3795" spans="1:16" x14ac:dyDescent="0.2">
      <c r="E3795" s="28" t="s">
        <v>4</v>
      </c>
    </row>
    <row r="3796" spans="1:16" x14ac:dyDescent="0.2">
      <c r="A3796" t="s">
        <v>36</v>
      </c>
      <c r="B3796" s="5" t="s">
        <v>315</v>
      </c>
      <c r="C3796" s="5" t="s">
        <v>2689</v>
      </c>
      <c r="D3796" t="s">
        <v>4</v>
      </c>
      <c r="E3796" s="22" t="s">
        <v>2690</v>
      </c>
      <c r="F3796" s="23" t="s">
        <v>64</v>
      </c>
      <c r="G3796" s="24">
        <v>1</v>
      </c>
      <c r="H3796" s="23">
        <v>1.24E-3</v>
      </c>
      <c r="I3796" s="23">
        <f>ROUND(G3796*H3796,6)</f>
        <v>1.24E-3</v>
      </c>
      <c r="L3796" s="25">
        <v>0</v>
      </c>
      <c r="M3796" s="26">
        <f>ROUND(ROUND(L3796,2)*ROUND(G3796,3),2)</f>
        <v>0</v>
      </c>
      <c r="N3796" s="23" t="s">
        <v>129</v>
      </c>
      <c r="O3796">
        <f>(M3796*21)/100</f>
        <v>0</v>
      </c>
      <c r="P3796" t="s">
        <v>42</v>
      </c>
    </row>
    <row r="3797" spans="1:16" x14ac:dyDescent="0.2">
      <c r="A3797" s="27" t="s">
        <v>43</v>
      </c>
      <c r="E3797" s="28" t="s">
        <v>4</v>
      </c>
    </row>
    <row r="3798" spans="1:16" x14ac:dyDescent="0.2">
      <c r="A3798" s="27" t="s">
        <v>44</v>
      </c>
      <c r="E3798" s="29" t="s">
        <v>4</v>
      </c>
    </row>
    <row r="3799" spans="1:16" x14ac:dyDescent="0.2">
      <c r="E3799" s="28" t="s">
        <v>4</v>
      </c>
    </row>
    <row r="3800" spans="1:16" x14ac:dyDescent="0.2">
      <c r="A3800" t="s">
        <v>36</v>
      </c>
      <c r="B3800" s="5" t="s">
        <v>319</v>
      </c>
      <c r="C3800" s="5" t="s">
        <v>2691</v>
      </c>
      <c r="D3800" t="s">
        <v>4</v>
      </c>
      <c r="E3800" s="22" t="s">
        <v>2692</v>
      </c>
      <c r="F3800" s="23" t="s">
        <v>64</v>
      </c>
      <c r="G3800" s="24">
        <v>1</v>
      </c>
      <c r="H3800" s="23">
        <v>1.73E-3</v>
      </c>
      <c r="I3800" s="23">
        <f>ROUND(G3800*H3800,6)</f>
        <v>1.73E-3</v>
      </c>
      <c r="L3800" s="25">
        <v>0</v>
      </c>
      <c r="M3800" s="26">
        <f>ROUND(ROUND(L3800,2)*ROUND(G3800,3),2)</f>
        <v>0</v>
      </c>
      <c r="N3800" s="23" t="s">
        <v>129</v>
      </c>
      <c r="O3800">
        <f>(M3800*21)/100</f>
        <v>0</v>
      </c>
      <c r="P3800" t="s">
        <v>42</v>
      </c>
    </row>
    <row r="3801" spans="1:16" x14ac:dyDescent="0.2">
      <c r="A3801" s="27" t="s">
        <v>43</v>
      </c>
      <c r="E3801" s="28" t="s">
        <v>4</v>
      </c>
    </row>
    <row r="3802" spans="1:16" x14ac:dyDescent="0.2">
      <c r="A3802" s="27" t="s">
        <v>44</v>
      </c>
      <c r="E3802" s="29" t="s">
        <v>4</v>
      </c>
    </row>
    <row r="3803" spans="1:16" x14ac:dyDescent="0.2">
      <c r="E3803" s="28" t="s">
        <v>4</v>
      </c>
    </row>
    <row r="3804" spans="1:16" x14ac:dyDescent="0.2">
      <c r="A3804" t="s">
        <v>36</v>
      </c>
      <c r="B3804" s="5" t="s">
        <v>325</v>
      </c>
      <c r="C3804" s="5" t="s">
        <v>2693</v>
      </c>
      <c r="D3804" t="s">
        <v>4</v>
      </c>
      <c r="E3804" s="22" t="s">
        <v>2694</v>
      </c>
      <c r="F3804" s="23" t="s">
        <v>64</v>
      </c>
      <c r="G3804" s="24">
        <v>5</v>
      </c>
      <c r="H3804" s="23">
        <v>3.4000000000000002E-4</v>
      </c>
      <c r="I3804" s="23">
        <f>ROUND(G3804*H3804,6)</f>
        <v>1.6999999999999999E-3</v>
      </c>
      <c r="L3804" s="25">
        <v>0</v>
      </c>
      <c r="M3804" s="26">
        <f>ROUND(ROUND(L3804,2)*ROUND(G3804,3),2)</f>
        <v>0</v>
      </c>
      <c r="N3804" s="23" t="s">
        <v>129</v>
      </c>
      <c r="O3804">
        <f>(M3804*21)/100</f>
        <v>0</v>
      </c>
      <c r="P3804" t="s">
        <v>42</v>
      </c>
    </row>
    <row r="3805" spans="1:16" x14ac:dyDescent="0.2">
      <c r="A3805" s="27" t="s">
        <v>43</v>
      </c>
      <c r="E3805" s="28" t="s">
        <v>4</v>
      </c>
    </row>
    <row r="3806" spans="1:16" x14ac:dyDescent="0.2">
      <c r="A3806" s="27" t="s">
        <v>44</v>
      </c>
      <c r="E3806" s="29" t="s">
        <v>4</v>
      </c>
    </row>
    <row r="3807" spans="1:16" x14ac:dyDescent="0.2">
      <c r="E3807" s="28" t="s">
        <v>4</v>
      </c>
    </row>
    <row r="3808" spans="1:16" x14ac:dyDescent="0.2">
      <c r="A3808" t="s">
        <v>36</v>
      </c>
      <c r="B3808" s="5" t="s">
        <v>329</v>
      </c>
      <c r="C3808" s="5" t="s">
        <v>2695</v>
      </c>
      <c r="D3808" t="s">
        <v>4</v>
      </c>
      <c r="E3808" s="22" t="s">
        <v>2696</v>
      </c>
      <c r="F3808" s="23" t="s">
        <v>64</v>
      </c>
      <c r="G3808" s="24">
        <v>5</v>
      </c>
      <c r="H3808" s="23">
        <v>5.0000000000000001E-4</v>
      </c>
      <c r="I3808" s="23">
        <f>ROUND(G3808*H3808,6)</f>
        <v>2.5000000000000001E-3</v>
      </c>
      <c r="L3808" s="25">
        <v>0</v>
      </c>
      <c r="M3808" s="26">
        <f>ROUND(ROUND(L3808,2)*ROUND(G3808,3),2)</f>
        <v>0</v>
      </c>
      <c r="N3808" s="23" t="s">
        <v>129</v>
      </c>
      <c r="O3808">
        <f>(M3808*21)/100</f>
        <v>0</v>
      </c>
      <c r="P3808" t="s">
        <v>42</v>
      </c>
    </row>
    <row r="3809" spans="1:16" x14ac:dyDescent="0.2">
      <c r="A3809" s="27" t="s">
        <v>43</v>
      </c>
      <c r="E3809" s="28" t="s">
        <v>4</v>
      </c>
    </row>
    <row r="3810" spans="1:16" x14ac:dyDescent="0.2">
      <c r="A3810" s="27" t="s">
        <v>44</v>
      </c>
      <c r="E3810" s="29" t="s">
        <v>4</v>
      </c>
    </row>
    <row r="3811" spans="1:16" x14ac:dyDescent="0.2">
      <c r="E3811" s="28" t="s">
        <v>4</v>
      </c>
    </row>
    <row r="3812" spans="1:16" x14ac:dyDescent="0.2">
      <c r="A3812" t="s">
        <v>36</v>
      </c>
      <c r="B3812" s="5" t="s">
        <v>332</v>
      </c>
      <c r="C3812" s="5" t="s">
        <v>2697</v>
      </c>
      <c r="D3812" t="s">
        <v>4</v>
      </c>
      <c r="E3812" s="22" t="s">
        <v>2698</v>
      </c>
      <c r="F3812" s="23" t="s">
        <v>64</v>
      </c>
      <c r="G3812" s="24">
        <v>4</v>
      </c>
      <c r="H3812" s="23">
        <v>6.9999999999999999E-4</v>
      </c>
      <c r="I3812" s="23">
        <f>ROUND(G3812*H3812,6)</f>
        <v>2.8E-3</v>
      </c>
      <c r="L3812" s="25">
        <v>0</v>
      </c>
      <c r="M3812" s="26">
        <f>ROUND(ROUND(L3812,2)*ROUND(G3812,3),2)</f>
        <v>0</v>
      </c>
      <c r="N3812" s="23" t="s">
        <v>129</v>
      </c>
      <c r="O3812">
        <f>(M3812*21)/100</f>
        <v>0</v>
      </c>
      <c r="P3812" t="s">
        <v>42</v>
      </c>
    </row>
    <row r="3813" spans="1:16" x14ac:dyDescent="0.2">
      <c r="A3813" s="27" t="s">
        <v>43</v>
      </c>
      <c r="E3813" s="28" t="s">
        <v>4</v>
      </c>
    </row>
    <row r="3814" spans="1:16" x14ac:dyDescent="0.2">
      <c r="A3814" s="27" t="s">
        <v>44</v>
      </c>
      <c r="E3814" s="29" t="s">
        <v>4</v>
      </c>
    </row>
    <row r="3815" spans="1:16" x14ac:dyDescent="0.2">
      <c r="E3815" s="28" t="s">
        <v>4</v>
      </c>
    </row>
    <row r="3816" spans="1:16" x14ac:dyDescent="0.2">
      <c r="A3816" t="s">
        <v>36</v>
      </c>
      <c r="B3816" s="5" t="s">
        <v>336</v>
      </c>
      <c r="C3816" s="5" t="s">
        <v>2699</v>
      </c>
      <c r="D3816" t="s">
        <v>4</v>
      </c>
      <c r="E3816" s="22" t="s">
        <v>2700</v>
      </c>
      <c r="F3816" s="23" t="s">
        <v>64</v>
      </c>
      <c r="G3816" s="24">
        <v>4</v>
      </c>
      <c r="H3816" s="23">
        <v>1.6800000000000001E-3</v>
      </c>
      <c r="I3816" s="23">
        <f>ROUND(G3816*H3816,6)</f>
        <v>6.7200000000000003E-3</v>
      </c>
      <c r="L3816" s="25">
        <v>0</v>
      </c>
      <c r="M3816" s="26">
        <f>ROUND(ROUND(L3816,2)*ROUND(G3816,3),2)</f>
        <v>0</v>
      </c>
      <c r="N3816" s="23" t="s">
        <v>129</v>
      </c>
      <c r="O3816">
        <f>(M3816*21)/100</f>
        <v>0</v>
      </c>
      <c r="P3816" t="s">
        <v>42</v>
      </c>
    </row>
    <row r="3817" spans="1:16" x14ac:dyDescent="0.2">
      <c r="A3817" s="27" t="s">
        <v>43</v>
      </c>
      <c r="E3817" s="28" t="s">
        <v>4</v>
      </c>
    </row>
    <row r="3818" spans="1:16" x14ac:dyDescent="0.2">
      <c r="A3818" s="27" t="s">
        <v>44</v>
      </c>
      <c r="E3818" s="29" t="s">
        <v>4</v>
      </c>
    </row>
    <row r="3819" spans="1:16" x14ac:dyDescent="0.2">
      <c r="E3819" s="28" t="s">
        <v>4</v>
      </c>
    </row>
    <row r="3820" spans="1:16" x14ac:dyDescent="0.2">
      <c r="A3820" t="s">
        <v>36</v>
      </c>
      <c r="B3820" s="5" t="s">
        <v>339</v>
      </c>
      <c r="C3820" s="5" t="s">
        <v>2701</v>
      </c>
      <c r="D3820" t="s">
        <v>4</v>
      </c>
      <c r="E3820" s="22" t="s">
        <v>2702</v>
      </c>
      <c r="F3820" s="23" t="s">
        <v>64</v>
      </c>
      <c r="G3820" s="24">
        <v>1</v>
      </c>
      <c r="H3820" s="23">
        <v>9.5E-4</v>
      </c>
      <c r="I3820" s="23">
        <f>ROUND(G3820*H3820,6)</f>
        <v>9.5E-4</v>
      </c>
      <c r="L3820" s="25">
        <v>0</v>
      </c>
      <c r="M3820" s="26">
        <f>ROUND(ROUND(L3820,2)*ROUND(G3820,3),2)</f>
        <v>0</v>
      </c>
      <c r="N3820" s="23" t="s">
        <v>129</v>
      </c>
      <c r="O3820">
        <f>(M3820*21)/100</f>
        <v>0</v>
      </c>
      <c r="P3820" t="s">
        <v>42</v>
      </c>
    </row>
    <row r="3821" spans="1:16" x14ac:dyDescent="0.2">
      <c r="A3821" s="27" t="s">
        <v>43</v>
      </c>
      <c r="E3821" s="28" t="s">
        <v>4</v>
      </c>
    </row>
    <row r="3822" spans="1:16" x14ac:dyDescent="0.2">
      <c r="A3822" s="27" t="s">
        <v>44</v>
      </c>
      <c r="E3822" s="29" t="s">
        <v>4</v>
      </c>
    </row>
    <row r="3823" spans="1:16" x14ac:dyDescent="0.2">
      <c r="E3823" s="28" t="s">
        <v>4</v>
      </c>
    </row>
    <row r="3824" spans="1:16" ht="25.5" x14ac:dyDescent="0.2">
      <c r="A3824" t="s">
        <v>36</v>
      </c>
      <c r="B3824" s="5" t="s">
        <v>344</v>
      </c>
      <c r="C3824" s="5" t="s">
        <v>2703</v>
      </c>
      <c r="D3824" t="s">
        <v>4</v>
      </c>
      <c r="E3824" s="22" t="s">
        <v>2704</v>
      </c>
      <c r="F3824" s="23" t="s">
        <v>64</v>
      </c>
      <c r="G3824" s="24">
        <v>4</v>
      </c>
      <c r="H3824" s="23">
        <v>5.2999999999999998E-4</v>
      </c>
      <c r="I3824" s="23">
        <f>ROUND(G3824*H3824,6)</f>
        <v>2.1199999999999999E-3</v>
      </c>
      <c r="L3824" s="25">
        <v>0</v>
      </c>
      <c r="M3824" s="26">
        <f>ROUND(ROUND(L3824,2)*ROUND(G3824,3),2)</f>
        <v>0</v>
      </c>
      <c r="N3824" s="23" t="s">
        <v>129</v>
      </c>
      <c r="O3824">
        <f>(M3824*21)/100</f>
        <v>0</v>
      </c>
      <c r="P3824" t="s">
        <v>42</v>
      </c>
    </row>
    <row r="3825" spans="1:16" x14ac:dyDescent="0.2">
      <c r="A3825" s="27" t="s">
        <v>43</v>
      </c>
      <c r="E3825" s="28" t="s">
        <v>4</v>
      </c>
    </row>
    <row r="3826" spans="1:16" x14ac:dyDescent="0.2">
      <c r="A3826" s="27" t="s">
        <v>44</v>
      </c>
      <c r="E3826" s="29" t="s">
        <v>4</v>
      </c>
    </row>
    <row r="3827" spans="1:16" x14ac:dyDescent="0.2">
      <c r="E3827" s="28" t="s">
        <v>4</v>
      </c>
    </row>
    <row r="3828" spans="1:16" ht="25.5" x14ac:dyDescent="0.2">
      <c r="A3828" t="s">
        <v>36</v>
      </c>
      <c r="B3828" s="5" t="s">
        <v>348</v>
      </c>
      <c r="C3828" s="5" t="s">
        <v>2705</v>
      </c>
      <c r="D3828" t="s">
        <v>4</v>
      </c>
      <c r="E3828" s="22" t="s">
        <v>2706</v>
      </c>
      <c r="F3828" s="23" t="s">
        <v>64</v>
      </c>
      <c r="G3828" s="24">
        <v>4</v>
      </c>
      <c r="H3828" s="23">
        <v>1.47E-3</v>
      </c>
      <c r="I3828" s="23">
        <f>ROUND(G3828*H3828,6)</f>
        <v>5.8799999999999998E-3</v>
      </c>
      <c r="L3828" s="25">
        <v>0</v>
      </c>
      <c r="M3828" s="26">
        <f>ROUND(ROUND(L3828,2)*ROUND(G3828,3),2)</f>
        <v>0</v>
      </c>
      <c r="N3828" s="23" t="s">
        <v>129</v>
      </c>
      <c r="O3828">
        <f>(M3828*21)/100</f>
        <v>0</v>
      </c>
      <c r="P3828" t="s">
        <v>42</v>
      </c>
    </row>
    <row r="3829" spans="1:16" x14ac:dyDescent="0.2">
      <c r="A3829" s="27" t="s">
        <v>43</v>
      </c>
      <c r="E3829" s="28" t="s">
        <v>4</v>
      </c>
    </row>
    <row r="3830" spans="1:16" x14ac:dyDescent="0.2">
      <c r="A3830" s="27" t="s">
        <v>44</v>
      </c>
      <c r="E3830" s="29" t="s">
        <v>4</v>
      </c>
    </row>
    <row r="3831" spans="1:16" x14ac:dyDescent="0.2">
      <c r="E3831" s="28" t="s">
        <v>4</v>
      </c>
    </row>
    <row r="3832" spans="1:16" x14ac:dyDescent="0.2">
      <c r="A3832" t="s">
        <v>36</v>
      </c>
      <c r="B3832" s="5" t="s">
        <v>354</v>
      </c>
      <c r="C3832" s="5" t="s">
        <v>2707</v>
      </c>
      <c r="D3832" t="s">
        <v>4</v>
      </c>
      <c r="E3832" s="22" t="s">
        <v>2708</v>
      </c>
      <c r="F3832" s="23" t="s">
        <v>165</v>
      </c>
      <c r="G3832" s="24">
        <v>8.4000000000000005E-2</v>
      </c>
      <c r="H3832" s="23">
        <v>0</v>
      </c>
      <c r="I3832" s="23">
        <f>ROUND(G3832*H3832,6)</f>
        <v>0</v>
      </c>
      <c r="L3832" s="25">
        <v>0</v>
      </c>
      <c r="M3832" s="26">
        <f>ROUND(ROUND(L3832,2)*ROUND(G3832,3),2)</f>
        <v>0</v>
      </c>
      <c r="N3832" s="23" t="s">
        <v>129</v>
      </c>
      <c r="O3832">
        <f>(M3832*21)/100</f>
        <v>0</v>
      </c>
      <c r="P3832" t="s">
        <v>42</v>
      </c>
    </row>
    <row r="3833" spans="1:16" x14ac:dyDescent="0.2">
      <c r="A3833" s="27" t="s">
        <v>43</v>
      </c>
      <c r="E3833" s="28" t="s">
        <v>4</v>
      </c>
    </row>
    <row r="3834" spans="1:16" x14ac:dyDescent="0.2">
      <c r="A3834" s="27" t="s">
        <v>44</v>
      </c>
      <c r="E3834" s="29" t="s">
        <v>4</v>
      </c>
    </row>
    <row r="3835" spans="1:16" ht="114.75" x14ac:dyDescent="0.2">
      <c r="E3835" s="28" t="s">
        <v>675</v>
      </c>
    </row>
    <row r="3836" spans="1:16" x14ac:dyDescent="0.2">
      <c r="A3836" t="s">
        <v>36</v>
      </c>
      <c r="B3836" s="5" t="s">
        <v>358</v>
      </c>
      <c r="C3836" s="5" t="s">
        <v>2709</v>
      </c>
      <c r="D3836" t="s">
        <v>4</v>
      </c>
      <c r="E3836" s="22" t="s">
        <v>2710</v>
      </c>
      <c r="F3836" s="23" t="s">
        <v>165</v>
      </c>
      <c r="G3836" s="24">
        <v>8.4000000000000005E-2</v>
      </c>
      <c r="H3836" s="23">
        <v>0</v>
      </c>
      <c r="I3836" s="23">
        <f>ROUND(G3836*H3836,6)</f>
        <v>0</v>
      </c>
      <c r="L3836" s="25">
        <v>0</v>
      </c>
      <c r="M3836" s="26">
        <f>ROUND(ROUND(L3836,2)*ROUND(G3836,3),2)</f>
        <v>0</v>
      </c>
      <c r="N3836" s="23" t="s">
        <v>129</v>
      </c>
      <c r="O3836">
        <f>(M3836*21)/100</f>
        <v>0</v>
      </c>
      <c r="P3836" t="s">
        <v>42</v>
      </c>
    </row>
    <row r="3837" spans="1:16" x14ac:dyDescent="0.2">
      <c r="A3837" s="27" t="s">
        <v>43</v>
      </c>
      <c r="E3837" s="28" t="s">
        <v>4</v>
      </c>
    </row>
    <row r="3838" spans="1:16" x14ac:dyDescent="0.2">
      <c r="A3838" s="27" t="s">
        <v>44</v>
      </c>
      <c r="E3838" s="29" t="s">
        <v>4</v>
      </c>
    </row>
    <row r="3839" spans="1:16" ht="114.75" x14ac:dyDescent="0.2">
      <c r="E3839" s="28" t="s">
        <v>675</v>
      </c>
    </row>
    <row r="3840" spans="1:16" x14ac:dyDescent="0.2">
      <c r="A3840" t="s">
        <v>33</v>
      </c>
      <c r="C3840" s="6" t="s">
        <v>2711</v>
      </c>
      <c r="E3840" s="30" t="s">
        <v>2712</v>
      </c>
      <c r="J3840" s="26">
        <f>0</f>
        <v>0</v>
      </c>
      <c r="K3840" s="26">
        <f>0</f>
        <v>0</v>
      </c>
      <c r="L3840" s="26">
        <f>0+L3841+L3845+L3849+L3853+L3857+L3861+L3865+L3869+L3873+L3877+L3881+L3885+L3889+L3893+L3897+L3901+L3905+L3909+L3913+L3917</f>
        <v>0</v>
      </c>
      <c r="M3840" s="26">
        <f>0+M3841+M3845+M3849+M3853+M3857+M3861+M3865+M3869+M3873+M3877+M3881+M3885+M3889+M3893+M3897+M3901+M3905+M3909+M3913+M3917</f>
        <v>0</v>
      </c>
    </row>
    <row r="3841" spans="1:16" ht="25.5" x14ac:dyDescent="0.2">
      <c r="A3841" t="s">
        <v>36</v>
      </c>
      <c r="B3841" s="5" t="s">
        <v>266</v>
      </c>
      <c r="C3841" s="5" t="s">
        <v>2713</v>
      </c>
      <c r="D3841" t="s">
        <v>4</v>
      </c>
      <c r="E3841" s="22" t="s">
        <v>2714</v>
      </c>
      <c r="F3841" s="23" t="s">
        <v>64</v>
      </c>
      <c r="G3841" s="24">
        <v>1</v>
      </c>
      <c r="H3841" s="23">
        <v>1.34E-2</v>
      </c>
      <c r="I3841" s="23">
        <f>ROUND(G3841*H3841,6)</f>
        <v>1.34E-2</v>
      </c>
      <c r="L3841" s="25">
        <v>0</v>
      </c>
      <c r="M3841" s="26">
        <f>ROUND(ROUND(L3841,2)*ROUND(G3841,3),2)</f>
        <v>0</v>
      </c>
      <c r="N3841" s="23" t="s">
        <v>129</v>
      </c>
      <c r="O3841">
        <f>(M3841*21)/100</f>
        <v>0</v>
      </c>
      <c r="P3841" t="s">
        <v>42</v>
      </c>
    </row>
    <row r="3842" spans="1:16" x14ac:dyDescent="0.2">
      <c r="A3842" s="27" t="s">
        <v>43</v>
      </c>
      <c r="E3842" s="28" t="s">
        <v>4</v>
      </c>
    </row>
    <row r="3843" spans="1:16" x14ac:dyDescent="0.2">
      <c r="A3843" s="27" t="s">
        <v>44</v>
      </c>
      <c r="E3843" s="29" t="s">
        <v>4</v>
      </c>
    </row>
    <row r="3844" spans="1:16" x14ac:dyDescent="0.2">
      <c r="E3844" s="28" t="s">
        <v>4</v>
      </c>
    </row>
    <row r="3845" spans="1:16" ht="25.5" x14ac:dyDescent="0.2">
      <c r="A3845" t="s">
        <v>36</v>
      </c>
      <c r="B3845" s="5" t="s">
        <v>258</v>
      </c>
      <c r="C3845" s="5" t="s">
        <v>2715</v>
      </c>
      <c r="D3845" t="s">
        <v>4</v>
      </c>
      <c r="E3845" s="22" t="s">
        <v>2716</v>
      </c>
      <c r="F3845" s="23" t="s">
        <v>64</v>
      </c>
      <c r="G3845" s="24">
        <v>2</v>
      </c>
      <c r="H3845" s="23">
        <v>4.8120000000000003E-2</v>
      </c>
      <c r="I3845" s="23">
        <f>ROUND(G3845*H3845,6)</f>
        <v>9.6240000000000006E-2</v>
      </c>
      <c r="L3845" s="25">
        <v>0</v>
      </c>
      <c r="M3845" s="26">
        <f>ROUND(ROUND(L3845,2)*ROUND(G3845,3),2)</f>
        <v>0</v>
      </c>
      <c r="N3845" s="23" t="s">
        <v>129</v>
      </c>
      <c r="O3845">
        <f>(M3845*21)/100</f>
        <v>0</v>
      </c>
      <c r="P3845" t="s">
        <v>42</v>
      </c>
    </row>
    <row r="3846" spans="1:16" x14ac:dyDescent="0.2">
      <c r="A3846" s="27" t="s">
        <v>43</v>
      </c>
      <c r="E3846" s="28" t="s">
        <v>4</v>
      </c>
    </row>
    <row r="3847" spans="1:16" x14ac:dyDescent="0.2">
      <c r="A3847" s="27" t="s">
        <v>44</v>
      </c>
      <c r="E3847" s="29" t="s">
        <v>4</v>
      </c>
    </row>
    <row r="3848" spans="1:16" x14ac:dyDescent="0.2">
      <c r="E3848" s="28" t="s">
        <v>4</v>
      </c>
    </row>
    <row r="3849" spans="1:16" ht="25.5" x14ac:dyDescent="0.2">
      <c r="A3849" t="s">
        <v>36</v>
      </c>
      <c r="B3849" s="5" t="s">
        <v>271</v>
      </c>
      <c r="C3849" s="5" t="s">
        <v>2717</v>
      </c>
      <c r="D3849" t="s">
        <v>4</v>
      </c>
      <c r="E3849" s="22" t="s">
        <v>2718</v>
      </c>
      <c r="F3849" s="23" t="s">
        <v>64</v>
      </c>
      <c r="G3849" s="24">
        <v>1</v>
      </c>
      <c r="H3849" s="23">
        <v>2.5700000000000001E-2</v>
      </c>
      <c r="I3849" s="23">
        <f>ROUND(G3849*H3849,6)</f>
        <v>2.5700000000000001E-2</v>
      </c>
      <c r="L3849" s="25">
        <v>0</v>
      </c>
      <c r="M3849" s="26">
        <f>ROUND(ROUND(L3849,2)*ROUND(G3849,3),2)</f>
        <v>0</v>
      </c>
      <c r="N3849" s="23" t="s">
        <v>129</v>
      </c>
      <c r="O3849">
        <f>(M3849*21)/100</f>
        <v>0</v>
      </c>
      <c r="P3849" t="s">
        <v>42</v>
      </c>
    </row>
    <row r="3850" spans="1:16" x14ac:dyDescent="0.2">
      <c r="A3850" s="27" t="s">
        <v>43</v>
      </c>
      <c r="E3850" s="28" t="s">
        <v>4</v>
      </c>
    </row>
    <row r="3851" spans="1:16" x14ac:dyDescent="0.2">
      <c r="A3851" s="27" t="s">
        <v>44</v>
      </c>
      <c r="E3851" s="29" t="s">
        <v>4</v>
      </c>
    </row>
    <row r="3852" spans="1:16" x14ac:dyDescent="0.2">
      <c r="E3852" s="28" t="s">
        <v>4</v>
      </c>
    </row>
    <row r="3853" spans="1:16" ht="25.5" x14ac:dyDescent="0.2">
      <c r="A3853" t="s">
        <v>36</v>
      </c>
      <c r="B3853" s="5" t="s">
        <v>261</v>
      </c>
      <c r="C3853" s="5" t="s">
        <v>2719</v>
      </c>
      <c r="D3853" t="s">
        <v>4</v>
      </c>
      <c r="E3853" s="22" t="s">
        <v>2720</v>
      </c>
      <c r="F3853" s="23" t="s">
        <v>64</v>
      </c>
      <c r="G3853" s="24">
        <v>1</v>
      </c>
      <c r="H3853" s="23">
        <v>1.54E-2</v>
      </c>
      <c r="I3853" s="23">
        <f>ROUND(G3853*H3853,6)</f>
        <v>1.54E-2</v>
      </c>
      <c r="L3853" s="25">
        <v>0</v>
      </c>
      <c r="M3853" s="26">
        <f>ROUND(ROUND(L3853,2)*ROUND(G3853,3),2)</f>
        <v>0</v>
      </c>
      <c r="N3853" s="23" t="s">
        <v>129</v>
      </c>
      <c r="O3853">
        <f>(M3853*21)/100</f>
        <v>0</v>
      </c>
      <c r="P3853" t="s">
        <v>42</v>
      </c>
    </row>
    <row r="3854" spans="1:16" x14ac:dyDescent="0.2">
      <c r="A3854" s="27" t="s">
        <v>43</v>
      </c>
      <c r="E3854" s="28" t="s">
        <v>4</v>
      </c>
    </row>
    <row r="3855" spans="1:16" x14ac:dyDescent="0.2">
      <c r="A3855" s="27" t="s">
        <v>44</v>
      </c>
      <c r="E3855" s="29" t="s">
        <v>4</v>
      </c>
    </row>
    <row r="3856" spans="1:16" x14ac:dyDescent="0.2">
      <c r="E3856" s="28" t="s">
        <v>4</v>
      </c>
    </row>
    <row r="3857" spans="1:16" ht="25.5" x14ac:dyDescent="0.2">
      <c r="A3857" t="s">
        <v>36</v>
      </c>
      <c r="B3857" s="5" t="s">
        <v>275</v>
      </c>
      <c r="C3857" s="5" t="s">
        <v>2721</v>
      </c>
      <c r="D3857" t="s">
        <v>4</v>
      </c>
      <c r="E3857" s="22" t="s">
        <v>2722</v>
      </c>
      <c r="F3857" s="23" t="s">
        <v>64</v>
      </c>
      <c r="G3857" s="24">
        <v>2</v>
      </c>
      <c r="H3857" s="23">
        <v>2.1760000000000002E-2</v>
      </c>
      <c r="I3857" s="23">
        <f>ROUND(G3857*H3857,6)</f>
        <v>4.3520000000000003E-2</v>
      </c>
      <c r="L3857" s="25">
        <v>0</v>
      </c>
      <c r="M3857" s="26">
        <f>ROUND(ROUND(L3857,2)*ROUND(G3857,3),2)</f>
        <v>0</v>
      </c>
      <c r="N3857" s="23" t="s">
        <v>129</v>
      </c>
      <c r="O3857">
        <f>(M3857*21)/100</f>
        <v>0</v>
      </c>
      <c r="P3857" t="s">
        <v>42</v>
      </c>
    </row>
    <row r="3858" spans="1:16" x14ac:dyDescent="0.2">
      <c r="A3858" s="27" t="s">
        <v>43</v>
      </c>
      <c r="E3858" s="28" t="s">
        <v>4</v>
      </c>
    </row>
    <row r="3859" spans="1:16" x14ac:dyDescent="0.2">
      <c r="A3859" s="27" t="s">
        <v>44</v>
      </c>
      <c r="E3859" s="29" t="s">
        <v>4</v>
      </c>
    </row>
    <row r="3860" spans="1:16" x14ac:dyDescent="0.2">
      <c r="E3860" s="28" t="s">
        <v>4</v>
      </c>
    </row>
    <row r="3861" spans="1:16" ht="25.5" x14ac:dyDescent="0.2">
      <c r="A3861" t="s">
        <v>36</v>
      </c>
      <c r="B3861" s="5" t="s">
        <v>262</v>
      </c>
      <c r="C3861" s="5" t="s">
        <v>2723</v>
      </c>
      <c r="D3861" t="s">
        <v>4</v>
      </c>
      <c r="E3861" s="22" t="s">
        <v>2724</v>
      </c>
      <c r="F3861" s="23" t="s">
        <v>64</v>
      </c>
      <c r="G3861" s="24">
        <v>3</v>
      </c>
      <c r="H3861" s="23">
        <v>2.5020000000000001E-2</v>
      </c>
      <c r="I3861" s="23">
        <f>ROUND(G3861*H3861,6)</f>
        <v>7.5060000000000002E-2</v>
      </c>
      <c r="L3861" s="25">
        <v>0</v>
      </c>
      <c r="M3861" s="26">
        <f>ROUND(ROUND(L3861,2)*ROUND(G3861,3),2)</f>
        <v>0</v>
      </c>
      <c r="N3861" s="23" t="s">
        <v>129</v>
      </c>
      <c r="O3861">
        <f>(M3861*21)/100</f>
        <v>0</v>
      </c>
      <c r="P3861" t="s">
        <v>42</v>
      </c>
    </row>
    <row r="3862" spans="1:16" x14ac:dyDescent="0.2">
      <c r="A3862" s="27" t="s">
        <v>43</v>
      </c>
      <c r="E3862" s="28" t="s">
        <v>4</v>
      </c>
    </row>
    <row r="3863" spans="1:16" x14ac:dyDescent="0.2">
      <c r="A3863" s="27" t="s">
        <v>44</v>
      </c>
      <c r="E3863" s="29" t="s">
        <v>4</v>
      </c>
    </row>
    <row r="3864" spans="1:16" x14ac:dyDescent="0.2">
      <c r="E3864" s="28" t="s">
        <v>4</v>
      </c>
    </row>
    <row r="3865" spans="1:16" ht="25.5" x14ac:dyDescent="0.2">
      <c r="A3865" t="s">
        <v>36</v>
      </c>
      <c r="B3865" s="5" t="s">
        <v>280</v>
      </c>
      <c r="C3865" s="5" t="s">
        <v>2725</v>
      </c>
      <c r="D3865" t="s">
        <v>4</v>
      </c>
      <c r="E3865" s="22" t="s">
        <v>2726</v>
      </c>
      <c r="F3865" s="23" t="s">
        <v>64</v>
      </c>
      <c r="G3865" s="24">
        <v>2</v>
      </c>
      <c r="H3865" s="23">
        <v>2.828E-2</v>
      </c>
      <c r="I3865" s="23">
        <f>ROUND(G3865*H3865,6)</f>
        <v>5.6559999999999999E-2</v>
      </c>
      <c r="L3865" s="25">
        <v>0</v>
      </c>
      <c r="M3865" s="26">
        <f>ROUND(ROUND(L3865,2)*ROUND(G3865,3),2)</f>
        <v>0</v>
      </c>
      <c r="N3865" s="23" t="s">
        <v>129</v>
      </c>
      <c r="O3865">
        <f>(M3865*21)/100</f>
        <v>0</v>
      </c>
      <c r="P3865" t="s">
        <v>42</v>
      </c>
    </row>
    <row r="3866" spans="1:16" x14ac:dyDescent="0.2">
      <c r="A3866" s="27" t="s">
        <v>43</v>
      </c>
      <c r="E3866" s="28" t="s">
        <v>4</v>
      </c>
    </row>
    <row r="3867" spans="1:16" x14ac:dyDescent="0.2">
      <c r="A3867" s="27" t="s">
        <v>44</v>
      </c>
      <c r="E3867" s="29" t="s">
        <v>4</v>
      </c>
    </row>
    <row r="3868" spans="1:16" x14ac:dyDescent="0.2">
      <c r="E3868" s="28" t="s">
        <v>4</v>
      </c>
    </row>
    <row r="3869" spans="1:16" ht="25.5" x14ac:dyDescent="0.2">
      <c r="A3869" t="s">
        <v>36</v>
      </c>
      <c r="B3869" s="5" t="s">
        <v>265</v>
      </c>
      <c r="C3869" s="5" t="s">
        <v>2727</v>
      </c>
      <c r="D3869" t="s">
        <v>4</v>
      </c>
      <c r="E3869" s="22" t="s">
        <v>2728</v>
      </c>
      <c r="F3869" s="23" t="s">
        <v>64</v>
      </c>
      <c r="G3869" s="24">
        <v>2</v>
      </c>
      <c r="H3869" s="23">
        <v>3.1539999999999999E-2</v>
      </c>
      <c r="I3869" s="23">
        <f>ROUND(G3869*H3869,6)</f>
        <v>6.3079999999999997E-2</v>
      </c>
      <c r="L3869" s="25">
        <v>0</v>
      </c>
      <c r="M3869" s="26">
        <f>ROUND(ROUND(L3869,2)*ROUND(G3869,3),2)</f>
        <v>0</v>
      </c>
      <c r="N3869" s="23" t="s">
        <v>129</v>
      </c>
      <c r="O3869">
        <f>(M3869*21)/100</f>
        <v>0</v>
      </c>
      <c r="P3869" t="s">
        <v>42</v>
      </c>
    </row>
    <row r="3870" spans="1:16" x14ac:dyDescent="0.2">
      <c r="A3870" s="27" t="s">
        <v>43</v>
      </c>
      <c r="E3870" s="28" t="s">
        <v>4</v>
      </c>
    </row>
    <row r="3871" spans="1:16" x14ac:dyDescent="0.2">
      <c r="A3871" s="27" t="s">
        <v>44</v>
      </c>
      <c r="E3871" s="29" t="s">
        <v>4</v>
      </c>
    </row>
    <row r="3872" spans="1:16" x14ac:dyDescent="0.2">
      <c r="E3872" s="28" t="s">
        <v>4</v>
      </c>
    </row>
    <row r="3873" spans="1:16" ht="25.5" x14ac:dyDescent="0.2">
      <c r="A3873" t="s">
        <v>36</v>
      </c>
      <c r="B3873" s="5" t="s">
        <v>284</v>
      </c>
      <c r="C3873" s="5" t="s">
        <v>2729</v>
      </c>
      <c r="D3873" t="s">
        <v>4</v>
      </c>
      <c r="E3873" s="22" t="s">
        <v>2730</v>
      </c>
      <c r="F3873" s="23" t="s">
        <v>64</v>
      </c>
      <c r="G3873" s="24">
        <v>1</v>
      </c>
      <c r="H3873" s="23">
        <v>3.4799999999999998E-2</v>
      </c>
      <c r="I3873" s="23">
        <f>ROUND(G3873*H3873,6)</f>
        <v>3.4799999999999998E-2</v>
      </c>
      <c r="L3873" s="25">
        <v>0</v>
      </c>
      <c r="M3873" s="26">
        <f>ROUND(ROUND(L3873,2)*ROUND(G3873,3),2)</f>
        <v>0</v>
      </c>
      <c r="N3873" s="23" t="s">
        <v>129</v>
      </c>
      <c r="O3873">
        <f>(M3873*21)/100</f>
        <v>0</v>
      </c>
      <c r="P3873" t="s">
        <v>42</v>
      </c>
    </row>
    <row r="3874" spans="1:16" x14ac:dyDescent="0.2">
      <c r="A3874" s="27" t="s">
        <v>43</v>
      </c>
      <c r="E3874" s="28" t="s">
        <v>4</v>
      </c>
    </row>
    <row r="3875" spans="1:16" x14ac:dyDescent="0.2">
      <c r="A3875" s="27" t="s">
        <v>44</v>
      </c>
      <c r="E3875" s="29" t="s">
        <v>4</v>
      </c>
    </row>
    <row r="3876" spans="1:16" x14ac:dyDescent="0.2">
      <c r="E3876" s="28" t="s">
        <v>4</v>
      </c>
    </row>
    <row r="3877" spans="1:16" ht="25.5" x14ac:dyDescent="0.2">
      <c r="A3877" t="s">
        <v>36</v>
      </c>
      <c r="B3877" s="5" t="s">
        <v>288</v>
      </c>
      <c r="C3877" s="5" t="s">
        <v>2731</v>
      </c>
      <c r="D3877" t="s">
        <v>4</v>
      </c>
      <c r="E3877" s="22" t="s">
        <v>2732</v>
      </c>
      <c r="F3877" s="23" t="s">
        <v>64</v>
      </c>
      <c r="G3877" s="24">
        <v>3</v>
      </c>
      <c r="H3877" s="23">
        <v>4.7840000000000001E-2</v>
      </c>
      <c r="I3877" s="23">
        <f>ROUND(G3877*H3877,6)</f>
        <v>0.14352000000000001</v>
      </c>
      <c r="L3877" s="25">
        <v>0</v>
      </c>
      <c r="M3877" s="26">
        <f>ROUND(ROUND(L3877,2)*ROUND(G3877,3),2)</f>
        <v>0</v>
      </c>
      <c r="N3877" s="23" t="s">
        <v>129</v>
      </c>
      <c r="O3877">
        <f>(M3877*21)/100</f>
        <v>0</v>
      </c>
      <c r="P3877" t="s">
        <v>42</v>
      </c>
    </row>
    <row r="3878" spans="1:16" x14ac:dyDescent="0.2">
      <c r="A3878" s="27" t="s">
        <v>43</v>
      </c>
      <c r="E3878" s="28" t="s">
        <v>4</v>
      </c>
    </row>
    <row r="3879" spans="1:16" x14ac:dyDescent="0.2">
      <c r="A3879" s="27" t="s">
        <v>44</v>
      </c>
      <c r="E3879" s="29" t="s">
        <v>4</v>
      </c>
    </row>
    <row r="3880" spans="1:16" x14ac:dyDescent="0.2">
      <c r="E3880" s="28" t="s">
        <v>4</v>
      </c>
    </row>
    <row r="3881" spans="1:16" ht="25.5" x14ac:dyDescent="0.2">
      <c r="A3881" t="s">
        <v>36</v>
      </c>
      <c r="B3881" s="5" t="s">
        <v>291</v>
      </c>
      <c r="C3881" s="5" t="s">
        <v>2733</v>
      </c>
      <c r="D3881" t="s">
        <v>4</v>
      </c>
      <c r="E3881" s="22" t="s">
        <v>2734</v>
      </c>
      <c r="F3881" s="23" t="s">
        <v>64</v>
      </c>
      <c r="G3881" s="24">
        <v>1</v>
      </c>
      <c r="H3881" s="23">
        <v>5.4359999999999999E-2</v>
      </c>
      <c r="I3881" s="23">
        <f>ROUND(G3881*H3881,6)</f>
        <v>5.4359999999999999E-2</v>
      </c>
      <c r="L3881" s="25">
        <v>0</v>
      </c>
      <c r="M3881" s="26">
        <f>ROUND(ROUND(L3881,2)*ROUND(G3881,3),2)</f>
        <v>0</v>
      </c>
      <c r="N3881" s="23" t="s">
        <v>129</v>
      </c>
      <c r="O3881">
        <f>(M3881*21)/100</f>
        <v>0</v>
      </c>
      <c r="P3881" t="s">
        <v>42</v>
      </c>
    </row>
    <row r="3882" spans="1:16" x14ac:dyDescent="0.2">
      <c r="A3882" s="27" t="s">
        <v>43</v>
      </c>
      <c r="E3882" s="28" t="s">
        <v>4</v>
      </c>
    </row>
    <row r="3883" spans="1:16" x14ac:dyDescent="0.2">
      <c r="A3883" s="27" t="s">
        <v>44</v>
      </c>
      <c r="E3883" s="29" t="s">
        <v>4</v>
      </c>
    </row>
    <row r="3884" spans="1:16" x14ac:dyDescent="0.2">
      <c r="E3884" s="28" t="s">
        <v>4</v>
      </c>
    </row>
    <row r="3885" spans="1:16" ht="25.5" x14ac:dyDescent="0.2">
      <c r="A3885" t="s">
        <v>36</v>
      </c>
      <c r="B3885" s="5" t="s">
        <v>363</v>
      </c>
      <c r="C3885" s="5" t="s">
        <v>2735</v>
      </c>
      <c r="D3885" t="s">
        <v>4</v>
      </c>
      <c r="E3885" s="22" t="s">
        <v>2736</v>
      </c>
      <c r="F3885" s="23" t="s">
        <v>64</v>
      </c>
      <c r="G3885" s="24">
        <v>9</v>
      </c>
      <c r="H3885" s="23">
        <v>6.8500000000000005E-2</v>
      </c>
      <c r="I3885" s="23">
        <f>ROUND(G3885*H3885,6)</f>
        <v>0.61650000000000005</v>
      </c>
      <c r="L3885" s="25">
        <v>0</v>
      </c>
      <c r="M3885" s="26">
        <f>ROUND(ROUND(L3885,2)*ROUND(G3885,3),2)</f>
        <v>0</v>
      </c>
      <c r="N3885" s="23" t="s">
        <v>129</v>
      </c>
      <c r="O3885">
        <f>(M3885*21)/100</f>
        <v>0</v>
      </c>
      <c r="P3885" t="s">
        <v>42</v>
      </c>
    </row>
    <row r="3886" spans="1:16" x14ac:dyDescent="0.2">
      <c r="A3886" s="27" t="s">
        <v>43</v>
      </c>
      <c r="E3886" s="28" t="s">
        <v>4</v>
      </c>
    </row>
    <row r="3887" spans="1:16" x14ac:dyDescent="0.2">
      <c r="A3887" s="27" t="s">
        <v>44</v>
      </c>
      <c r="E3887" s="29" t="s">
        <v>4</v>
      </c>
    </row>
    <row r="3888" spans="1:16" x14ac:dyDescent="0.2">
      <c r="E3888" s="28" t="s">
        <v>4</v>
      </c>
    </row>
    <row r="3889" spans="1:16" ht="25.5" x14ac:dyDescent="0.2">
      <c r="A3889" t="s">
        <v>36</v>
      </c>
      <c r="B3889" s="5" t="s">
        <v>368</v>
      </c>
      <c r="C3889" s="5" t="s">
        <v>2737</v>
      </c>
      <c r="D3889" t="s">
        <v>4</v>
      </c>
      <c r="E3889" s="22" t="s">
        <v>2738</v>
      </c>
      <c r="F3889" s="23" t="s">
        <v>64</v>
      </c>
      <c r="G3889" s="24">
        <v>3</v>
      </c>
      <c r="H3889" s="23">
        <v>2.9149999999999999E-2</v>
      </c>
      <c r="I3889" s="23">
        <f>ROUND(G3889*H3889,6)</f>
        <v>8.745E-2</v>
      </c>
      <c r="L3889" s="25">
        <v>0</v>
      </c>
      <c r="M3889" s="26">
        <f>ROUND(ROUND(L3889,2)*ROUND(G3889,3),2)</f>
        <v>0</v>
      </c>
      <c r="N3889" s="23" t="s">
        <v>129</v>
      </c>
      <c r="O3889">
        <f>(M3889*21)/100</f>
        <v>0</v>
      </c>
      <c r="P3889" t="s">
        <v>42</v>
      </c>
    </row>
    <row r="3890" spans="1:16" x14ac:dyDescent="0.2">
      <c r="A3890" s="27" t="s">
        <v>43</v>
      </c>
      <c r="E3890" s="28" t="s">
        <v>4</v>
      </c>
    </row>
    <row r="3891" spans="1:16" x14ac:dyDescent="0.2">
      <c r="A3891" s="27" t="s">
        <v>44</v>
      </c>
      <c r="E3891" s="29" t="s">
        <v>4</v>
      </c>
    </row>
    <row r="3892" spans="1:16" x14ac:dyDescent="0.2">
      <c r="E3892" s="28" t="s">
        <v>4</v>
      </c>
    </row>
    <row r="3893" spans="1:16" ht="25.5" x14ac:dyDescent="0.2">
      <c r="A3893" t="s">
        <v>36</v>
      </c>
      <c r="B3893" s="5" t="s">
        <v>372</v>
      </c>
      <c r="C3893" s="5" t="s">
        <v>2739</v>
      </c>
      <c r="D3893" t="s">
        <v>4</v>
      </c>
      <c r="E3893" s="22" t="s">
        <v>2740</v>
      </c>
      <c r="F3893" s="23" t="s">
        <v>64</v>
      </c>
      <c r="G3893" s="24">
        <v>1</v>
      </c>
      <c r="H3893" s="23">
        <v>3.4540000000000001E-2</v>
      </c>
      <c r="I3893" s="23">
        <f>ROUND(G3893*H3893,6)</f>
        <v>3.4540000000000001E-2</v>
      </c>
      <c r="L3893" s="25">
        <v>0</v>
      </c>
      <c r="M3893" s="26">
        <f>ROUND(ROUND(L3893,2)*ROUND(G3893,3),2)</f>
        <v>0</v>
      </c>
      <c r="N3893" s="23" t="s">
        <v>129</v>
      </c>
      <c r="O3893">
        <f>(M3893*21)/100</f>
        <v>0</v>
      </c>
      <c r="P3893" t="s">
        <v>42</v>
      </c>
    </row>
    <row r="3894" spans="1:16" x14ac:dyDescent="0.2">
      <c r="A3894" s="27" t="s">
        <v>43</v>
      </c>
      <c r="E3894" s="28" t="s">
        <v>4</v>
      </c>
    </row>
    <row r="3895" spans="1:16" x14ac:dyDescent="0.2">
      <c r="A3895" s="27" t="s">
        <v>44</v>
      </c>
      <c r="E3895" s="29" t="s">
        <v>4</v>
      </c>
    </row>
    <row r="3896" spans="1:16" x14ac:dyDescent="0.2">
      <c r="E3896" s="28" t="s">
        <v>4</v>
      </c>
    </row>
    <row r="3897" spans="1:16" x14ac:dyDescent="0.2">
      <c r="A3897" t="s">
        <v>36</v>
      </c>
      <c r="B3897" s="5" t="s">
        <v>547</v>
      </c>
      <c r="C3897" s="5" t="s">
        <v>2741</v>
      </c>
      <c r="D3897" t="s">
        <v>4</v>
      </c>
      <c r="E3897" s="22" t="s">
        <v>2742</v>
      </c>
      <c r="F3897" s="23" t="s">
        <v>64</v>
      </c>
      <c r="G3897" s="24">
        <v>32</v>
      </c>
      <c r="H3897" s="23">
        <v>0</v>
      </c>
      <c r="I3897" s="23">
        <f>ROUND(G3897*H3897,6)</f>
        <v>0</v>
      </c>
      <c r="L3897" s="25">
        <v>0</v>
      </c>
      <c r="M3897" s="26">
        <f>ROUND(ROUND(L3897,2)*ROUND(G3897,3),2)</f>
        <v>0</v>
      </c>
      <c r="N3897" s="23" t="s">
        <v>129</v>
      </c>
      <c r="O3897">
        <f>(M3897*21)/100</f>
        <v>0</v>
      </c>
      <c r="P3897" t="s">
        <v>42</v>
      </c>
    </row>
    <row r="3898" spans="1:16" x14ac:dyDescent="0.2">
      <c r="A3898" s="27" t="s">
        <v>43</v>
      </c>
      <c r="E3898" s="28" t="s">
        <v>4</v>
      </c>
    </row>
    <row r="3899" spans="1:16" x14ac:dyDescent="0.2">
      <c r="A3899" s="27" t="s">
        <v>44</v>
      </c>
      <c r="E3899" s="29" t="s">
        <v>2743</v>
      </c>
    </row>
    <row r="3900" spans="1:16" ht="63.75" x14ac:dyDescent="0.2">
      <c r="E3900" s="28" t="s">
        <v>2744</v>
      </c>
    </row>
    <row r="3901" spans="1:16" x14ac:dyDescent="0.2">
      <c r="A3901" t="s">
        <v>36</v>
      </c>
      <c r="B3901" s="5" t="s">
        <v>574</v>
      </c>
      <c r="C3901" s="5" t="s">
        <v>2745</v>
      </c>
      <c r="D3901" t="s">
        <v>4</v>
      </c>
      <c r="E3901" s="22" t="s">
        <v>2746</v>
      </c>
      <c r="F3901" s="23" t="s">
        <v>60</v>
      </c>
      <c r="G3901" s="24">
        <v>23.64</v>
      </c>
      <c r="H3901" s="23">
        <v>0</v>
      </c>
      <c r="I3901" s="23">
        <f>ROUND(G3901*H3901,6)</f>
        <v>0</v>
      </c>
      <c r="L3901" s="25">
        <v>0</v>
      </c>
      <c r="M3901" s="26">
        <f>ROUND(ROUND(L3901,2)*ROUND(G3901,3),2)</f>
        <v>0</v>
      </c>
      <c r="N3901" s="23" t="s">
        <v>129</v>
      </c>
      <c r="O3901">
        <f>(M3901*21)/100</f>
        <v>0</v>
      </c>
      <c r="P3901" t="s">
        <v>42</v>
      </c>
    </row>
    <row r="3902" spans="1:16" x14ac:dyDescent="0.2">
      <c r="A3902" s="27" t="s">
        <v>43</v>
      </c>
      <c r="E3902" s="28" t="s">
        <v>4</v>
      </c>
    </row>
    <row r="3903" spans="1:16" ht="191.25" x14ac:dyDescent="0.2">
      <c r="A3903" s="27" t="s">
        <v>44</v>
      </c>
      <c r="E3903" s="29" t="s">
        <v>2747</v>
      </c>
    </row>
    <row r="3904" spans="1:16" ht="63.75" x14ac:dyDescent="0.2">
      <c r="E3904" s="28" t="s">
        <v>2744</v>
      </c>
    </row>
    <row r="3905" spans="1:16" x14ac:dyDescent="0.2">
      <c r="A3905" t="s">
        <v>36</v>
      </c>
      <c r="B3905" s="5" t="s">
        <v>559</v>
      </c>
      <c r="C3905" s="5" t="s">
        <v>2748</v>
      </c>
      <c r="D3905" t="s">
        <v>4</v>
      </c>
      <c r="E3905" s="22" t="s">
        <v>2749</v>
      </c>
      <c r="F3905" s="23" t="s">
        <v>1623</v>
      </c>
      <c r="G3905" s="24">
        <v>4</v>
      </c>
      <c r="H3905" s="23">
        <v>4.6300000000000001E-2</v>
      </c>
      <c r="I3905" s="23">
        <f>ROUND(G3905*H3905,6)</f>
        <v>0.1852</v>
      </c>
      <c r="L3905" s="25">
        <v>0</v>
      </c>
      <c r="M3905" s="26">
        <f>ROUND(ROUND(L3905,2)*ROUND(G3905,3),2)</f>
        <v>0</v>
      </c>
      <c r="N3905" s="23" t="s">
        <v>129</v>
      </c>
      <c r="O3905">
        <f>(M3905*21)/100</f>
        <v>0</v>
      </c>
      <c r="P3905" t="s">
        <v>42</v>
      </c>
    </row>
    <row r="3906" spans="1:16" x14ac:dyDescent="0.2">
      <c r="A3906" s="27" t="s">
        <v>43</v>
      </c>
      <c r="E3906" s="28" t="s">
        <v>4</v>
      </c>
    </row>
    <row r="3907" spans="1:16" x14ac:dyDescent="0.2">
      <c r="A3907" s="27" t="s">
        <v>44</v>
      </c>
      <c r="E3907" s="29" t="s">
        <v>4</v>
      </c>
    </row>
    <row r="3908" spans="1:16" x14ac:dyDescent="0.2">
      <c r="E3908" s="28" t="s">
        <v>4</v>
      </c>
    </row>
    <row r="3909" spans="1:16" x14ac:dyDescent="0.2">
      <c r="A3909" t="s">
        <v>36</v>
      </c>
      <c r="B3909" s="5" t="s">
        <v>555</v>
      </c>
      <c r="C3909" s="5" t="s">
        <v>2750</v>
      </c>
      <c r="D3909" t="s">
        <v>4</v>
      </c>
      <c r="E3909" s="22" t="s">
        <v>2751</v>
      </c>
      <c r="F3909" s="23" t="s">
        <v>165</v>
      </c>
      <c r="G3909" s="24">
        <v>1.5449999999999999</v>
      </c>
      <c r="H3909" s="23">
        <v>0</v>
      </c>
      <c r="I3909" s="23">
        <f>ROUND(G3909*H3909,6)</f>
        <v>0</v>
      </c>
      <c r="L3909" s="25">
        <v>0</v>
      </c>
      <c r="M3909" s="26">
        <f>ROUND(ROUND(L3909,2)*ROUND(G3909,3),2)</f>
        <v>0</v>
      </c>
      <c r="N3909" s="23" t="s">
        <v>129</v>
      </c>
      <c r="O3909">
        <f>(M3909*21)/100</f>
        <v>0</v>
      </c>
      <c r="P3909" t="s">
        <v>42</v>
      </c>
    </row>
    <row r="3910" spans="1:16" x14ac:dyDescent="0.2">
      <c r="A3910" s="27" t="s">
        <v>43</v>
      </c>
      <c r="E3910" s="28" t="s">
        <v>4</v>
      </c>
    </row>
    <row r="3911" spans="1:16" x14ac:dyDescent="0.2">
      <c r="A3911" s="27" t="s">
        <v>44</v>
      </c>
      <c r="E3911" s="29" t="s">
        <v>4</v>
      </c>
    </row>
    <row r="3912" spans="1:16" ht="114.75" x14ac:dyDescent="0.2">
      <c r="E3912" s="28" t="s">
        <v>2752</v>
      </c>
    </row>
    <row r="3913" spans="1:16" x14ac:dyDescent="0.2">
      <c r="A3913" t="s">
        <v>36</v>
      </c>
      <c r="B3913" s="5" t="s">
        <v>578</v>
      </c>
      <c r="C3913" s="5" t="s">
        <v>2753</v>
      </c>
      <c r="D3913" t="s">
        <v>4</v>
      </c>
      <c r="E3913" s="22" t="s">
        <v>2754</v>
      </c>
      <c r="F3913" s="23" t="s">
        <v>165</v>
      </c>
      <c r="G3913" s="24">
        <v>1.5449999999999999</v>
      </c>
      <c r="H3913" s="23">
        <v>0</v>
      </c>
      <c r="I3913" s="23">
        <f>ROUND(G3913*H3913,6)</f>
        <v>0</v>
      </c>
      <c r="L3913" s="25">
        <v>0</v>
      </c>
      <c r="M3913" s="26">
        <f>ROUND(ROUND(L3913,2)*ROUND(G3913,3),2)</f>
        <v>0</v>
      </c>
      <c r="N3913" s="23" t="s">
        <v>129</v>
      </c>
      <c r="O3913">
        <f>(M3913*21)/100</f>
        <v>0</v>
      </c>
      <c r="P3913" t="s">
        <v>42</v>
      </c>
    </row>
    <row r="3914" spans="1:16" x14ac:dyDescent="0.2">
      <c r="A3914" s="27" t="s">
        <v>43</v>
      </c>
      <c r="E3914" s="28" t="s">
        <v>4</v>
      </c>
    </row>
    <row r="3915" spans="1:16" x14ac:dyDescent="0.2">
      <c r="A3915" s="27" t="s">
        <v>44</v>
      </c>
      <c r="E3915" s="29" t="s">
        <v>4</v>
      </c>
    </row>
    <row r="3916" spans="1:16" ht="114.75" x14ac:dyDescent="0.2">
      <c r="E3916" s="28" t="s">
        <v>2752</v>
      </c>
    </row>
    <row r="3917" spans="1:16" x14ac:dyDescent="0.2">
      <c r="A3917" t="s">
        <v>36</v>
      </c>
      <c r="B3917" s="5" t="s">
        <v>551</v>
      </c>
      <c r="C3917" s="5" t="s">
        <v>2755</v>
      </c>
      <c r="D3917" t="s">
        <v>4</v>
      </c>
      <c r="E3917" s="22" t="s">
        <v>2756</v>
      </c>
      <c r="F3917" s="23" t="s">
        <v>165</v>
      </c>
      <c r="G3917" s="24">
        <v>1.5449999999999999</v>
      </c>
      <c r="H3917" s="23">
        <v>0</v>
      </c>
      <c r="I3917" s="23">
        <f>ROUND(G3917*H3917,6)</f>
        <v>0</v>
      </c>
      <c r="L3917" s="25">
        <v>0</v>
      </c>
      <c r="M3917" s="26">
        <f>ROUND(ROUND(L3917,2)*ROUND(G3917,3),2)</f>
        <v>0</v>
      </c>
      <c r="N3917" s="23" t="s">
        <v>129</v>
      </c>
      <c r="O3917">
        <f>(M3917*21)/100</f>
        <v>0</v>
      </c>
      <c r="P3917" t="s">
        <v>42</v>
      </c>
    </row>
    <row r="3918" spans="1:16" x14ac:dyDescent="0.2">
      <c r="A3918" s="27" t="s">
        <v>43</v>
      </c>
      <c r="E3918" s="28" t="s">
        <v>4</v>
      </c>
    </row>
    <row r="3919" spans="1:16" x14ac:dyDescent="0.2">
      <c r="A3919" s="27" t="s">
        <v>44</v>
      </c>
      <c r="E3919" s="29" t="s">
        <v>4</v>
      </c>
    </row>
    <row r="3920" spans="1:16" ht="114.75" x14ac:dyDescent="0.2">
      <c r="E3920" s="28" t="s">
        <v>2752</v>
      </c>
    </row>
    <row r="3921" spans="1:16" x14ac:dyDescent="0.2">
      <c r="A3921" t="s">
        <v>33</v>
      </c>
      <c r="C3921" s="6" t="s">
        <v>361</v>
      </c>
      <c r="E3921" s="30" t="s">
        <v>362</v>
      </c>
      <c r="J3921" s="26">
        <f>0</f>
        <v>0</v>
      </c>
      <c r="K3921" s="26">
        <f>0</f>
        <v>0</v>
      </c>
      <c r="L3921" s="26">
        <f>0+L3922+L3926+L3930+L3934+L3938</f>
        <v>0</v>
      </c>
      <c r="M3921" s="26">
        <f>0+M3922+M3926+M3930+M3934+M3938</f>
        <v>0</v>
      </c>
    </row>
    <row r="3922" spans="1:16" x14ac:dyDescent="0.2">
      <c r="A3922" t="s">
        <v>36</v>
      </c>
      <c r="B3922" s="5" t="s">
        <v>582</v>
      </c>
      <c r="C3922" s="5" t="s">
        <v>369</v>
      </c>
      <c r="D3922" t="s">
        <v>4</v>
      </c>
      <c r="E3922" s="22" t="s">
        <v>370</v>
      </c>
      <c r="F3922" s="23" t="s">
        <v>366</v>
      </c>
      <c r="G3922" s="24">
        <v>96</v>
      </c>
      <c r="H3922" s="23">
        <v>0</v>
      </c>
      <c r="I3922" s="23">
        <f>ROUND(G3922*H3922,6)</f>
        <v>0</v>
      </c>
      <c r="L3922" s="25">
        <v>0</v>
      </c>
      <c r="M3922" s="26">
        <f>ROUND(ROUND(L3922,2)*ROUND(G3922,3),2)</f>
        <v>0</v>
      </c>
      <c r="N3922" s="23" t="s">
        <v>47</v>
      </c>
      <c r="O3922">
        <f>(M3922*21)/100</f>
        <v>0</v>
      </c>
      <c r="P3922" t="s">
        <v>42</v>
      </c>
    </row>
    <row r="3923" spans="1:16" x14ac:dyDescent="0.2">
      <c r="A3923" s="27" t="s">
        <v>43</v>
      </c>
      <c r="E3923" s="28" t="s">
        <v>4</v>
      </c>
    </row>
    <row r="3924" spans="1:16" ht="63.75" x14ac:dyDescent="0.2">
      <c r="A3924" s="27" t="s">
        <v>44</v>
      </c>
      <c r="E3924" s="29" t="s">
        <v>2757</v>
      </c>
    </row>
    <row r="3925" spans="1:16" x14ac:dyDescent="0.2">
      <c r="E3925" s="28" t="s">
        <v>4</v>
      </c>
    </row>
    <row r="3926" spans="1:16" x14ac:dyDescent="0.2">
      <c r="A3926" t="s">
        <v>36</v>
      </c>
      <c r="B3926" s="5" t="s">
        <v>587</v>
      </c>
      <c r="C3926" s="5" t="s">
        <v>2583</v>
      </c>
      <c r="D3926" t="s">
        <v>4</v>
      </c>
      <c r="E3926" s="22" t="s">
        <v>2584</v>
      </c>
      <c r="F3926" s="23" t="s">
        <v>366</v>
      </c>
      <c r="G3926" s="24">
        <v>8</v>
      </c>
      <c r="H3926" s="23">
        <v>0</v>
      </c>
      <c r="I3926" s="23">
        <f>ROUND(G3926*H3926,6)</f>
        <v>0</v>
      </c>
      <c r="L3926" s="25">
        <v>0</v>
      </c>
      <c r="M3926" s="26">
        <f>ROUND(ROUND(L3926,2)*ROUND(G3926,3),2)</f>
        <v>0</v>
      </c>
      <c r="N3926" s="23" t="s">
        <v>47</v>
      </c>
      <c r="O3926">
        <f>(M3926*21)/100</f>
        <v>0</v>
      </c>
      <c r="P3926" t="s">
        <v>42</v>
      </c>
    </row>
    <row r="3927" spans="1:16" ht="38.25" x14ac:dyDescent="0.2">
      <c r="A3927" s="27" t="s">
        <v>43</v>
      </c>
      <c r="E3927" s="28" t="s">
        <v>2585</v>
      </c>
    </row>
    <row r="3928" spans="1:16" x14ac:dyDescent="0.2">
      <c r="A3928" s="27" t="s">
        <v>44</v>
      </c>
      <c r="E3928" s="29" t="s">
        <v>4</v>
      </c>
    </row>
    <row r="3929" spans="1:16" x14ac:dyDescent="0.2">
      <c r="E3929" s="28" t="s">
        <v>4</v>
      </c>
    </row>
    <row r="3930" spans="1:16" x14ac:dyDescent="0.2">
      <c r="A3930" t="s">
        <v>36</v>
      </c>
      <c r="B3930" s="5" t="s">
        <v>591</v>
      </c>
      <c r="C3930" s="5" t="s">
        <v>2586</v>
      </c>
      <c r="D3930" t="s">
        <v>4</v>
      </c>
      <c r="E3930" s="22" t="s">
        <v>2587</v>
      </c>
      <c r="F3930" s="23" t="s">
        <v>366</v>
      </c>
      <c r="G3930" s="24">
        <v>8</v>
      </c>
      <c r="H3930" s="23">
        <v>0</v>
      </c>
      <c r="I3930" s="23">
        <f>ROUND(G3930*H3930,6)</f>
        <v>0</v>
      </c>
      <c r="L3930" s="25">
        <v>0</v>
      </c>
      <c r="M3930" s="26">
        <f>ROUND(ROUND(L3930,2)*ROUND(G3930,3),2)</f>
        <v>0</v>
      </c>
      <c r="N3930" s="23" t="s">
        <v>47</v>
      </c>
      <c r="O3930">
        <f>(M3930*21)/100</f>
        <v>0</v>
      </c>
      <c r="P3930" t="s">
        <v>42</v>
      </c>
    </row>
    <row r="3931" spans="1:16" ht="51" x14ac:dyDescent="0.2">
      <c r="A3931" s="27" t="s">
        <v>43</v>
      </c>
      <c r="E3931" s="28" t="s">
        <v>2588</v>
      </c>
    </row>
    <row r="3932" spans="1:16" x14ac:dyDescent="0.2">
      <c r="A3932" s="27" t="s">
        <v>44</v>
      </c>
      <c r="E3932" s="29" t="s">
        <v>4</v>
      </c>
    </row>
    <row r="3933" spans="1:16" x14ac:dyDescent="0.2">
      <c r="E3933" s="28" t="s">
        <v>4</v>
      </c>
    </row>
    <row r="3934" spans="1:16" x14ac:dyDescent="0.2">
      <c r="A3934" t="s">
        <v>36</v>
      </c>
      <c r="B3934" s="5" t="s">
        <v>594</v>
      </c>
      <c r="C3934" s="5" t="s">
        <v>2758</v>
      </c>
      <c r="D3934" t="s">
        <v>4</v>
      </c>
      <c r="E3934" s="22" t="s">
        <v>2759</v>
      </c>
      <c r="F3934" s="23" t="s">
        <v>366</v>
      </c>
      <c r="G3934" s="24">
        <v>8</v>
      </c>
      <c r="H3934" s="23">
        <v>0</v>
      </c>
      <c r="I3934" s="23">
        <f>ROUND(G3934*H3934,6)</f>
        <v>0</v>
      </c>
      <c r="L3934" s="25">
        <v>0</v>
      </c>
      <c r="M3934" s="26">
        <f>ROUND(ROUND(L3934,2)*ROUND(G3934,3),2)</f>
        <v>0</v>
      </c>
      <c r="N3934" s="23" t="s">
        <v>47</v>
      </c>
      <c r="O3934">
        <f>(M3934*21)/100</f>
        <v>0</v>
      </c>
      <c r="P3934" t="s">
        <v>42</v>
      </c>
    </row>
    <row r="3935" spans="1:16" ht="51" x14ac:dyDescent="0.2">
      <c r="A3935" s="27" t="s">
        <v>43</v>
      </c>
      <c r="E3935" s="28" t="s">
        <v>2760</v>
      </c>
    </row>
    <row r="3936" spans="1:16" x14ac:dyDescent="0.2">
      <c r="A3936" s="27" t="s">
        <v>44</v>
      </c>
      <c r="E3936" s="29" t="s">
        <v>4</v>
      </c>
    </row>
    <row r="3937" spans="1:16" x14ac:dyDescent="0.2">
      <c r="E3937" s="28" t="s">
        <v>4</v>
      </c>
    </row>
    <row r="3938" spans="1:16" x14ac:dyDescent="0.2">
      <c r="A3938" t="s">
        <v>36</v>
      </c>
      <c r="B3938" s="5" t="s">
        <v>606</v>
      </c>
      <c r="C3938" s="5" t="s">
        <v>1442</v>
      </c>
      <c r="D3938" t="s">
        <v>4</v>
      </c>
      <c r="E3938" s="22" t="s">
        <v>1443</v>
      </c>
      <c r="F3938" s="23" t="s">
        <v>366</v>
      </c>
      <c r="G3938" s="24">
        <v>8</v>
      </c>
      <c r="H3938" s="23">
        <v>0</v>
      </c>
      <c r="I3938" s="23">
        <f>ROUND(G3938*H3938,6)</f>
        <v>0</v>
      </c>
      <c r="L3938" s="25">
        <v>0</v>
      </c>
      <c r="M3938" s="26">
        <f>ROUND(ROUND(L3938,2)*ROUND(G3938,3),2)</f>
        <v>0</v>
      </c>
      <c r="N3938" s="23" t="s">
        <v>47</v>
      </c>
      <c r="O3938">
        <f>(M3938*21)/100</f>
        <v>0</v>
      </c>
      <c r="P3938" t="s">
        <v>42</v>
      </c>
    </row>
    <row r="3939" spans="1:16" ht="51" x14ac:dyDescent="0.2">
      <c r="A3939" s="27" t="s">
        <v>43</v>
      </c>
      <c r="E3939" s="28" t="s">
        <v>2761</v>
      </c>
    </row>
    <row r="3940" spans="1:16" x14ac:dyDescent="0.2">
      <c r="A3940" s="27" t="s">
        <v>44</v>
      </c>
      <c r="E3940" s="29" t="s">
        <v>4</v>
      </c>
    </row>
    <row r="3941" spans="1:16" x14ac:dyDescent="0.2">
      <c r="E3941" s="28" t="s">
        <v>4</v>
      </c>
    </row>
    <row r="3942" spans="1:16" x14ac:dyDescent="0.2">
      <c r="A3942" t="s">
        <v>33</v>
      </c>
      <c r="C3942" s="6" t="s">
        <v>1445</v>
      </c>
      <c r="E3942" s="30" t="s">
        <v>1446</v>
      </c>
      <c r="J3942" s="26">
        <f>0</f>
        <v>0</v>
      </c>
      <c r="K3942" s="26">
        <f>0</f>
        <v>0</v>
      </c>
      <c r="L3942" s="26">
        <f>0+L3943</f>
        <v>0</v>
      </c>
      <c r="M3942" s="26">
        <f>0+M3943</f>
        <v>0</v>
      </c>
    </row>
    <row r="3943" spans="1:16" x14ac:dyDescent="0.2">
      <c r="A3943" t="s">
        <v>36</v>
      </c>
      <c r="B3943" s="5" t="s">
        <v>611</v>
      </c>
      <c r="C3943" s="5" t="s">
        <v>2762</v>
      </c>
      <c r="D3943" t="s">
        <v>4</v>
      </c>
      <c r="E3943" s="22" t="s">
        <v>2763</v>
      </c>
      <c r="F3943" s="23" t="s">
        <v>366</v>
      </c>
      <c r="G3943" s="24">
        <v>12</v>
      </c>
      <c r="H3943" s="23">
        <v>0</v>
      </c>
      <c r="I3943" s="23">
        <f>ROUND(G3943*H3943,6)</f>
        <v>0</v>
      </c>
      <c r="L3943" s="25">
        <v>0</v>
      </c>
      <c r="M3943" s="26">
        <f>ROUND(ROUND(L3943,2)*ROUND(G3943,3),2)</f>
        <v>0</v>
      </c>
      <c r="N3943" s="23" t="s">
        <v>53</v>
      </c>
      <c r="O3943">
        <f>(M3943*21)/100</f>
        <v>0</v>
      </c>
      <c r="P3943" t="s">
        <v>42</v>
      </c>
    </row>
    <row r="3944" spans="1:16" x14ac:dyDescent="0.2">
      <c r="A3944" s="27" t="s">
        <v>43</v>
      </c>
      <c r="E3944" s="28" t="s">
        <v>4</v>
      </c>
    </row>
    <row r="3945" spans="1:16" x14ac:dyDescent="0.2">
      <c r="A3945" s="27" t="s">
        <v>44</v>
      </c>
      <c r="E3945" s="29" t="s">
        <v>4</v>
      </c>
    </row>
    <row r="3946" spans="1:16" x14ac:dyDescent="0.2">
      <c r="E3946" s="28" t="s">
        <v>4</v>
      </c>
    </row>
    <row r="3947" spans="1:16" x14ac:dyDescent="0.2">
      <c r="A3947" t="s">
        <v>33</v>
      </c>
      <c r="C3947" s="6" t="s">
        <v>94</v>
      </c>
      <c r="E3947" s="30" t="s">
        <v>95</v>
      </c>
      <c r="J3947" s="26">
        <f>0</f>
        <v>0</v>
      </c>
      <c r="K3947" s="26">
        <f>0</f>
        <v>0</v>
      </c>
      <c r="L3947" s="26">
        <f>0+L3948</f>
        <v>0</v>
      </c>
      <c r="M3947" s="26">
        <f>0+M3948</f>
        <v>0</v>
      </c>
    </row>
    <row r="3948" spans="1:16" x14ac:dyDescent="0.2">
      <c r="A3948" t="s">
        <v>36</v>
      </c>
      <c r="B3948" s="5" t="s">
        <v>615</v>
      </c>
      <c r="C3948" s="5" t="s">
        <v>101</v>
      </c>
      <c r="D3948" t="s">
        <v>4</v>
      </c>
      <c r="E3948" s="22" t="s">
        <v>102</v>
      </c>
      <c r="F3948" s="23" t="s">
        <v>64</v>
      </c>
      <c r="G3948" s="24">
        <v>1</v>
      </c>
      <c r="H3948" s="23">
        <v>0</v>
      </c>
      <c r="I3948" s="23">
        <f>ROUND(G3948*H3948,6)</f>
        <v>0</v>
      </c>
      <c r="L3948" s="25">
        <v>0</v>
      </c>
      <c r="M3948" s="26">
        <f>ROUND(ROUND(L3948,2)*ROUND(G3948,3),2)</f>
        <v>0</v>
      </c>
      <c r="N3948" s="23" t="s">
        <v>47</v>
      </c>
      <c r="O3948">
        <f>(M3948*21)/100</f>
        <v>0</v>
      </c>
      <c r="P3948" t="s">
        <v>42</v>
      </c>
    </row>
    <row r="3949" spans="1:16" ht="25.5" x14ac:dyDescent="0.2">
      <c r="A3949" s="27" t="s">
        <v>43</v>
      </c>
      <c r="E3949" s="28" t="s">
        <v>2764</v>
      </c>
    </row>
    <row r="3950" spans="1:16" x14ac:dyDescent="0.2">
      <c r="A3950" s="27" t="s">
        <v>44</v>
      </c>
      <c r="E3950" s="29" t="s">
        <v>4</v>
      </c>
    </row>
    <row r="3951" spans="1:16" x14ac:dyDescent="0.2">
      <c r="E3951" s="28" t="s">
        <v>4</v>
      </c>
    </row>
    <row r="3952" spans="1:16" x14ac:dyDescent="0.2">
      <c r="A3952" t="s">
        <v>33</v>
      </c>
      <c r="C3952" s="6" t="s">
        <v>114</v>
      </c>
      <c r="E3952" s="30" t="s">
        <v>115</v>
      </c>
      <c r="J3952" s="26">
        <f>0</f>
        <v>0</v>
      </c>
      <c r="K3952" s="26">
        <f>0</f>
        <v>0</v>
      </c>
      <c r="L3952" s="26">
        <f>0+L3953+L3957+L3961</f>
        <v>0</v>
      </c>
      <c r="M3952" s="26">
        <f>0+M3953+M3957+M3961</f>
        <v>0</v>
      </c>
    </row>
    <row r="3953" spans="1:16" x14ac:dyDescent="0.2">
      <c r="A3953" t="s">
        <v>36</v>
      </c>
      <c r="B3953" s="5" t="s">
        <v>619</v>
      </c>
      <c r="C3953" s="5" t="s">
        <v>2765</v>
      </c>
      <c r="D3953" t="s">
        <v>4</v>
      </c>
      <c r="E3953" s="22" t="s">
        <v>2766</v>
      </c>
      <c r="F3953" s="23" t="s">
        <v>2767</v>
      </c>
      <c r="G3953" s="24">
        <v>3</v>
      </c>
      <c r="H3953" s="23">
        <v>0</v>
      </c>
      <c r="I3953" s="23">
        <f>ROUND(G3953*H3953,6)</f>
        <v>0</v>
      </c>
      <c r="L3953" s="25">
        <v>0</v>
      </c>
      <c r="M3953" s="26">
        <f>ROUND(ROUND(L3953,2)*ROUND(G3953,3),2)</f>
        <v>0</v>
      </c>
      <c r="N3953" s="23" t="s">
        <v>53</v>
      </c>
      <c r="O3953">
        <f>(M3953*21)/100</f>
        <v>0</v>
      </c>
      <c r="P3953" t="s">
        <v>42</v>
      </c>
    </row>
    <row r="3954" spans="1:16" x14ac:dyDescent="0.2">
      <c r="A3954" s="27" t="s">
        <v>43</v>
      </c>
      <c r="E3954" s="28" t="s">
        <v>4</v>
      </c>
    </row>
    <row r="3955" spans="1:16" x14ac:dyDescent="0.2">
      <c r="A3955" s="27" t="s">
        <v>44</v>
      </c>
      <c r="E3955" s="29" t="s">
        <v>4</v>
      </c>
    </row>
    <row r="3956" spans="1:16" x14ac:dyDescent="0.2">
      <c r="E3956" s="28" t="s">
        <v>4</v>
      </c>
    </row>
    <row r="3957" spans="1:16" x14ac:dyDescent="0.2">
      <c r="A3957" t="s">
        <v>36</v>
      </c>
      <c r="B3957" s="5" t="s">
        <v>624</v>
      </c>
      <c r="C3957" s="5" t="s">
        <v>2768</v>
      </c>
      <c r="D3957" t="s">
        <v>4</v>
      </c>
      <c r="E3957" s="22" t="s">
        <v>2769</v>
      </c>
      <c r="F3957" s="23" t="s">
        <v>2767</v>
      </c>
      <c r="G3957" s="24">
        <v>1.5</v>
      </c>
      <c r="H3957" s="23">
        <v>0</v>
      </c>
      <c r="I3957" s="23">
        <f>ROUND(G3957*H3957,6)</f>
        <v>0</v>
      </c>
      <c r="L3957" s="25">
        <v>0</v>
      </c>
      <c r="M3957" s="26">
        <f>ROUND(ROUND(L3957,2)*ROUND(G3957,3),2)</f>
        <v>0</v>
      </c>
      <c r="N3957" s="23" t="s">
        <v>53</v>
      </c>
      <c r="O3957">
        <f>(M3957*21)/100</f>
        <v>0</v>
      </c>
      <c r="P3957" t="s">
        <v>42</v>
      </c>
    </row>
    <row r="3958" spans="1:16" x14ac:dyDescent="0.2">
      <c r="A3958" s="27" t="s">
        <v>43</v>
      </c>
      <c r="E3958" s="28" t="s">
        <v>4</v>
      </c>
    </row>
    <row r="3959" spans="1:16" x14ac:dyDescent="0.2">
      <c r="A3959" s="27" t="s">
        <v>44</v>
      </c>
      <c r="E3959" s="29" t="s">
        <v>4</v>
      </c>
    </row>
    <row r="3960" spans="1:16" x14ac:dyDescent="0.2">
      <c r="E3960" s="28" t="s">
        <v>4</v>
      </c>
    </row>
    <row r="3961" spans="1:16" x14ac:dyDescent="0.2">
      <c r="A3961" t="s">
        <v>36</v>
      </c>
      <c r="B3961" s="5" t="s">
        <v>628</v>
      </c>
      <c r="C3961" s="5" t="s">
        <v>2770</v>
      </c>
      <c r="D3961" t="s">
        <v>4</v>
      </c>
      <c r="E3961" s="22" t="s">
        <v>2771</v>
      </c>
      <c r="F3961" s="23" t="s">
        <v>2767</v>
      </c>
      <c r="G3961" s="24">
        <v>5</v>
      </c>
      <c r="H3961" s="23">
        <v>0</v>
      </c>
      <c r="I3961" s="23">
        <f>ROUND(G3961*H3961,6)</f>
        <v>0</v>
      </c>
      <c r="L3961" s="25">
        <v>0</v>
      </c>
      <c r="M3961" s="26">
        <f>ROUND(ROUND(L3961,2)*ROUND(G3961,3),2)</f>
        <v>0</v>
      </c>
      <c r="N3961" s="23" t="s">
        <v>53</v>
      </c>
      <c r="O3961">
        <f>(M3961*21)/100</f>
        <v>0</v>
      </c>
      <c r="P3961" t="s">
        <v>42</v>
      </c>
    </row>
    <row r="3962" spans="1:16" ht="25.5" x14ac:dyDescent="0.2">
      <c r="A3962" s="27" t="s">
        <v>43</v>
      </c>
      <c r="E3962" s="28" t="s">
        <v>2772</v>
      </c>
    </row>
    <row r="3963" spans="1:16" x14ac:dyDescent="0.2">
      <c r="A3963" s="27" t="s">
        <v>44</v>
      </c>
      <c r="E3963" s="29" t="s">
        <v>4</v>
      </c>
    </row>
    <row r="3964" spans="1:16" x14ac:dyDescent="0.2">
      <c r="E3964" s="28" t="s">
        <v>4</v>
      </c>
    </row>
    <row r="3965" spans="1:16" x14ac:dyDescent="0.2">
      <c r="A3965" t="s">
        <v>122</v>
      </c>
      <c r="C3965" s="6" t="s">
        <v>2773</v>
      </c>
      <c r="E3965" s="30" t="s">
        <v>1825</v>
      </c>
      <c r="J3965" s="26">
        <f>0+J3966+J4091+J4112+J4157+J4218+J4247+J4268+J4277+J4290+J4323</f>
        <v>0</v>
      </c>
      <c r="K3965" s="26">
        <f>0+K3966+K4091+K4112+K4157+K4218+K4247+K4268+K4277+K4290+K4323</f>
        <v>0</v>
      </c>
      <c r="L3965" s="26">
        <f>0+L3966+L4091+L4112+L4157+L4218+L4247+L4268+L4277+L4290+L4323</f>
        <v>0</v>
      </c>
      <c r="M3965" s="26">
        <f>0+M3966+M4091+M4112+M4157+M4218+M4247+M4268+M4277+M4290+M4323</f>
        <v>0</v>
      </c>
    </row>
    <row r="3966" spans="1:16" x14ac:dyDescent="0.2">
      <c r="A3966" t="s">
        <v>33</v>
      </c>
      <c r="C3966" s="6" t="s">
        <v>37</v>
      </c>
      <c r="E3966" s="30" t="s">
        <v>2774</v>
      </c>
      <c r="J3966" s="26">
        <f>0</f>
        <v>0</v>
      </c>
      <c r="K3966" s="26">
        <f>0</f>
        <v>0</v>
      </c>
      <c r="L3966" s="26">
        <f>0+L3967+L3971+L3975+L3979+L3983+L3987+L3991+L3995+L3999+L4003+L4007+L4011+L4015+L4019+L4023+L4027+L4031+L4035+L4039+L4043+L4047+L4051+L4055+L4059+L4063+L4067+L4071+L4075+L4079+L4083+L4087</f>
        <v>0</v>
      </c>
      <c r="M3966" s="26">
        <f>0+M3967+M3971+M3975+M3979+M3983+M3987+M3991+M3995+M3999+M4003+M4007+M4011+M4015+M4019+M4023+M4027+M4031+M4035+M4039+M4043+M4047+M4051+M4055+M4059+M4063+M4067+M4071+M4075+M4079+M4083+M4087</f>
        <v>0</v>
      </c>
    </row>
    <row r="3967" spans="1:16" x14ac:dyDescent="0.2">
      <c r="A3967" t="s">
        <v>36</v>
      </c>
      <c r="B3967" s="5" t="s">
        <v>42</v>
      </c>
      <c r="C3967" s="5" t="s">
        <v>2775</v>
      </c>
      <c r="D3967" t="s">
        <v>4</v>
      </c>
      <c r="E3967" s="22" t="s">
        <v>2776</v>
      </c>
      <c r="F3967" s="23" t="s">
        <v>40</v>
      </c>
      <c r="G3967" s="24">
        <v>1</v>
      </c>
      <c r="H3967" s="23">
        <v>0</v>
      </c>
      <c r="I3967" s="23">
        <f>ROUND(G3967*H3967,6)</f>
        <v>0</v>
      </c>
      <c r="L3967" s="25">
        <v>0</v>
      </c>
      <c r="M3967" s="26">
        <f>ROUND(ROUND(L3967,2)*ROUND(G3967,3),2)</f>
        <v>0</v>
      </c>
      <c r="N3967" s="23" t="s">
        <v>53</v>
      </c>
      <c r="O3967">
        <f>(M3967*21)/100</f>
        <v>0</v>
      </c>
      <c r="P3967" t="s">
        <v>42</v>
      </c>
    </row>
    <row r="3968" spans="1:16" x14ac:dyDescent="0.2">
      <c r="A3968" s="27" t="s">
        <v>43</v>
      </c>
      <c r="E3968" s="28" t="s">
        <v>4</v>
      </c>
    </row>
    <row r="3969" spans="1:16" x14ac:dyDescent="0.2">
      <c r="A3969" s="27" t="s">
        <v>44</v>
      </c>
      <c r="E3969" s="29" t="s">
        <v>4</v>
      </c>
    </row>
    <row r="3970" spans="1:16" x14ac:dyDescent="0.2">
      <c r="E3970" s="28" t="s">
        <v>4</v>
      </c>
    </row>
    <row r="3971" spans="1:16" ht="25.5" x14ac:dyDescent="0.2">
      <c r="A3971" t="s">
        <v>36</v>
      </c>
      <c r="B3971" s="5" t="s">
        <v>49</v>
      </c>
      <c r="C3971" s="5" t="s">
        <v>2775</v>
      </c>
      <c r="D3971" t="s">
        <v>37</v>
      </c>
      <c r="E3971" s="22" t="s">
        <v>2777</v>
      </c>
      <c r="F3971" s="23" t="s">
        <v>40</v>
      </c>
      <c r="G3971" s="24">
        <v>1</v>
      </c>
      <c r="H3971" s="23">
        <v>0</v>
      </c>
      <c r="I3971" s="23">
        <f>ROUND(G3971*H3971,6)</f>
        <v>0</v>
      </c>
      <c r="L3971" s="25">
        <v>0</v>
      </c>
      <c r="M3971" s="26">
        <f>ROUND(ROUND(L3971,2)*ROUND(G3971,3),2)</f>
        <v>0</v>
      </c>
      <c r="N3971" s="23" t="s">
        <v>53</v>
      </c>
      <c r="O3971">
        <f>(M3971*21)/100</f>
        <v>0</v>
      </c>
      <c r="P3971" t="s">
        <v>42</v>
      </c>
    </row>
    <row r="3972" spans="1:16" x14ac:dyDescent="0.2">
      <c r="A3972" s="27" t="s">
        <v>43</v>
      </c>
      <c r="E3972" s="28" t="s">
        <v>4</v>
      </c>
    </row>
    <row r="3973" spans="1:16" x14ac:dyDescent="0.2">
      <c r="A3973" s="27" t="s">
        <v>44</v>
      </c>
      <c r="E3973" s="29" t="s">
        <v>4</v>
      </c>
    </row>
    <row r="3974" spans="1:16" x14ac:dyDescent="0.2">
      <c r="E3974" s="28" t="s">
        <v>4</v>
      </c>
    </row>
    <row r="3975" spans="1:16" ht="25.5" x14ac:dyDescent="0.2">
      <c r="A3975" t="s">
        <v>36</v>
      </c>
      <c r="B3975" s="5" t="s">
        <v>237</v>
      </c>
      <c r="C3975" s="5" t="s">
        <v>2775</v>
      </c>
      <c r="D3975" t="s">
        <v>83</v>
      </c>
      <c r="E3975" s="22" t="s">
        <v>2778</v>
      </c>
      <c r="F3975" s="23" t="s">
        <v>60</v>
      </c>
      <c r="G3975" s="24">
        <v>100</v>
      </c>
      <c r="H3975" s="23">
        <v>0</v>
      </c>
      <c r="I3975" s="23">
        <f>ROUND(G3975*H3975,6)</f>
        <v>0</v>
      </c>
      <c r="L3975" s="25">
        <v>0</v>
      </c>
      <c r="M3975" s="26">
        <f>ROUND(ROUND(L3975,2)*ROUND(G3975,3),2)</f>
        <v>0</v>
      </c>
      <c r="N3975" s="23" t="s">
        <v>53</v>
      </c>
      <c r="O3975">
        <f>(M3975*21)/100</f>
        <v>0</v>
      </c>
      <c r="P3975" t="s">
        <v>42</v>
      </c>
    </row>
    <row r="3976" spans="1:16" ht="38.25" x14ac:dyDescent="0.2">
      <c r="A3976" s="27" t="s">
        <v>43</v>
      </c>
      <c r="E3976" s="28" t="s">
        <v>2779</v>
      </c>
    </row>
    <row r="3977" spans="1:16" x14ac:dyDescent="0.2">
      <c r="A3977" s="27" t="s">
        <v>44</v>
      </c>
      <c r="E3977" s="29" t="s">
        <v>4</v>
      </c>
    </row>
    <row r="3978" spans="1:16" x14ac:dyDescent="0.2">
      <c r="E3978" s="28" t="s">
        <v>4</v>
      </c>
    </row>
    <row r="3979" spans="1:16" ht="25.5" x14ac:dyDescent="0.2">
      <c r="A3979" t="s">
        <v>36</v>
      </c>
      <c r="B3979" s="5" t="s">
        <v>243</v>
      </c>
      <c r="C3979" s="5" t="s">
        <v>2775</v>
      </c>
      <c r="D3979" t="s">
        <v>86</v>
      </c>
      <c r="E3979" s="22" t="s">
        <v>2780</v>
      </c>
      <c r="F3979" s="23" t="s">
        <v>60</v>
      </c>
      <c r="G3979" s="24">
        <v>30</v>
      </c>
      <c r="H3979" s="23">
        <v>0</v>
      </c>
      <c r="I3979" s="23">
        <f>ROUND(G3979*H3979,6)</f>
        <v>0</v>
      </c>
      <c r="L3979" s="25">
        <v>0</v>
      </c>
      <c r="M3979" s="26">
        <f>ROUND(ROUND(L3979,2)*ROUND(G3979,3),2)</f>
        <v>0</v>
      </c>
      <c r="N3979" s="23" t="s">
        <v>53</v>
      </c>
      <c r="O3979">
        <f>(M3979*21)/100</f>
        <v>0</v>
      </c>
      <c r="P3979" t="s">
        <v>42</v>
      </c>
    </row>
    <row r="3980" spans="1:16" ht="38.25" x14ac:dyDescent="0.2">
      <c r="A3980" s="27" t="s">
        <v>43</v>
      </c>
      <c r="E3980" s="28" t="s">
        <v>2781</v>
      </c>
    </row>
    <row r="3981" spans="1:16" x14ac:dyDescent="0.2">
      <c r="A3981" s="27" t="s">
        <v>44</v>
      </c>
      <c r="E3981" s="29" t="s">
        <v>4</v>
      </c>
    </row>
    <row r="3982" spans="1:16" x14ac:dyDescent="0.2">
      <c r="E3982" s="28" t="s">
        <v>4</v>
      </c>
    </row>
    <row r="3983" spans="1:16" x14ac:dyDescent="0.2">
      <c r="A3983" t="s">
        <v>36</v>
      </c>
      <c r="B3983" s="5" t="s">
        <v>61</v>
      </c>
      <c r="C3983" s="5" t="s">
        <v>2775</v>
      </c>
      <c r="D3983" t="s">
        <v>42</v>
      </c>
      <c r="E3983" s="22" t="s">
        <v>2782</v>
      </c>
      <c r="F3983" s="23" t="s">
        <v>40</v>
      </c>
      <c r="G3983" s="24">
        <v>2</v>
      </c>
      <c r="H3983" s="23">
        <v>0</v>
      </c>
      <c r="I3983" s="23">
        <f>ROUND(G3983*H3983,6)</f>
        <v>0</v>
      </c>
      <c r="L3983" s="25">
        <v>0</v>
      </c>
      <c r="M3983" s="26">
        <f>ROUND(ROUND(L3983,2)*ROUND(G3983,3),2)</f>
        <v>0</v>
      </c>
      <c r="N3983" s="23" t="s">
        <v>53</v>
      </c>
      <c r="O3983">
        <f>(M3983*21)/100</f>
        <v>0</v>
      </c>
      <c r="P3983" t="s">
        <v>42</v>
      </c>
    </row>
    <row r="3984" spans="1:16" ht="38.25" x14ac:dyDescent="0.2">
      <c r="A3984" s="27" t="s">
        <v>43</v>
      </c>
      <c r="E3984" s="28" t="s">
        <v>2783</v>
      </c>
    </row>
    <row r="3985" spans="1:16" x14ac:dyDescent="0.2">
      <c r="A3985" s="27" t="s">
        <v>44</v>
      </c>
      <c r="E3985" s="29" t="s">
        <v>4</v>
      </c>
    </row>
    <row r="3986" spans="1:16" x14ac:dyDescent="0.2">
      <c r="E3986" s="28" t="s">
        <v>4</v>
      </c>
    </row>
    <row r="3987" spans="1:16" ht="25.5" x14ac:dyDescent="0.2">
      <c r="A3987" t="s">
        <v>36</v>
      </c>
      <c r="B3987" s="5" t="s">
        <v>66</v>
      </c>
      <c r="C3987" s="5" t="s">
        <v>2775</v>
      </c>
      <c r="D3987" t="s">
        <v>49</v>
      </c>
      <c r="E3987" s="22" t="s">
        <v>2784</v>
      </c>
      <c r="F3987" s="23" t="s">
        <v>80</v>
      </c>
      <c r="G3987" s="24">
        <v>30</v>
      </c>
      <c r="H3987" s="23">
        <v>0</v>
      </c>
      <c r="I3987" s="23">
        <f>ROUND(G3987*H3987,6)</f>
        <v>0</v>
      </c>
      <c r="L3987" s="25">
        <v>0</v>
      </c>
      <c r="M3987" s="26">
        <f>ROUND(ROUND(L3987,2)*ROUND(G3987,3),2)</f>
        <v>0</v>
      </c>
      <c r="N3987" s="23" t="s">
        <v>53</v>
      </c>
      <c r="O3987">
        <f>(M3987*21)/100</f>
        <v>0</v>
      </c>
      <c r="P3987" t="s">
        <v>42</v>
      </c>
    </row>
    <row r="3988" spans="1:16" ht="51" x14ac:dyDescent="0.2">
      <c r="A3988" s="27" t="s">
        <v>43</v>
      </c>
      <c r="E3988" s="28" t="s">
        <v>2785</v>
      </c>
    </row>
    <row r="3989" spans="1:16" x14ac:dyDescent="0.2">
      <c r="A3989" s="27" t="s">
        <v>44</v>
      </c>
      <c r="E3989" s="29" t="s">
        <v>4</v>
      </c>
    </row>
    <row r="3990" spans="1:16" x14ac:dyDescent="0.2">
      <c r="E3990" s="28" t="s">
        <v>4</v>
      </c>
    </row>
    <row r="3991" spans="1:16" x14ac:dyDescent="0.2">
      <c r="A3991" t="s">
        <v>36</v>
      </c>
      <c r="B3991" s="5" t="s">
        <v>69</v>
      </c>
      <c r="C3991" s="5" t="s">
        <v>2775</v>
      </c>
      <c r="D3991" t="s">
        <v>57</v>
      </c>
      <c r="E3991" s="22" t="s">
        <v>2786</v>
      </c>
      <c r="F3991" s="23" t="s">
        <v>40</v>
      </c>
      <c r="G3991" s="24">
        <v>1</v>
      </c>
      <c r="H3991" s="23">
        <v>0</v>
      </c>
      <c r="I3991" s="23">
        <f>ROUND(G3991*H3991,6)</f>
        <v>0</v>
      </c>
      <c r="L3991" s="25">
        <v>0</v>
      </c>
      <c r="M3991" s="26">
        <f>ROUND(ROUND(L3991,2)*ROUND(G3991,3),2)</f>
        <v>0</v>
      </c>
      <c r="N3991" s="23" t="s">
        <v>53</v>
      </c>
      <c r="O3991">
        <f>(M3991*21)/100</f>
        <v>0</v>
      </c>
      <c r="P3991" t="s">
        <v>42</v>
      </c>
    </row>
    <row r="3992" spans="1:16" ht="25.5" x14ac:dyDescent="0.2">
      <c r="A3992" s="27" t="s">
        <v>43</v>
      </c>
      <c r="E3992" s="28" t="s">
        <v>2787</v>
      </c>
    </row>
    <row r="3993" spans="1:16" x14ac:dyDescent="0.2">
      <c r="A3993" s="27" t="s">
        <v>44</v>
      </c>
      <c r="E3993" s="29" t="s">
        <v>4</v>
      </c>
    </row>
    <row r="3994" spans="1:16" x14ac:dyDescent="0.2">
      <c r="E3994" s="28" t="s">
        <v>4</v>
      </c>
    </row>
    <row r="3995" spans="1:16" ht="25.5" x14ac:dyDescent="0.2">
      <c r="A3995" t="s">
        <v>36</v>
      </c>
      <c r="B3995" s="5" t="s">
        <v>73</v>
      </c>
      <c r="C3995" s="5" t="s">
        <v>2775</v>
      </c>
      <c r="D3995" t="s">
        <v>61</v>
      </c>
      <c r="E3995" s="22" t="s">
        <v>2788</v>
      </c>
      <c r="F3995" s="23" t="s">
        <v>80</v>
      </c>
      <c r="G3995" s="24">
        <v>35</v>
      </c>
      <c r="H3995" s="23">
        <v>0</v>
      </c>
      <c r="I3995" s="23">
        <f>ROUND(G3995*H3995,6)</f>
        <v>0</v>
      </c>
      <c r="L3995" s="25">
        <v>0</v>
      </c>
      <c r="M3995" s="26">
        <f>ROUND(ROUND(L3995,2)*ROUND(G3995,3),2)</f>
        <v>0</v>
      </c>
      <c r="N3995" s="23" t="s">
        <v>53</v>
      </c>
      <c r="O3995">
        <f>(M3995*21)/100</f>
        <v>0</v>
      </c>
      <c r="P3995" t="s">
        <v>42</v>
      </c>
    </row>
    <row r="3996" spans="1:16" ht="51" x14ac:dyDescent="0.2">
      <c r="A3996" s="27" t="s">
        <v>43</v>
      </c>
      <c r="E3996" s="28" t="s">
        <v>2789</v>
      </c>
    </row>
    <row r="3997" spans="1:16" x14ac:dyDescent="0.2">
      <c r="A3997" s="27" t="s">
        <v>44</v>
      </c>
      <c r="E3997" s="29" t="s">
        <v>4</v>
      </c>
    </row>
    <row r="3998" spans="1:16" x14ac:dyDescent="0.2">
      <c r="E3998" s="28" t="s">
        <v>4</v>
      </c>
    </row>
    <row r="3999" spans="1:16" x14ac:dyDescent="0.2">
      <c r="A3999" t="s">
        <v>36</v>
      </c>
      <c r="B3999" s="5" t="s">
        <v>221</v>
      </c>
      <c r="C3999" s="5" t="s">
        <v>2775</v>
      </c>
      <c r="D3999" t="s">
        <v>66</v>
      </c>
      <c r="E3999" s="22" t="s">
        <v>2790</v>
      </c>
      <c r="F3999" s="23" t="s">
        <v>60</v>
      </c>
      <c r="G3999" s="24">
        <v>200</v>
      </c>
      <c r="H3999" s="23">
        <v>0</v>
      </c>
      <c r="I3999" s="23">
        <f>ROUND(G3999*H3999,6)</f>
        <v>0</v>
      </c>
      <c r="L3999" s="25">
        <v>0</v>
      </c>
      <c r="M3999" s="26">
        <f>ROUND(ROUND(L3999,2)*ROUND(G3999,3),2)</f>
        <v>0</v>
      </c>
      <c r="N3999" s="23" t="s">
        <v>53</v>
      </c>
      <c r="O3999">
        <f>(M3999*21)/100</f>
        <v>0</v>
      </c>
      <c r="P3999" t="s">
        <v>42</v>
      </c>
    </row>
    <row r="4000" spans="1:16" ht="51" x14ac:dyDescent="0.2">
      <c r="A4000" s="27" t="s">
        <v>43</v>
      </c>
      <c r="E4000" s="28" t="s">
        <v>2791</v>
      </c>
    </row>
    <row r="4001" spans="1:16" x14ac:dyDescent="0.2">
      <c r="A4001" s="27" t="s">
        <v>44</v>
      </c>
      <c r="E4001" s="29" t="s">
        <v>4</v>
      </c>
    </row>
    <row r="4002" spans="1:16" x14ac:dyDescent="0.2">
      <c r="E4002" s="28" t="s">
        <v>4</v>
      </c>
    </row>
    <row r="4003" spans="1:16" x14ac:dyDescent="0.2">
      <c r="A4003" t="s">
        <v>36</v>
      </c>
      <c r="B4003" s="5" t="s">
        <v>225</v>
      </c>
      <c r="C4003" s="5" t="s">
        <v>2775</v>
      </c>
      <c r="D4003" t="s">
        <v>69</v>
      </c>
      <c r="E4003" s="22" t="s">
        <v>2792</v>
      </c>
      <c r="F4003" s="23" t="s">
        <v>80</v>
      </c>
      <c r="G4003" s="24">
        <v>2</v>
      </c>
      <c r="H4003" s="23">
        <v>0</v>
      </c>
      <c r="I4003" s="23">
        <f>ROUND(G4003*H4003,6)</f>
        <v>0</v>
      </c>
      <c r="L4003" s="25">
        <v>0</v>
      </c>
      <c r="M4003" s="26">
        <f>ROUND(ROUND(L4003,2)*ROUND(G4003,3),2)</f>
        <v>0</v>
      </c>
      <c r="N4003" s="23" t="s">
        <v>53</v>
      </c>
      <c r="O4003">
        <f>(M4003*21)/100</f>
        <v>0</v>
      </c>
      <c r="P4003" t="s">
        <v>42</v>
      </c>
    </row>
    <row r="4004" spans="1:16" ht="38.25" x14ac:dyDescent="0.2">
      <c r="A4004" s="27" t="s">
        <v>43</v>
      </c>
      <c r="E4004" s="28" t="s">
        <v>2793</v>
      </c>
    </row>
    <row r="4005" spans="1:16" x14ac:dyDescent="0.2">
      <c r="A4005" s="27" t="s">
        <v>44</v>
      </c>
      <c r="E4005" s="29" t="s">
        <v>4</v>
      </c>
    </row>
    <row r="4006" spans="1:16" x14ac:dyDescent="0.2">
      <c r="E4006" s="28" t="s">
        <v>4</v>
      </c>
    </row>
    <row r="4007" spans="1:16" x14ac:dyDescent="0.2">
      <c r="A4007" t="s">
        <v>36</v>
      </c>
      <c r="B4007" s="5" t="s">
        <v>228</v>
      </c>
      <c r="C4007" s="5" t="s">
        <v>2775</v>
      </c>
      <c r="D4007" t="s">
        <v>73</v>
      </c>
      <c r="E4007" s="22" t="s">
        <v>2794</v>
      </c>
      <c r="F4007" s="23" t="s">
        <v>80</v>
      </c>
      <c r="G4007" s="24">
        <v>15</v>
      </c>
      <c r="H4007" s="23">
        <v>0</v>
      </c>
      <c r="I4007" s="23">
        <f>ROUND(G4007*H4007,6)</f>
        <v>0</v>
      </c>
      <c r="L4007" s="25">
        <v>0</v>
      </c>
      <c r="M4007" s="26">
        <f>ROUND(ROUND(L4007,2)*ROUND(G4007,3),2)</f>
        <v>0</v>
      </c>
      <c r="N4007" s="23" t="s">
        <v>53</v>
      </c>
      <c r="O4007">
        <f>(M4007*21)/100</f>
        <v>0</v>
      </c>
      <c r="P4007" t="s">
        <v>42</v>
      </c>
    </row>
    <row r="4008" spans="1:16" ht="38.25" x14ac:dyDescent="0.2">
      <c r="A4008" s="27" t="s">
        <v>43</v>
      </c>
      <c r="E4008" s="28" t="s">
        <v>2795</v>
      </c>
    </row>
    <row r="4009" spans="1:16" x14ac:dyDescent="0.2">
      <c r="A4009" s="27" t="s">
        <v>44</v>
      </c>
      <c r="E4009" s="29" t="s">
        <v>4</v>
      </c>
    </row>
    <row r="4010" spans="1:16" x14ac:dyDescent="0.2">
      <c r="E4010" s="28" t="s">
        <v>4</v>
      </c>
    </row>
    <row r="4011" spans="1:16" ht="25.5" x14ac:dyDescent="0.2">
      <c r="A4011" t="s">
        <v>36</v>
      </c>
      <c r="B4011" s="5" t="s">
        <v>232</v>
      </c>
      <c r="C4011" s="5" t="s">
        <v>2775</v>
      </c>
      <c r="D4011" t="s">
        <v>77</v>
      </c>
      <c r="E4011" s="22" t="s">
        <v>2796</v>
      </c>
      <c r="F4011" s="23" t="s">
        <v>80</v>
      </c>
      <c r="G4011" s="24">
        <v>30</v>
      </c>
      <c r="H4011" s="23">
        <v>0</v>
      </c>
      <c r="I4011" s="23">
        <f>ROUND(G4011*H4011,6)</f>
        <v>0</v>
      </c>
      <c r="L4011" s="25">
        <v>0</v>
      </c>
      <c r="M4011" s="26">
        <f>ROUND(ROUND(L4011,2)*ROUND(G4011,3),2)</f>
        <v>0</v>
      </c>
      <c r="N4011" s="23" t="s">
        <v>53</v>
      </c>
      <c r="O4011">
        <f>(M4011*21)/100</f>
        <v>0</v>
      </c>
      <c r="P4011" t="s">
        <v>42</v>
      </c>
    </row>
    <row r="4012" spans="1:16" ht="51" x14ac:dyDescent="0.2">
      <c r="A4012" s="27" t="s">
        <v>43</v>
      </c>
      <c r="E4012" s="28" t="s">
        <v>2797</v>
      </c>
    </row>
    <row r="4013" spans="1:16" x14ac:dyDescent="0.2">
      <c r="A4013" s="27" t="s">
        <v>44</v>
      </c>
      <c r="E4013" s="29" t="s">
        <v>4</v>
      </c>
    </row>
    <row r="4014" spans="1:16" x14ac:dyDescent="0.2">
      <c r="E4014" s="28" t="s">
        <v>4</v>
      </c>
    </row>
    <row r="4015" spans="1:16" ht="25.5" x14ac:dyDescent="0.2">
      <c r="A4015" t="s">
        <v>36</v>
      </c>
      <c r="B4015" s="5" t="s">
        <v>37</v>
      </c>
      <c r="C4015" s="5" t="s">
        <v>2798</v>
      </c>
      <c r="D4015" t="s">
        <v>4</v>
      </c>
      <c r="E4015" s="22" t="s">
        <v>2799</v>
      </c>
      <c r="F4015" s="23" t="s">
        <v>40</v>
      </c>
      <c r="G4015" s="24">
        <v>1</v>
      </c>
      <c r="H4015" s="23">
        <v>0</v>
      </c>
      <c r="I4015" s="23">
        <f>ROUND(G4015*H4015,6)</f>
        <v>0</v>
      </c>
      <c r="L4015" s="25">
        <v>0</v>
      </c>
      <c r="M4015" s="26">
        <f>ROUND(ROUND(L4015,2)*ROUND(G4015,3),2)</f>
        <v>0</v>
      </c>
      <c r="N4015" s="23" t="s">
        <v>53</v>
      </c>
      <c r="O4015">
        <f>(M4015*21)/100</f>
        <v>0</v>
      </c>
      <c r="P4015" t="s">
        <v>42</v>
      </c>
    </row>
    <row r="4016" spans="1:16" ht="114.75" x14ac:dyDescent="0.2">
      <c r="A4016" s="27" t="s">
        <v>43</v>
      </c>
      <c r="E4016" s="28" t="s">
        <v>2800</v>
      </c>
    </row>
    <row r="4017" spans="1:16" x14ac:dyDescent="0.2">
      <c r="A4017" s="27" t="s">
        <v>44</v>
      </c>
      <c r="E4017" s="29" t="s">
        <v>4</v>
      </c>
    </row>
    <row r="4018" spans="1:16" x14ac:dyDescent="0.2">
      <c r="E4018" s="28" t="s">
        <v>4</v>
      </c>
    </row>
    <row r="4019" spans="1:16" ht="25.5" x14ac:dyDescent="0.2">
      <c r="A4019" t="s">
        <v>36</v>
      </c>
      <c r="B4019" s="5" t="s">
        <v>182</v>
      </c>
      <c r="C4019" s="5" t="s">
        <v>2801</v>
      </c>
      <c r="D4019" t="s">
        <v>4</v>
      </c>
      <c r="E4019" s="22" t="s">
        <v>2802</v>
      </c>
      <c r="F4019" s="23" t="s">
        <v>40</v>
      </c>
      <c r="G4019" s="24">
        <v>1</v>
      </c>
      <c r="H4019" s="23">
        <v>0</v>
      </c>
      <c r="I4019" s="23">
        <f>ROUND(G4019*H4019,6)</f>
        <v>0</v>
      </c>
      <c r="L4019" s="25">
        <v>0</v>
      </c>
      <c r="M4019" s="26">
        <f>ROUND(ROUND(L4019,2)*ROUND(G4019,3),2)</f>
        <v>0</v>
      </c>
      <c r="N4019" s="23" t="s">
        <v>53</v>
      </c>
      <c r="O4019">
        <f>(M4019*21)/100</f>
        <v>0</v>
      </c>
      <c r="P4019" t="s">
        <v>42</v>
      </c>
    </row>
    <row r="4020" spans="1:16" ht="51" x14ac:dyDescent="0.2">
      <c r="A4020" s="27" t="s">
        <v>43</v>
      </c>
      <c r="E4020" s="28" t="s">
        <v>2803</v>
      </c>
    </row>
    <row r="4021" spans="1:16" x14ac:dyDescent="0.2">
      <c r="A4021" s="27" t="s">
        <v>44</v>
      </c>
      <c r="E4021" s="29" t="s">
        <v>4</v>
      </c>
    </row>
    <row r="4022" spans="1:16" x14ac:dyDescent="0.2">
      <c r="E4022" s="28" t="s">
        <v>4</v>
      </c>
    </row>
    <row r="4023" spans="1:16" ht="25.5" x14ac:dyDescent="0.2">
      <c r="A4023" t="s">
        <v>36</v>
      </c>
      <c r="B4023" s="5" t="s">
        <v>186</v>
      </c>
      <c r="C4023" s="5" t="s">
        <v>2804</v>
      </c>
      <c r="D4023" t="s">
        <v>4</v>
      </c>
      <c r="E4023" s="22" t="s">
        <v>2805</v>
      </c>
      <c r="F4023" s="23" t="s">
        <v>40</v>
      </c>
      <c r="G4023" s="24">
        <v>1</v>
      </c>
      <c r="H4023" s="23">
        <v>0</v>
      </c>
      <c r="I4023" s="23">
        <f>ROUND(G4023*H4023,6)</f>
        <v>0</v>
      </c>
      <c r="L4023" s="25">
        <v>0</v>
      </c>
      <c r="M4023" s="26">
        <f>ROUND(ROUND(L4023,2)*ROUND(G4023,3),2)</f>
        <v>0</v>
      </c>
      <c r="N4023" s="23" t="s">
        <v>53</v>
      </c>
      <c r="O4023">
        <f>(M4023*21)/100</f>
        <v>0</v>
      </c>
      <c r="P4023" t="s">
        <v>42</v>
      </c>
    </row>
    <row r="4024" spans="1:16" ht="51" x14ac:dyDescent="0.2">
      <c r="A4024" s="27" t="s">
        <v>43</v>
      </c>
      <c r="E4024" s="28" t="s">
        <v>2806</v>
      </c>
    </row>
    <row r="4025" spans="1:16" x14ac:dyDescent="0.2">
      <c r="A4025" s="27" t="s">
        <v>44</v>
      </c>
      <c r="E4025" s="29" t="s">
        <v>4</v>
      </c>
    </row>
    <row r="4026" spans="1:16" x14ac:dyDescent="0.2">
      <c r="E4026" s="28" t="s">
        <v>4</v>
      </c>
    </row>
    <row r="4027" spans="1:16" ht="25.5" x14ac:dyDescent="0.2">
      <c r="A4027" t="s">
        <v>36</v>
      </c>
      <c r="B4027" s="5" t="s">
        <v>191</v>
      </c>
      <c r="C4027" s="5" t="s">
        <v>2807</v>
      </c>
      <c r="D4027" t="s">
        <v>4</v>
      </c>
      <c r="E4027" s="22" t="s">
        <v>2808</v>
      </c>
      <c r="F4027" s="23" t="s">
        <v>40</v>
      </c>
      <c r="G4027" s="24">
        <v>3</v>
      </c>
      <c r="H4027" s="23">
        <v>0</v>
      </c>
      <c r="I4027" s="23">
        <f>ROUND(G4027*H4027,6)</f>
        <v>0</v>
      </c>
      <c r="L4027" s="25">
        <v>0</v>
      </c>
      <c r="M4027" s="26">
        <f>ROUND(ROUND(L4027,2)*ROUND(G4027,3),2)</f>
        <v>0</v>
      </c>
      <c r="N4027" s="23" t="s">
        <v>53</v>
      </c>
      <c r="O4027">
        <f>(M4027*21)/100</f>
        <v>0</v>
      </c>
      <c r="P4027" t="s">
        <v>42</v>
      </c>
    </row>
    <row r="4028" spans="1:16" ht="51" x14ac:dyDescent="0.2">
      <c r="A4028" s="27" t="s">
        <v>43</v>
      </c>
      <c r="E4028" s="28" t="s">
        <v>2809</v>
      </c>
    </row>
    <row r="4029" spans="1:16" x14ac:dyDescent="0.2">
      <c r="A4029" s="27" t="s">
        <v>44</v>
      </c>
      <c r="E4029" s="29" t="s">
        <v>4</v>
      </c>
    </row>
    <row r="4030" spans="1:16" x14ac:dyDescent="0.2">
      <c r="E4030" s="28" t="s">
        <v>4</v>
      </c>
    </row>
    <row r="4031" spans="1:16" ht="25.5" x14ac:dyDescent="0.2">
      <c r="A4031" t="s">
        <v>36</v>
      </c>
      <c r="B4031" s="5" t="s">
        <v>196</v>
      </c>
      <c r="C4031" s="5" t="s">
        <v>2810</v>
      </c>
      <c r="D4031" t="s">
        <v>4</v>
      </c>
      <c r="E4031" s="22" t="s">
        <v>2811</v>
      </c>
      <c r="F4031" s="23" t="s">
        <v>40</v>
      </c>
      <c r="G4031" s="24">
        <v>16</v>
      </c>
      <c r="H4031" s="23">
        <v>0</v>
      </c>
      <c r="I4031" s="23">
        <f>ROUND(G4031*H4031,6)</f>
        <v>0</v>
      </c>
      <c r="L4031" s="25">
        <v>0</v>
      </c>
      <c r="M4031" s="26">
        <f>ROUND(ROUND(L4031,2)*ROUND(G4031,3),2)</f>
        <v>0</v>
      </c>
      <c r="N4031" s="23" t="s">
        <v>53</v>
      </c>
      <c r="O4031">
        <f>(M4031*21)/100</f>
        <v>0</v>
      </c>
      <c r="P4031" t="s">
        <v>42</v>
      </c>
    </row>
    <row r="4032" spans="1:16" ht="51" x14ac:dyDescent="0.2">
      <c r="A4032" s="27" t="s">
        <v>43</v>
      </c>
      <c r="E4032" s="28" t="s">
        <v>2812</v>
      </c>
    </row>
    <row r="4033" spans="1:16" x14ac:dyDescent="0.2">
      <c r="A4033" s="27" t="s">
        <v>44</v>
      </c>
      <c r="E4033" s="29" t="s">
        <v>4</v>
      </c>
    </row>
    <row r="4034" spans="1:16" x14ac:dyDescent="0.2">
      <c r="E4034" s="28" t="s">
        <v>4</v>
      </c>
    </row>
    <row r="4035" spans="1:16" ht="25.5" x14ac:dyDescent="0.2">
      <c r="A4035" t="s">
        <v>36</v>
      </c>
      <c r="B4035" s="5" t="s">
        <v>199</v>
      </c>
      <c r="C4035" s="5" t="s">
        <v>2813</v>
      </c>
      <c r="D4035" t="s">
        <v>4</v>
      </c>
      <c r="E4035" s="22" t="s">
        <v>2814</v>
      </c>
      <c r="F4035" s="23" t="s">
        <v>40</v>
      </c>
      <c r="G4035" s="24">
        <v>10</v>
      </c>
      <c r="H4035" s="23">
        <v>0</v>
      </c>
      <c r="I4035" s="23">
        <f>ROUND(G4035*H4035,6)</f>
        <v>0</v>
      </c>
      <c r="L4035" s="25">
        <v>0</v>
      </c>
      <c r="M4035" s="26">
        <f>ROUND(ROUND(L4035,2)*ROUND(G4035,3),2)</f>
        <v>0</v>
      </c>
      <c r="N4035" s="23" t="s">
        <v>53</v>
      </c>
      <c r="O4035">
        <f>(M4035*21)/100</f>
        <v>0</v>
      </c>
      <c r="P4035" t="s">
        <v>42</v>
      </c>
    </row>
    <row r="4036" spans="1:16" ht="51" x14ac:dyDescent="0.2">
      <c r="A4036" s="27" t="s">
        <v>43</v>
      </c>
      <c r="E4036" s="28" t="s">
        <v>2815</v>
      </c>
    </row>
    <row r="4037" spans="1:16" x14ac:dyDescent="0.2">
      <c r="A4037" s="27" t="s">
        <v>44</v>
      </c>
      <c r="E4037" s="29" t="s">
        <v>4</v>
      </c>
    </row>
    <row r="4038" spans="1:16" x14ac:dyDescent="0.2">
      <c r="E4038" s="28" t="s">
        <v>4</v>
      </c>
    </row>
    <row r="4039" spans="1:16" ht="25.5" x14ac:dyDescent="0.2">
      <c r="A4039" t="s">
        <v>36</v>
      </c>
      <c r="B4039" s="5" t="s">
        <v>204</v>
      </c>
      <c r="C4039" s="5" t="s">
        <v>2816</v>
      </c>
      <c r="D4039" t="s">
        <v>4</v>
      </c>
      <c r="E4039" s="22" t="s">
        <v>2817</v>
      </c>
      <c r="F4039" s="23" t="s">
        <v>40</v>
      </c>
      <c r="G4039" s="24">
        <v>1</v>
      </c>
      <c r="H4039" s="23">
        <v>0</v>
      </c>
      <c r="I4039" s="23">
        <f>ROUND(G4039*H4039,6)</f>
        <v>0</v>
      </c>
      <c r="L4039" s="25">
        <v>0</v>
      </c>
      <c r="M4039" s="26">
        <f>ROUND(ROUND(L4039,2)*ROUND(G4039,3),2)</f>
        <v>0</v>
      </c>
      <c r="N4039" s="23" t="s">
        <v>53</v>
      </c>
      <c r="O4039">
        <f>(M4039*21)/100</f>
        <v>0</v>
      </c>
      <c r="P4039" t="s">
        <v>42</v>
      </c>
    </row>
    <row r="4040" spans="1:16" ht="51" x14ac:dyDescent="0.2">
      <c r="A4040" s="27" t="s">
        <v>43</v>
      </c>
      <c r="E4040" s="28" t="s">
        <v>2818</v>
      </c>
    </row>
    <row r="4041" spans="1:16" x14ac:dyDescent="0.2">
      <c r="A4041" s="27" t="s">
        <v>44</v>
      </c>
      <c r="E4041" s="29" t="s">
        <v>4</v>
      </c>
    </row>
    <row r="4042" spans="1:16" x14ac:dyDescent="0.2">
      <c r="E4042" s="28" t="s">
        <v>4</v>
      </c>
    </row>
    <row r="4043" spans="1:16" ht="25.5" x14ac:dyDescent="0.2">
      <c r="A4043" t="s">
        <v>36</v>
      </c>
      <c r="B4043" s="5" t="s">
        <v>116</v>
      </c>
      <c r="C4043" s="5" t="s">
        <v>2819</v>
      </c>
      <c r="D4043" t="s">
        <v>4</v>
      </c>
      <c r="E4043" s="22" t="s">
        <v>2820</v>
      </c>
      <c r="F4043" s="23" t="s">
        <v>40</v>
      </c>
      <c r="G4043" s="24">
        <v>3</v>
      </c>
      <c r="H4043" s="23">
        <v>0</v>
      </c>
      <c r="I4043" s="23">
        <f>ROUND(G4043*H4043,6)</f>
        <v>0</v>
      </c>
      <c r="L4043" s="25">
        <v>0</v>
      </c>
      <c r="M4043" s="26">
        <f>ROUND(ROUND(L4043,2)*ROUND(G4043,3),2)</f>
        <v>0</v>
      </c>
      <c r="N4043" s="23" t="s">
        <v>53</v>
      </c>
      <c r="O4043">
        <f>(M4043*21)/100</f>
        <v>0</v>
      </c>
      <c r="P4043" t="s">
        <v>42</v>
      </c>
    </row>
    <row r="4044" spans="1:16" ht="51" x14ac:dyDescent="0.2">
      <c r="A4044" s="27" t="s">
        <v>43</v>
      </c>
      <c r="E4044" s="28" t="s">
        <v>2821</v>
      </c>
    </row>
    <row r="4045" spans="1:16" x14ac:dyDescent="0.2">
      <c r="A4045" s="27" t="s">
        <v>44</v>
      </c>
      <c r="E4045" s="29" t="s">
        <v>4</v>
      </c>
    </row>
    <row r="4046" spans="1:16" x14ac:dyDescent="0.2">
      <c r="E4046" s="28" t="s">
        <v>4</v>
      </c>
    </row>
    <row r="4047" spans="1:16" ht="25.5" x14ac:dyDescent="0.2">
      <c r="A4047" t="s">
        <v>36</v>
      </c>
      <c r="B4047" s="5" t="s">
        <v>213</v>
      </c>
      <c r="C4047" s="5" t="s">
        <v>2822</v>
      </c>
      <c r="D4047" t="s">
        <v>4</v>
      </c>
      <c r="E4047" s="22" t="s">
        <v>2823</v>
      </c>
      <c r="F4047" s="23" t="s">
        <v>40</v>
      </c>
      <c r="G4047" s="24">
        <v>2</v>
      </c>
      <c r="H4047" s="23">
        <v>0</v>
      </c>
      <c r="I4047" s="23">
        <f>ROUND(G4047*H4047,6)</f>
        <v>0</v>
      </c>
      <c r="L4047" s="25">
        <v>0</v>
      </c>
      <c r="M4047" s="26">
        <f>ROUND(ROUND(L4047,2)*ROUND(G4047,3),2)</f>
        <v>0</v>
      </c>
      <c r="N4047" s="23" t="s">
        <v>53</v>
      </c>
      <c r="O4047">
        <f>(M4047*21)/100</f>
        <v>0</v>
      </c>
      <c r="P4047" t="s">
        <v>42</v>
      </c>
    </row>
    <row r="4048" spans="1:16" ht="51" x14ac:dyDescent="0.2">
      <c r="A4048" s="27" t="s">
        <v>43</v>
      </c>
      <c r="E4048" s="28" t="s">
        <v>2824</v>
      </c>
    </row>
    <row r="4049" spans="1:16" x14ac:dyDescent="0.2">
      <c r="A4049" s="27" t="s">
        <v>44</v>
      </c>
      <c r="E4049" s="29" t="s">
        <v>4</v>
      </c>
    </row>
    <row r="4050" spans="1:16" x14ac:dyDescent="0.2">
      <c r="E4050" s="28" t="s">
        <v>4</v>
      </c>
    </row>
    <row r="4051" spans="1:16" ht="25.5" x14ac:dyDescent="0.2">
      <c r="A4051" t="s">
        <v>36</v>
      </c>
      <c r="B4051" s="5" t="s">
        <v>218</v>
      </c>
      <c r="C4051" s="5" t="s">
        <v>2825</v>
      </c>
      <c r="D4051" t="s">
        <v>4</v>
      </c>
      <c r="E4051" s="22" t="s">
        <v>2826</v>
      </c>
      <c r="F4051" s="23" t="s">
        <v>40</v>
      </c>
      <c r="G4051" s="24">
        <v>2</v>
      </c>
      <c r="H4051" s="23">
        <v>0</v>
      </c>
      <c r="I4051" s="23">
        <f>ROUND(G4051*H4051,6)</f>
        <v>0</v>
      </c>
      <c r="L4051" s="25">
        <v>0</v>
      </c>
      <c r="M4051" s="26">
        <f>ROUND(ROUND(L4051,2)*ROUND(G4051,3),2)</f>
        <v>0</v>
      </c>
      <c r="N4051" s="23" t="s">
        <v>53</v>
      </c>
      <c r="O4051">
        <f>(M4051*21)/100</f>
        <v>0</v>
      </c>
      <c r="P4051" t="s">
        <v>42</v>
      </c>
    </row>
    <row r="4052" spans="1:16" ht="38.25" x14ac:dyDescent="0.2">
      <c r="A4052" s="27" t="s">
        <v>43</v>
      </c>
      <c r="E4052" s="28" t="s">
        <v>2827</v>
      </c>
    </row>
    <row r="4053" spans="1:16" x14ac:dyDescent="0.2">
      <c r="A4053" s="27" t="s">
        <v>44</v>
      </c>
      <c r="E4053" s="29" t="s">
        <v>4</v>
      </c>
    </row>
    <row r="4054" spans="1:16" x14ac:dyDescent="0.2">
      <c r="E4054" s="28" t="s">
        <v>4</v>
      </c>
    </row>
    <row r="4055" spans="1:16" ht="25.5" x14ac:dyDescent="0.2">
      <c r="A4055" t="s">
        <v>36</v>
      </c>
      <c r="B4055" s="5" t="s">
        <v>57</v>
      </c>
      <c r="C4055" s="5" t="s">
        <v>2828</v>
      </c>
      <c r="D4055" t="s">
        <v>4</v>
      </c>
      <c r="E4055" s="22" t="s">
        <v>2829</v>
      </c>
      <c r="F4055" s="23" t="s">
        <v>40</v>
      </c>
      <c r="G4055" s="24">
        <v>1</v>
      </c>
      <c r="H4055" s="23">
        <v>0</v>
      </c>
      <c r="I4055" s="23">
        <f>ROUND(G4055*H4055,6)</f>
        <v>0</v>
      </c>
      <c r="L4055" s="25">
        <v>0</v>
      </c>
      <c r="M4055" s="26">
        <f>ROUND(ROUND(L4055,2)*ROUND(G4055,3),2)</f>
        <v>0</v>
      </c>
      <c r="N4055" s="23" t="s">
        <v>53</v>
      </c>
      <c r="O4055">
        <f>(M4055*21)/100</f>
        <v>0</v>
      </c>
      <c r="P4055" t="s">
        <v>42</v>
      </c>
    </row>
    <row r="4056" spans="1:16" ht="63.75" x14ac:dyDescent="0.2">
      <c r="A4056" s="27" t="s">
        <v>43</v>
      </c>
      <c r="E4056" s="28" t="s">
        <v>2830</v>
      </c>
    </row>
    <row r="4057" spans="1:16" x14ac:dyDescent="0.2">
      <c r="A4057" s="27" t="s">
        <v>44</v>
      </c>
      <c r="E4057" s="29" t="s">
        <v>4</v>
      </c>
    </row>
    <row r="4058" spans="1:16" x14ac:dyDescent="0.2">
      <c r="E4058" s="28" t="s">
        <v>4</v>
      </c>
    </row>
    <row r="4059" spans="1:16" x14ac:dyDescent="0.2">
      <c r="A4059" t="s">
        <v>36</v>
      </c>
      <c r="B4059" s="5" t="s">
        <v>77</v>
      </c>
      <c r="C4059" s="5" t="s">
        <v>2831</v>
      </c>
      <c r="D4059" t="s">
        <v>4</v>
      </c>
      <c r="E4059" s="22" t="s">
        <v>2832</v>
      </c>
      <c r="F4059" s="23" t="s">
        <v>40</v>
      </c>
      <c r="G4059" s="24">
        <v>2</v>
      </c>
      <c r="H4059" s="23">
        <v>0</v>
      </c>
      <c r="I4059" s="23">
        <f>ROUND(G4059*H4059,6)</f>
        <v>0</v>
      </c>
      <c r="L4059" s="25">
        <v>0</v>
      </c>
      <c r="M4059" s="26">
        <f>ROUND(ROUND(L4059,2)*ROUND(G4059,3),2)</f>
        <v>0</v>
      </c>
      <c r="N4059" s="23" t="s">
        <v>53</v>
      </c>
      <c r="O4059">
        <f>(M4059*21)/100</f>
        <v>0</v>
      </c>
      <c r="P4059" t="s">
        <v>42</v>
      </c>
    </row>
    <row r="4060" spans="1:16" ht="38.25" x14ac:dyDescent="0.2">
      <c r="A4060" s="27" t="s">
        <v>43</v>
      </c>
      <c r="E4060" s="28" t="s">
        <v>2833</v>
      </c>
    </row>
    <row r="4061" spans="1:16" x14ac:dyDescent="0.2">
      <c r="A4061" s="27" t="s">
        <v>44</v>
      </c>
      <c r="E4061" s="29" t="s">
        <v>4</v>
      </c>
    </row>
    <row r="4062" spans="1:16" x14ac:dyDescent="0.2">
      <c r="E4062" s="28" t="s">
        <v>4</v>
      </c>
    </row>
    <row r="4063" spans="1:16" x14ac:dyDescent="0.2">
      <c r="A4063" t="s">
        <v>36</v>
      </c>
      <c r="B4063" s="5" t="s">
        <v>83</v>
      </c>
      <c r="C4063" s="5" t="s">
        <v>2834</v>
      </c>
      <c r="D4063" t="s">
        <v>4</v>
      </c>
      <c r="E4063" s="22" t="s">
        <v>2835</v>
      </c>
      <c r="F4063" s="23" t="s">
        <v>40</v>
      </c>
      <c r="G4063" s="24">
        <v>1</v>
      </c>
      <c r="H4063" s="23">
        <v>0</v>
      </c>
      <c r="I4063" s="23">
        <f>ROUND(G4063*H4063,6)</f>
        <v>0</v>
      </c>
      <c r="L4063" s="25">
        <v>0</v>
      </c>
      <c r="M4063" s="26">
        <f>ROUND(ROUND(L4063,2)*ROUND(G4063,3),2)</f>
        <v>0</v>
      </c>
      <c r="N4063" s="23" t="s">
        <v>53</v>
      </c>
      <c r="O4063">
        <f>(M4063*21)/100</f>
        <v>0</v>
      </c>
      <c r="P4063" t="s">
        <v>42</v>
      </c>
    </row>
    <row r="4064" spans="1:16" ht="38.25" x14ac:dyDescent="0.2">
      <c r="A4064" s="27" t="s">
        <v>43</v>
      </c>
      <c r="E4064" s="28" t="s">
        <v>2836</v>
      </c>
    </row>
    <row r="4065" spans="1:16" x14ac:dyDescent="0.2">
      <c r="A4065" s="27" t="s">
        <v>44</v>
      </c>
      <c r="E4065" s="29" t="s">
        <v>4</v>
      </c>
    </row>
    <row r="4066" spans="1:16" x14ac:dyDescent="0.2">
      <c r="E4066" s="28" t="s">
        <v>4</v>
      </c>
    </row>
    <row r="4067" spans="1:16" x14ac:dyDescent="0.2">
      <c r="A4067" t="s">
        <v>36</v>
      </c>
      <c r="B4067" s="5" t="s">
        <v>86</v>
      </c>
      <c r="C4067" s="5" t="s">
        <v>2837</v>
      </c>
      <c r="D4067" t="s">
        <v>4</v>
      </c>
      <c r="E4067" s="22" t="s">
        <v>2838</v>
      </c>
      <c r="F4067" s="23" t="s">
        <v>40</v>
      </c>
      <c r="G4067" s="24">
        <v>2</v>
      </c>
      <c r="H4067" s="23">
        <v>0</v>
      </c>
      <c r="I4067" s="23">
        <f>ROUND(G4067*H4067,6)</f>
        <v>0</v>
      </c>
      <c r="L4067" s="25">
        <v>0</v>
      </c>
      <c r="M4067" s="26">
        <f>ROUND(ROUND(L4067,2)*ROUND(G4067,3),2)</f>
        <v>0</v>
      </c>
      <c r="N4067" s="23" t="s">
        <v>53</v>
      </c>
      <c r="O4067">
        <f>(M4067*21)/100</f>
        <v>0</v>
      </c>
      <c r="P4067" t="s">
        <v>42</v>
      </c>
    </row>
    <row r="4068" spans="1:16" ht="38.25" x14ac:dyDescent="0.2">
      <c r="A4068" s="27" t="s">
        <v>43</v>
      </c>
      <c r="E4068" s="28" t="s">
        <v>2839</v>
      </c>
    </row>
    <row r="4069" spans="1:16" x14ac:dyDescent="0.2">
      <c r="A4069" s="27" t="s">
        <v>44</v>
      </c>
      <c r="E4069" s="29" t="s">
        <v>4</v>
      </c>
    </row>
    <row r="4070" spans="1:16" x14ac:dyDescent="0.2">
      <c r="E4070" s="28" t="s">
        <v>4</v>
      </c>
    </row>
    <row r="4071" spans="1:16" x14ac:dyDescent="0.2">
      <c r="A4071" t="s">
        <v>36</v>
      </c>
      <c r="B4071" s="5" t="s">
        <v>90</v>
      </c>
      <c r="C4071" s="5" t="s">
        <v>2840</v>
      </c>
      <c r="D4071" t="s">
        <v>4</v>
      </c>
      <c r="E4071" s="22" t="s">
        <v>2841</v>
      </c>
      <c r="F4071" s="23" t="s">
        <v>40</v>
      </c>
      <c r="G4071" s="24">
        <v>3</v>
      </c>
      <c r="H4071" s="23">
        <v>0</v>
      </c>
      <c r="I4071" s="23">
        <f>ROUND(G4071*H4071,6)</f>
        <v>0</v>
      </c>
      <c r="L4071" s="25">
        <v>0</v>
      </c>
      <c r="M4071" s="26">
        <f>ROUND(ROUND(L4071,2)*ROUND(G4071,3),2)</f>
        <v>0</v>
      </c>
      <c r="N4071" s="23" t="s">
        <v>53</v>
      </c>
      <c r="O4071">
        <f>(M4071*21)/100</f>
        <v>0</v>
      </c>
      <c r="P4071" t="s">
        <v>42</v>
      </c>
    </row>
    <row r="4072" spans="1:16" ht="38.25" x14ac:dyDescent="0.2">
      <c r="A4072" s="27" t="s">
        <v>43</v>
      </c>
      <c r="E4072" s="28" t="s">
        <v>2842</v>
      </c>
    </row>
    <row r="4073" spans="1:16" x14ac:dyDescent="0.2">
      <c r="A4073" s="27" t="s">
        <v>44</v>
      </c>
      <c r="E4073" s="29" t="s">
        <v>4</v>
      </c>
    </row>
    <row r="4074" spans="1:16" x14ac:dyDescent="0.2">
      <c r="E4074" s="28" t="s">
        <v>4</v>
      </c>
    </row>
    <row r="4075" spans="1:16" x14ac:dyDescent="0.2">
      <c r="A4075" t="s">
        <v>36</v>
      </c>
      <c r="B4075" s="5" t="s">
        <v>96</v>
      </c>
      <c r="C4075" s="5" t="s">
        <v>2843</v>
      </c>
      <c r="D4075" t="s">
        <v>4</v>
      </c>
      <c r="E4075" s="22" t="s">
        <v>2844</v>
      </c>
      <c r="F4075" s="23" t="s">
        <v>40</v>
      </c>
      <c r="G4075" s="24">
        <v>2</v>
      </c>
      <c r="H4075" s="23">
        <v>0</v>
      </c>
      <c r="I4075" s="23">
        <f>ROUND(G4075*H4075,6)</f>
        <v>0</v>
      </c>
      <c r="L4075" s="25">
        <v>0</v>
      </c>
      <c r="M4075" s="26">
        <f>ROUND(ROUND(L4075,2)*ROUND(G4075,3),2)</f>
        <v>0</v>
      </c>
      <c r="N4075" s="23" t="s">
        <v>53</v>
      </c>
      <c r="O4075">
        <f>(M4075*21)/100</f>
        <v>0</v>
      </c>
      <c r="P4075" t="s">
        <v>42</v>
      </c>
    </row>
    <row r="4076" spans="1:16" ht="38.25" x14ac:dyDescent="0.2">
      <c r="A4076" s="27" t="s">
        <v>43</v>
      </c>
      <c r="E4076" s="28" t="s">
        <v>2845</v>
      </c>
    </row>
    <row r="4077" spans="1:16" x14ac:dyDescent="0.2">
      <c r="A4077" s="27" t="s">
        <v>44</v>
      </c>
      <c r="E4077" s="29" t="s">
        <v>4</v>
      </c>
    </row>
    <row r="4078" spans="1:16" x14ac:dyDescent="0.2">
      <c r="E4078" s="28" t="s">
        <v>4</v>
      </c>
    </row>
    <row r="4079" spans="1:16" ht="25.5" x14ac:dyDescent="0.2">
      <c r="A4079" t="s">
        <v>36</v>
      </c>
      <c r="B4079" s="5" t="s">
        <v>100</v>
      </c>
      <c r="C4079" s="5" t="s">
        <v>2846</v>
      </c>
      <c r="D4079" t="s">
        <v>4</v>
      </c>
      <c r="E4079" s="22" t="s">
        <v>2847</v>
      </c>
      <c r="F4079" s="23" t="s">
        <v>40</v>
      </c>
      <c r="G4079" s="24">
        <v>1</v>
      </c>
      <c r="H4079" s="23">
        <v>0</v>
      </c>
      <c r="I4079" s="23">
        <f>ROUND(G4079*H4079,6)</f>
        <v>0</v>
      </c>
      <c r="L4079" s="25">
        <v>0</v>
      </c>
      <c r="M4079" s="26">
        <f>ROUND(ROUND(L4079,2)*ROUND(G4079,3),2)</f>
        <v>0</v>
      </c>
      <c r="N4079" s="23" t="s">
        <v>53</v>
      </c>
      <c r="O4079">
        <f>(M4079*21)/100</f>
        <v>0</v>
      </c>
      <c r="P4079" t="s">
        <v>42</v>
      </c>
    </row>
    <row r="4080" spans="1:16" ht="38.25" x14ac:dyDescent="0.2">
      <c r="A4080" s="27" t="s">
        <v>43</v>
      </c>
      <c r="E4080" s="28" t="s">
        <v>2848</v>
      </c>
    </row>
    <row r="4081" spans="1:16" x14ac:dyDescent="0.2">
      <c r="A4081" s="27" t="s">
        <v>44</v>
      </c>
      <c r="E4081" s="29" t="s">
        <v>4</v>
      </c>
    </row>
    <row r="4082" spans="1:16" x14ac:dyDescent="0.2">
      <c r="E4082" s="28" t="s">
        <v>4</v>
      </c>
    </row>
    <row r="4083" spans="1:16" ht="25.5" x14ac:dyDescent="0.2">
      <c r="A4083" t="s">
        <v>36</v>
      </c>
      <c r="B4083" s="5" t="s">
        <v>106</v>
      </c>
      <c r="C4083" s="5" t="s">
        <v>2849</v>
      </c>
      <c r="D4083" t="s">
        <v>4</v>
      </c>
      <c r="E4083" s="22" t="s">
        <v>2850</v>
      </c>
      <c r="F4083" s="23" t="s">
        <v>40</v>
      </c>
      <c r="G4083" s="24">
        <v>1</v>
      </c>
      <c r="H4083" s="23">
        <v>0</v>
      </c>
      <c r="I4083" s="23">
        <f>ROUND(G4083*H4083,6)</f>
        <v>0</v>
      </c>
      <c r="L4083" s="25">
        <v>0</v>
      </c>
      <c r="M4083" s="26">
        <f>ROUND(ROUND(L4083,2)*ROUND(G4083,3),2)</f>
        <v>0</v>
      </c>
      <c r="N4083" s="23" t="s">
        <v>53</v>
      </c>
      <c r="O4083">
        <f>(M4083*21)/100</f>
        <v>0</v>
      </c>
      <c r="P4083" t="s">
        <v>42</v>
      </c>
    </row>
    <row r="4084" spans="1:16" ht="38.25" x14ac:dyDescent="0.2">
      <c r="A4084" s="27" t="s">
        <v>43</v>
      </c>
      <c r="E4084" s="28" t="s">
        <v>2851</v>
      </c>
    </row>
    <row r="4085" spans="1:16" x14ac:dyDescent="0.2">
      <c r="A4085" s="27" t="s">
        <v>44</v>
      </c>
      <c r="E4085" s="29" t="s">
        <v>4</v>
      </c>
    </row>
    <row r="4086" spans="1:16" x14ac:dyDescent="0.2">
      <c r="E4086" s="28" t="s">
        <v>4</v>
      </c>
    </row>
    <row r="4087" spans="1:16" ht="25.5" x14ac:dyDescent="0.2">
      <c r="A4087" t="s">
        <v>36</v>
      </c>
      <c r="B4087" s="5" t="s">
        <v>110</v>
      </c>
      <c r="C4087" s="5" t="s">
        <v>2852</v>
      </c>
      <c r="D4087" t="s">
        <v>4</v>
      </c>
      <c r="E4087" s="22" t="s">
        <v>2853</v>
      </c>
      <c r="F4087" s="23" t="s">
        <v>40</v>
      </c>
      <c r="G4087" s="24">
        <v>1</v>
      </c>
      <c r="H4087" s="23">
        <v>0</v>
      </c>
      <c r="I4087" s="23">
        <f>ROUND(G4087*H4087,6)</f>
        <v>0</v>
      </c>
      <c r="L4087" s="25">
        <v>0</v>
      </c>
      <c r="M4087" s="26">
        <f>ROUND(ROUND(L4087,2)*ROUND(G4087,3),2)</f>
        <v>0</v>
      </c>
      <c r="N4087" s="23" t="s">
        <v>53</v>
      </c>
      <c r="O4087">
        <f>(M4087*21)/100</f>
        <v>0</v>
      </c>
      <c r="P4087" t="s">
        <v>42</v>
      </c>
    </row>
    <row r="4088" spans="1:16" ht="38.25" x14ac:dyDescent="0.2">
      <c r="A4088" s="27" t="s">
        <v>43</v>
      </c>
      <c r="E4088" s="28" t="s">
        <v>2854</v>
      </c>
    </row>
    <row r="4089" spans="1:16" x14ac:dyDescent="0.2">
      <c r="A4089" s="27" t="s">
        <v>44</v>
      </c>
      <c r="E4089" s="29" t="s">
        <v>4</v>
      </c>
    </row>
    <row r="4090" spans="1:16" x14ac:dyDescent="0.2">
      <c r="E4090" s="28" t="s">
        <v>4</v>
      </c>
    </row>
    <row r="4091" spans="1:16" x14ac:dyDescent="0.2">
      <c r="A4091" t="s">
        <v>33</v>
      </c>
      <c r="C4091" s="6" t="s">
        <v>42</v>
      </c>
      <c r="E4091" s="30" t="s">
        <v>2855</v>
      </c>
      <c r="J4091" s="26">
        <f>0</f>
        <v>0</v>
      </c>
      <c r="K4091" s="26">
        <f>0</f>
        <v>0</v>
      </c>
      <c r="L4091" s="26">
        <f>0+L4092+L4096+L4100+L4104+L4108</f>
        <v>0</v>
      </c>
      <c r="M4091" s="26">
        <f>0+M4092+M4096+M4100+M4104+M4108</f>
        <v>0</v>
      </c>
    </row>
    <row r="4092" spans="1:16" ht="38.25" x14ac:dyDescent="0.2">
      <c r="A4092" t="s">
        <v>36</v>
      </c>
      <c r="B4092" s="5" t="s">
        <v>315</v>
      </c>
      <c r="C4092" s="5" t="s">
        <v>2775</v>
      </c>
      <c r="D4092" t="s">
        <v>4</v>
      </c>
      <c r="E4092" s="22" t="s">
        <v>2856</v>
      </c>
      <c r="F4092" s="23" t="s">
        <v>40</v>
      </c>
      <c r="G4092" s="24">
        <v>11</v>
      </c>
      <c r="H4092" s="23">
        <v>0</v>
      </c>
      <c r="I4092" s="23">
        <f>ROUND(G4092*H4092,6)</f>
        <v>0</v>
      </c>
      <c r="L4092" s="25">
        <v>0</v>
      </c>
      <c r="M4092" s="26">
        <f>ROUND(ROUND(L4092,2)*ROUND(G4092,3),2)</f>
        <v>0</v>
      </c>
      <c r="N4092" s="23" t="s">
        <v>53</v>
      </c>
      <c r="O4092">
        <f>(M4092*21)/100</f>
        <v>0</v>
      </c>
      <c r="P4092" t="s">
        <v>42</v>
      </c>
    </row>
    <row r="4093" spans="1:16" ht="51" x14ac:dyDescent="0.2">
      <c r="A4093" s="27" t="s">
        <v>43</v>
      </c>
      <c r="E4093" s="28" t="s">
        <v>2857</v>
      </c>
    </row>
    <row r="4094" spans="1:16" x14ac:dyDescent="0.2">
      <c r="A4094" s="27" t="s">
        <v>44</v>
      </c>
      <c r="E4094" s="29" t="s">
        <v>4</v>
      </c>
    </row>
    <row r="4095" spans="1:16" x14ac:dyDescent="0.2">
      <c r="E4095" s="28" t="s">
        <v>4</v>
      </c>
    </row>
    <row r="4096" spans="1:16" x14ac:dyDescent="0.2">
      <c r="A4096" t="s">
        <v>36</v>
      </c>
      <c r="B4096" s="5" t="s">
        <v>319</v>
      </c>
      <c r="C4096" s="5" t="s">
        <v>2775</v>
      </c>
      <c r="D4096" t="s">
        <v>37</v>
      </c>
      <c r="E4096" s="22" t="s">
        <v>2858</v>
      </c>
      <c r="F4096" s="23" t="s">
        <v>80</v>
      </c>
      <c r="G4096" s="24">
        <v>120</v>
      </c>
      <c r="H4096" s="23">
        <v>0</v>
      </c>
      <c r="I4096" s="23">
        <f>ROUND(G4096*H4096,6)</f>
        <v>0</v>
      </c>
      <c r="L4096" s="25">
        <v>0</v>
      </c>
      <c r="M4096" s="26">
        <f>ROUND(ROUND(L4096,2)*ROUND(G4096,3),2)</f>
        <v>0</v>
      </c>
      <c r="N4096" s="23" t="s">
        <v>53</v>
      </c>
      <c r="O4096">
        <f>(M4096*21)/100</f>
        <v>0</v>
      </c>
      <c r="P4096" t="s">
        <v>42</v>
      </c>
    </row>
    <row r="4097" spans="1:16" ht="51" x14ac:dyDescent="0.2">
      <c r="A4097" s="27" t="s">
        <v>43</v>
      </c>
      <c r="E4097" s="28" t="s">
        <v>2859</v>
      </c>
    </row>
    <row r="4098" spans="1:16" x14ac:dyDescent="0.2">
      <c r="A4098" s="27" t="s">
        <v>44</v>
      </c>
      <c r="E4098" s="29" t="s">
        <v>4</v>
      </c>
    </row>
    <row r="4099" spans="1:16" x14ac:dyDescent="0.2">
      <c r="E4099" s="28" t="s">
        <v>4</v>
      </c>
    </row>
    <row r="4100" spans="1:16" x14ac:dyDescent="0.2">
      <c r="A4100" t="s">
        <v>36</v>
      </c>
      <c r="B4100" s="5" t="s">
        <v>325</v>
      </c>
      <c r="C4100" s="5" t="s">
        <v>2775</v>
      </c>
      <c r="D4100" t="s">
        <v>42</v>
      </c>
      <c r="E4100" s="22" t="s">
        <v>2860</v>
      </c>
      <c r="F4100" s="23" t="s">
        <v>40</v>
      </c>
      <c r="G4100" s="24">
        <v>1</v>
      </c>
      <c r="H4100" s="23">
        <v>0</v>
      </c>
      <c r="I4100" s="23">
        <f>ROUND(G4100*H4100,6)</f>
        <v>0</v>
      </c>
      <c r="L4100" s="25">
        <v>0</v>
      </c>
      <c r="M4100" s="26">
        <f>ROUND(ROUND(L4100,2)*ROUND(G4100,3),2)</f>
        <v>0</v>
      </c>
      <c r="N4100" s="23" t="s">
        <v>53</v>
      </c>
      <c r="O4100">
        <f>(M4100*21)/100</f>
        <v>0</v>
      </c>
      <c r="P4100" t="s">
        <v>42</v>
      </c>
    </row>
    <row r="4101" spans="1:16" ht="25.5" x14ac:dyDescent="0.2">
      <c r="A4101" s="27" t="s">
        <v>43</v>
      </c>
      <c r="E4101" s="28" t="s">
        <v>2861</v>
      </c>
    </row>
    <row r="4102" spans="1:16" x14ac:dyDescent="0.2">
      <c r="A4102" s="27" t="s">
        <v>44</v>
      </c>
      <c r="E4102" s="29" t="s">
        <v>4</v>
      </c>
    </row>
    <row r="4103" spans="1:16" x14ac:dyDescent="0.2">
      <c r="E4103" s="28" t="s">
        <v>4</v>
      </c>
    </row>
    <row r="4104" spans="1:16" ht="25.5" x14ac:dyDescent="0.2">
      <c r="A4104" t="s">
        <v>36</v>
      </c>
      <c r="B4104" s="5" t="s">
        <v>329</v>
      </c>
      <c r="C4104" s="5" t="s">
        <v>2775</v>
      </c>
      <c r="D4104" t="s">
        <v>49</v>
      </c>
      <c r="E4104" s="22" t="s">
        <v>2862</v>
      </c>
      <c r="F4104" s="23" t="s">
        <v>80</v>
      </c>
      <c r="G4104" s="24">
        <v>125</v>
      </c>
      <c r="H4104" s="23">
        <v>0</v>
      </c>
      <c r="I4104" s="23">
        <f>ROUND(G4104*H4104,6)</f>
        <v>0</v>
      </c>
      <c r="L4104" s="25">
        <v>0</v>
      </c>
      <c r="M4104" s="26">
        <f>ROUND(ROUND(L4104,2)*ROUND(G4104,3),2)</f>
        <v>0</v>
      </c>
      <c r="N4104" s="23" t="s">
        <v>53</v>
      </c>
      <c r="O4104">
        <f>(M4104*21)/100</f>
        <v>0</v>
      </c>
      <c r="P4104" t="s">
        <v>42</v>
      </c>
    </row>
    <row r="4105" spans="1:16" ht="51" x14ac:dyDescent="0.2">
      <c r="A4105" s="27" t="s">
        <v>43</v>
      </c>
      <c r="E4105" s="28" t="s">
        <v>2863</v>
      </c>
    </row>
    <row r="4106" spans="1:16" x14ac:dyDescent="0.2">
      <c r="A4106" s="27" t="s">
        <v>44</v>
      </c>
      <c r="E4106" s="29" t="s">
        <v>4</v>
      </c>
    </row>
    <row r="4107" spans="1:16" x14ac:dyDescent="0.2">
      <c r="E4107" s="28" t="s">
        <v>4</v>
      </c>
    </row>
    <row r="4108" spans="1:16" ht="25.5" x14ac:dyDescent="0.2">
      <c r="A4108" t="s">
        <v>36</v>
      </c>
      <c r="B4108" s="5" t="s">
        <v>332</v>
      </c>
      <c r="C4108" s="5" t="s">
        <v>2775</v>
      </c>
      <c r="D4108" t="s">
        <v>57</v>
      </c>
      <c r="E4108" s="22" t="s">
        <v>2864</v>
      </c>
      <c r="F4108" s="23" t="s">
        <v>40</v>
      </c>
      <c r="G4108" s="24">
        <v>1</v>
      </c>
      <c r="H4108" s="23">
        <v>0</v>
      </c>
      <c r="I4108" s="23">
        <f>ROUND(G4108*H4108,6)</f>
        <v>0</v>
      </c>
      <c r="L4108" s="25">
        <v>0</v>
      </c>
      <c r="M4108" s="26">
        <f>ROUND(ROUND(L4108,2)*ROUND(G4108,3),2)</f>
        <v>0</v>
      </c>
      <c r="N4108" s="23" t="s">
        <v>53</v>
      </c>
      <c r="O4108">
        <f>(M4108*21)/100</f>
        <v>0</v>
      </c>
      <c r="P4108" t="s">
        <v>42</v>
      </c>
    </row>
    <row r="4109" spans="1:16" ht="51" x14ac:dyDescent="0.2">
      <c r="A4109" s="27" t="s">
        <v>43</v>
      </c>
      <c r="E4109" s="28" t="s">
        <v>2865</v>
      </c>
    </row>
    <row r="4110" spans="1:16" x14ac:dyDescent="0.2">
      <c r="A4110" s="27" t="s">
        <v>44</v>
      </c>
      <c r="E4110" s="29" t="s">
        <v>4</v>
      </c>
    </row>
    <row r="4111" spans="1:16" x14ac:dyDescent="0.2">
      <c r="E4111" s="28" t="s">
        <v>4</v>
      </c>
    </row>
    <row r="4112" spans="1:16" x14ac:dyDescent="0.2">
      <c r="A4112" t="s">
        <v>33</v>
      </c>
      <c r="C4112" s="6" t="s">
        <v>49</v>
      </c>
      <c r="E4112" s="30" t="s">
        <v>2866</v>
      </c>
      <c r="J4112" s="26">
        <f>0</f>
        <v>0</v>
      </c>
      <c r="K4112" s="26">
        <f>0</f>
        <v>0</v>
      </c>
      <c r="L4112" s="26">
        <f>0+L4113+L4117+L4121+L4125+L4129+L4133+L4137+L4141+L4145+L4149+L4153</f>
        <v>0</v>
      </c>
      <c r="M4112" s="26">
        <f>0+M4113+M4117+M4121+M4125+M4129+M4133+M4137+M4141+M4145+M4149+M4153</f>
        <v>0</v>
      </c>
    </row>
    <row r="4113" spans="1:16" x14ac:dyDescent="0.2">
      <c r="A4113" t="s">
        <v>36</v>
      </c>
      <c r="B4113" s="5" t="s">
        <v>266</v>
      </c>
      <c r="C4113" s="5" t="s">
        <v>2775</v>
      </c>
      <c r="D4113" t="s">
        <v>4</v>
      </c>
      <c r="E4113" s="22" t="s">
        <v>2790</v>
      </c>
      <c r="F4113" s="23" t="s">
        <v>60</v>
      </c>
      <c r="G4113" s="24">
        <v>2</v>
      </c>
      <c r="H4113" s="23">
        <v>0</v>
      </c>
      <c r="I4113" s="23">
        <f>ROUND(G4113*H4113,6)</f>
        <v>0</v>
      </c>
      <c r="L4113" s="25">
        <v>0</v>
      </c>
      <c r="M4113" s="26">
        <f>ROUND(ROUND(L4113,2)*ROUND(G4113,3),2)</f>
        <v>0</v>
      </c>
      <c r="N4113" s="23" t="s">
        <v>53</v>
      </c>
      <c r="O4113">
        <f>(M4113*21)/100</f>
        <v>0</v>
      </c>
      <c r="P4113" t="s">
        <v>42</v>
      </c>
    </row>
    <row r="4114" spans="1:16" ht="51" x14ac:dyDescent="0.2">
      <c r="A4114" s="27" t="s">
        <v>43</v>
      </c>
      <c r="E4114" s="28" t="s">
        <v>2791</v>
      </c>
    </row>
    <row r="4115" spans="1:16" x14ac:dyDescent="0.2">
      <c r="A4115" s="27" t="s">
        <v>44</v>
      </c>
      <c r="E4115" s="29" t="s">
        <v>4</v>
      </c>
    </row>
    <row r="4116" spans="1:16" x14ac:dyDescent="0.2">
      <c r="E4116" s="28" t="s">
        <v>4</v>
      </c>
    </row>
    <row r="4117" spans="1:16" ht="25.5" x14ac:dyDescent="0.2">
      <c r="A4117" t="s">
        <v>36</v>
      </c>
      <c r="B4117" s="5" t="s">
        <v>258</v>
      </c>
      <c r="C4117" s="5" t="s">
        <v>2775</v>
      </c>
      <c r="D4117" t="s">
        <v>37</v>
      </c>
      <c r="E4117" s="22" t="s">
        <v>2867</v>
      </c>
      <c r="F4117" s="23" t="s">
        <v>80</v>
      </c>
      <c r="G4117" s="24">
        <v>30</v>
      </c>
      <c r="H4117" s="23">
        <v>0</v>
      </c>
      <c r="I4117" s="23">
        <f>ROUND(G4117*H4117,6)</f>
        <v>0</v>
      </c>
      <c r="L4117" s="25">
        <v>0</v>
      </c>
      <c r="M4117" s="26">
        <f>ROUND(ROUND(L4117,2)*ROUND(G4117,3),2)</f>
        <v>0</v>
      </c>
      <c r="N4117" s="23" t="s">
        <v>53</v>
      </c>
      <c r="O4117">
        <f>(M4117*21)/100</f>
        <v>0</v>
      </c>
      <c r="P4117" t="s">
        <v>42</v>
      </c>
    </row>
    <row r="4118" spans="1:16" ht="51" x14ac:dyDescent="0.2">
      <c r="A4118" s="27" t="s">
        <v>43</v>
      </c>
      <c r="E4118" s="28" t="s">
        <v>2868</v>
      </c>
    </row>
    <row r="4119" spans="1:16" x14ac:dyDescent="0.2">
      <c r="A4119" s="27" t="s">
        <v>44</v>
      </c>
      <c r="E4119" s="29" t="s">
        <v>4</v>
      </c>
    </row>
    <row r="4120" spans="1:16" x14ac:dyDescent="0.2">
      <c r="E4120" s="28" t="s">
        <v>4</v>
      </c>
    </row>
    <row r="4121" spans="1:16" ht="25.5" x14ac:dyDescent="0.2">
      <c r="A4121" t="s">
        <v>36</v>
      </c>
      <c r="B4121" s="5" t="s">
        <v>271</v>
      </c>
      <c r="C4121" s="5" t="s">
        <v>2775</v>
      </c>
      <c r="D4121" t="s">
        <v>42</v>
      </c>
      <c r="E4121" s="22" t="s">
        <v>2869</v>
      </c>
      <c r="F4121" s="23" t="s">
        <v>80</v>
      </c>
      <c r="G4121" s="24">
        <v>15</v>
      </c>
      <c r="H4121" s="23">
        <v>0</v>
      </c>
      <c r="I4121" s="23">
        <f>ROUND(G4121*H4121,6)</f>
        <v>0</v>
      </c>
      <c r="L4121" s="25">
        <v>0</v>
      </c>
      <c r="M4121" s="26">
        <f>ROUND(ROUND(L4121,2)*ROUND(G4121,3),2)</f>
        <v>0</v>
      </c>
      <c r="N4121" s="23" t="s">
        <v>53</v>
      </c>
      <c r="O4121">
        <f>(M4121*21)/100</f>
        <v>0</v>
      </c>
      <c r="P4121" t="s">
        <v>42</v>
      </c>
    </row>
    <row r="4122" spans="1:16" ht="51" x14ac:dyDescent="0.2">
      <c r="A4122" s="27" t="s">
        <v>43</v>
      </c>
      <c r="E4122" s="28" t="s">
        <v>2870</v>
      </c>
    </row>
    <row r="4123" spans="1:16" x14ac:dyDescent="0.2">
      <c r="A4123" s="27" t="s">
        <v>44</v>
      </c>
      <c r="E4123" s="29" t="s">
        <v>4</v>
      </c>
    </row>
    <row r="4124" spans="1:16" x14ac:dyDescent="0.2">
      <c r="E4124" s="28" t="s">
        <v>4</v>
      </c>
    </row>
    <row r="4125" spans="1:16" x14ac:dyDescent="0.2">
      <c r="A4125" t="s">
        <v>36</v>
      </c>
      <c r="B4125" s="5" t="s">
        <v>261</v>
      </c>
      <c r="C4125" s="5" t="s">
        <v>2775</v>
      </c>
      <c r="D4125" t="s">
        <v>49</v>
      </c>
      <c r="E4125" s="22" t="s">
        <v>2871</v>
      </c>
      <c r="F4125" s="23" t="s">
        <v>60</v>
      </c>
      <c r="G4125" s="24">
        <v>10</v>
      </c>
      <c r="H4125" s="23">
        <v>0</v>
      </c>
      <c r="I4125" s="23">
        <f>ROUND(G4125*H4125,6)</f>
        <v>0</v>
      </c>
      <c r="L4125" s="25">
        <v>0</v>
      </c>
      <c r="M4125" s="26">
        <f>ROUND(ROUND(L4125,2)*ROUND(G4125,3),2)</f>
        <v>0</v>
      </c>
      <c r="N4125" s="23" t="s">
        <v>53</v>
      </c>
      <c r="O4125">
        <f>(M4125*21)/100</f>
        <v>0</v>
      </c>
      <c r="P4125" t="s">
        <v>42</v>
      </c>
    </row>
    <row r="4126" spans="1:16" ht="38.25" x14ac:dyDescent="0.2">
      <c r="A4126" s="27" t="s">
        <v>43</v>
      </c>
      <c r="E4126" s="28" t="s">
        <v>2872</v>
      </c>
    </row>
    <row r="4127" spans="1:16" x14ac:dyDescent="0.2">
      <c r="A4127" s="27" t="s">
        <v>44</v>
      </c>
      <c r="E4127" s="29" t="s">
        <v>4</v>
      </c>
    </row>
    <row r="4128" spans="1:16" x14ac:dyDescent="0.2">
      <c r="E4128" s="28" t="s">
        <v>4</v>
      </c>
    </row>
    <row r="4129" spans="1:16" ht="25.5" x14ac:dyDescent="0.2">
      <c r="A4129" t="s">
        <v>36</v>
      </c>
      <c r="B4129" s="5" t="s">
        <v>275</v>
      </c>
      <c r="C4129" s="5" t="s">
        <v>2775</v>
      </c>
      <c r="D4129" t="s">
        <v>57</v>
      </c>
      <c r="E4129" s="22" t="s">
        <v>2873</v>
      </c>
      <c r="F4129" s="23" t="s">
        <v>60</v>
      </c>
      <c r="G4129" s="24">
        <v>2</v>
      </c>
      <c r="H4129" s="23">
        <v>0</v>
      </c>
      <c r="I4129" s="23">
        <f>ROUND(G4129*H4129,6)</f>
        <v>0</v>
      </c>
      <c r="L4129" s="25">
        <v>0</v>
      </c>
      <c r="M4129" s="26">
        <f>ROUND(ROUND(L4129,2)*ROUND(G4129,3),2)</f>
        <v>0</v>
      </c>
      <c r="N4129" s="23" t="s">
        <v>53</v>
      </c>
      <c r="O4129">
        <f>(M4129*21)/100</f>
        <v>0</v>
      </c>
      <c r="P4129" t="s">
        <v>42</v>
      </c>
    </row>
    <row r="4130" spans="1:16" ht="38.25" x14ac:dyDescent="0.2">
      <c r="A4130" s="27" t="s">
        <v>43</v>
      </c>
      <c r="E4130" s="28" t="s">
        <v>2874</v>
      </c>
    </row>
    <row r="4131" spans="1:16" x14ac:dyDescent="0.2">
      <c r="A4131" s="27" t="s">
        <v>44</v>
      </c>
      <c r="E4131" s="29" t="s">
        <v>4</v>
      </c>
    </row>
    <row r="4132" spans="1:16" x14ac:dyDescent="0.2">
      <c r="E4132" s="28" t="s">
        <v>4</v>
      </c>
    </row>
    <row r="4133" spans="1:16" ht="25.5" x14ac:dyDescent="0.2">
      <c r="A4133" t="s">
        <v>36</v>
      </c>
      <c r="B4133" s="5" t="s">
        <v>336</v>
      </c>
      <c r="C4133" s="5" t="s">
        <v>2875</v>
      </c>
      <c r="D4133" t="s">
        <v>4</v>
      </c>
      <c r="E4133" s="22" t="s">
        <v>2876</v>
      </c>
      <c r="F4133" s="23" t="s">
        <v>40</v>
      </c>
      <c r="G4133" s="24">
        <v>2</v>
      </c>
      <c r="H4133" s="23">
        <v>0</v>
      </c>
      <c r="I4133" s="23">
        <f>ROUND(G4133*H4133,6)</f>
        <v>0</v>
      </c>
      <c r="L4133" s="25">
        <v>0</v>
      </c>
      <c r="M4133" s="26">
        <f>ROUND(ROUND(L4133,2)*ROUND(G4133,3),2)</f>
        <v>0</v>
      </c>
      <c r="N4133" s="23" t="s">
        <v>53</v>
      </c>
      <c r="O4133">
        <f>(M4133*21)/100</f>
        <v>0</v>
      </c>
      <c r="P4133" t="s">
        <v>42</v>
      </c>
    </row>
    <row r="4134" spans="1:16" ht="51" x14ac:dyDescent="0.2">
      <c r="A4134" s="27" t="s">
        <v>43</v>
      </c>
      <c r="E4134" s="28" t="s">
        <v>2877</v>
      </c>
    </row>
    <row r="4135" spans="1:16" x14ac:dyDescent="0.2">
      <c r="A4135" s="27" t="s">
        <v>44</v>
      </c>
      <c r="E4135" s="29" t="s">
        <v>4</v>
      </c>
    </row>
    <row r="4136" spans="1:16" x14ac:dyDescent="0.2">
      <c r="E4136" s="28" t="s">
        <v>4</v>
      </c>
    </row>
    <row r="4137" spans="1:16" ht="25.5" x14ac:dyDescent="0.2">
      <c r="A4137" t="s">
        <v>36</v>
      </c>
      <c r="B4137" s="5" t="s">
        <v>339</v>
      </c>
      <c r="C4137" s="5" t="s">
        <v>2878</v>
      </c>
      <c r="D4137" t="s">
        <v>4</v>
      </c>
      <c r="E4137" s="22" t="s">
        <v>2879</v>
      </c>
      <c r="F4137" s="23" t="s">
        <v>40</v>
      </c>
      <c r="G4137" s="24">
        <v>4</v>
      </c>
      <c r="H4137" s="23">
        <v>0</v>
      </c>
      <c r="I4137" s="23">
        <f>ROUND(G4137*H4137,6)</f>
        <v>0</v>
      </c>
      <c r="L4137" s="25">
        <v>0</v>
      </c>
      <c r="M4137" s="26">
        <f>ROUND(ROUND(L4137,2)*ROUND(G4137,3),2)</f>
        <v>0</v>
      </c>
      <c r="N4137" s="23" t="s">
        <v>53</v>
      </c>
      <c r="O4137">
        <f>(M4137*21)/100</f>
        <v>0</v>
      </c>
      <c r="P4137" t="s">
        <v>42</v>
      </c>
    </row>
    <row r="4138" spans="1:16" ht="38.25" x14ac:dyDescent="0.2">
      <c r="A4138" s="27" t="s">
        <v>43</v>
      </c>
      <c r="E4138" s="28" t="s">
        <v>2880</v>
      </c>
    </row>
    <row r="4139" spans="1:16" x14ac:dyDescent="0.2">
      <c r="A4139" s="27" t="s">
        <v>44</v>
      </c>
      <c r="E4139" s="29" t="s">
        <v>4</v>
      </c>
    </row>
    <row r="4140" spans="1:16" x14ac:dyDescent="0.2">
      <c r="E4140" s="28" t="s">
        <v>4</v>
      </c>
    </row>
    <row r="4141" spans="1:16" x14ac:dyDescent="0.2">
      <c r="A4141" t="s">
        <v>36</v>
      </c>
      <c r="B4141" s="5" t="s">
        <v>344</v>
      </c>
      <c r="C4141" s="5" t="s">
        <v>2881</v>
      </c>
      <c r="D4141" t="s">
        <v>4</v>
      </c>
      <c r="E4141" s="22" t="s">
        <v>2882</v>
      </c>
      <c r="F4141" s="23" t="s">
        <v>40</v>
      </c>
      <c r="G4141" s="24">
        <v>1</v>
      </c>
      <c r="H4141" s="23">
        <v>0</v>
      </c>
      <c r="I4141" s="23">
        <f>ROUND(G4141*H4141,6)</f>
        <v>0</v>
      </c>
      <c r="L4141" s="25">
        <v>0</v>
      </c>
      <c r="M4141" s="26">
        <f>ROUND(ROUND(L4141,2)*ROUND(G4141,3),2)</f>
        <v>0</v>
      </c>
      <c r="N4141" s="23" t="s">
        <v>53</v>
      </c>
      <c r="O4141">
        <f>(M4141*21)/100</f>
        <v>0</v>
      </c>
      <c r="P4141" t="s">
        <v>42</v>
      </c>
    </row>
    <row r="4142" spans="1:16" ht="25.5" x14ac:dyDescent="0.2">
      <c r="A4142" s="27" t="s">
        <v>43</v>
      </c>
      <c r="E4142" s="28" t="s">
        <v>2883</v>
      </c>
    </row>
    <row r="4143" spans="1:16" x14ac:dyDescent="0.2">
      <c r="A4143" s="27" t="s">
        <v>44</v>
      </c>
      <c r="E4143" s="29" t="s">
        <v>4</v>
      </c>
    </row>
    <row r="4144" spans="1:16" x14ac:dyDescent="0.2">
      <c r="E4144" s="28" t="s">
        <v>4</v>
      </c>
    </row>
    <row r="4145" spans="1:16" ht="25.5" x14ac:dyDescent="0.2">
      <c r="A4145" t="s">
        <v>36</v>
      </c>
      <c r="B4145" s="5" t="s">
        <v>348</v>
      </c>
      <c r="C4145" s="5" t="s">
        <v>2884</v>
      </c>
      <c r="D4145" t="s">
        <v>4</v>
      </c>
      <c r="E4145" s="22" t="s">
        <v>2885</v>
      </c>
      <c r="F4145" s="23" t="s">
        <v>80</v>
      </c>
      <c r="G4145" s="24">
        <v>4</v>
      </c>
      <c r="H4145" s="23">
        <v>0</v>
      </c>
      <c r="I4145" s="23">
        <f>ROUND(G4145*H4145,6)</f>
        <v>0</v>
      </c>
      <c r="L4145" s="25">
        <v>0</v>
      </c>
      <c r="M4145" s="26">
        <f>ROUND(ROUND(L4145,2)*ROUND(G4145,3),2)</f>
        <v>0</v>
      </c>
      <c r="N4145" s="23" t="s">
        <v>53</v>
      </c>
      <c r="O4145">
        <f>(M4145*21)/100</f>
        <v>0</v>
      </c>
      <c r="P4145" t="s">
        <v>42</v>
      </c>
    </row>
    <row r="4146" spans="1:16" ht="51" x14ac:dyDescent="0.2">
      <c r="A4146" s="27" t="s">
        <v>43</v>
      </c>
      <c r="E4146" s="28" t="s">
        <v>2886</v>
      </c>
    </row>
    <row r="4147" spans="1:16" x14ac:dyDescent="0.2">
      <c r="A4147" s="27" t="s">
        <v>44</v>
      </c>
      <c r="E4147" s="29" t="s">
        <v>4</v>
      </c>
    </row>
    <row r="4148" spans="1:16" x14ac:dyDescent="0.2">
      <c r="E4148" s="28" t="s">
        <v>4</v>
      </c>
    </row>
    <row r="4149" spans="1:16" x14ac:dyDescent="0.2">
      <c r="A4149" t="s">
        <v>36</v>
      </c>
      <c r="B4149" s="5" t="s">
        <v>354</v>
      </c>
      <c r="C4149" s="5" t="s">
        <v>2887</v>
      </c>
      <c r="D4149" t="s">
        <v>4</v>
      </c>
      <c r="E4149" s="22" t="s">
        <v>2888</v>
      </c>
      <c r="F4149" s="23" t="s">
        <v>40</v>
      </c>
      <c r="G4149" s="24">
        <v>22</v>
      </c>
      <c r="H4149" s="23">
        <v>0</v>
      </c>
      <c r="I4149" s="23">
        <f>ROUND(G4149*H4149,6)</f>
        <v>0</v>
      </c>
      <c r="L4149" s="25">
        <v>0</v>
      </c>
      <c r="M4149" s="26">
        <f>ROUND(ROUND(L4149,2)*ROUND(G4149,3),2)</f>
        <v>0</v>
      </c>
      <c r="N4149" s="23" t="s">
        <v>53</v>
      </c>
      <c r="O4149">
        <f>(M4149*21)/100</f>
        <v>0</v>
      </c>
      <c r="P4149" t="s">
        <v>42</v>
      </c>
    </row>
    <row r="4150" spans="1:16" ht="38.25" x14ac:dyDescent="0.2">
      <c r="A4150" s="27" t="s">
        <v>43</v>
      </c>
      <c r="E4150" s="28" t="s">
        <v>2889</v>
      </c>
    </row>
    <row r="4151" spans="1:16" x14ac:dyDescent="0.2">
      <c r="A4151" s="27" t="s">
        <v>44</v>
      </c>
      <c r="E4151" s="29" t="s">
        <v>4</v>
      </c>
    </row>
    <row r="4152" spans="1:16" x14ac:dyDescent="0.2">
      <c r="E4152" s="28" t="s">
        <v>4</v>
      </c>
    </row>
    <row r="4153" spans="1:16" ht="25.5" x14ac:dyDescent="0.2">
      <c r="A4153" t="s">
        <v>36</v>
      </c>
      <c r="B4153" s="5" t="s">
        <v>358</v>
      </c>
      <c r="C4153" s="5" t="s">
        <v>2890</v>
      </c>
      <c r="D4153" t="s">
        <v>4</v>
      </c>
      <c r="E4153" s="22" t="s">
        <v>2891</v>
      </c>
      <c r="F4153" s="23" t="s">
        <v>40</v>
      </c>
      <c r="G4153" s="24">
        <v>16</v>
      </c>
      <c r="H4153" s="23">
        <v>0</v>
      </c>
      <c r="I4153" s="23">
        <f>ROUND(G4153*H4153,6)</f>
        <v>0</v>
      </c>
      <c r="L4153" s="25">
        <v>0</v>
      </c>
      <c r="M4153" s="26">
        <f>ROUND(ROUND(L4153,2)*ROUND(G4153,3),2)</f>
        <v>0</v>
      </c>
      <c r="N4153" s="23" t="s">
        <v>53</v>
      </c>
      <c r="O4153">
        <f>(M4153*21)/100</f>
        <v>0</v>
      </c>
      <c r="P4153" t="s">
        <v>42</v>
      </c>
    </row>
    <row r="4154" spans="1:16" ht="38.25" x14ac:dyDescent="0.2">
      <c r="A4154" s="27" t="s">
        <v>43</v>
      </c>
      <c r="E4154" s="28" t="s">
        <v>2892</v>
      </c>
    </row>
    <row r="4155" spans="1:16" x14ac:dyDescent="0.2">
      <c r="A4155" s="27" t="s">
        <v>44</v>
      </c>
      <c r="E4155" s="29" t="s">
        <v>4</v>
      </c>
    </row>
    <row r="4156" spans="1:16" x14ac:dyDescent="0.2">
      <c r="E4156" s="28" t="s">
        <v>4</v>
      </c>
    </row>
    <row r="4157" spans="1:16" x14ac:dyDescent="0.2">
      <c r="A4157" t="s">
        <v>33</v>
      </c>
      <c r="C4157" s="6" t="s">
        <v>57</v>
      </c>
      <c r="E4157" s="30" t="s">
        <v>2893</v>
      </c>
      <c r="J4157" s="26">
        <f>0</f>
        <v>0</v>
      </c>
      <c r="K4157" s="26">
        <f>0</f>
        <v>0</v>
      </c>
      <c r="L4157" s="26">
        <f>0+L4158+L4162+L4166+L4170+L4174+L4178+L4182+L4186+L4190+L4194+L4198+L4202+L4206+L4210+L4214</f>
        <v>0</v>
      </c>
      <c r="M4157" s="26">
        <f>0+M4158+M4162+M4166+M4170+M4174+M4178+M4182+M4186+M4190+M4194+M4198+M4202+M4206+M4210+M4214</f>
        <v>0</v>
      </c>
    </row>
    <row r="4158" spans="1:16" ht="25.5" x14ac:dyDescent="0.2">
      <c r="A4158" t="s">
        <v>36</v>
      </c>
      <c r="B4158" s="5" t="s">
        <v>555</v>
      </c>
      <c r="C4158" s="5" t="s">
        <v>2775</v>
      </c>
      <c r="D4158" t="s">
        <v>4</v>
      </c>
      <c r="E4158" s="22" t="s">
        <v>2894</v>
      </c>
      <c r="F4158" s="23" t="s">
        <v>60</v>
      </c>
      <c r="G4158" s="24">
        <v>3</v>
      </c>
      <c r="H4158" s="23">
        <v>0</v>
      </c>
      <c r="I4158" s="23">
        <f>ROUND(G4158*H4158,6)</f>
        <v>0</v>
      </c>
      <c r="L4158" s="25">
        <v>0</v>
      </c>
      <c r="M4158" s="26">
        <f>ROUND(ROUND(L4158,2)*ROUND(G4158,3),2)</f>
        <v>0</v>
      </c>
      <c r="N4158" s="23" t="s">
        <v>53</v>
      </c>
      <c r="O4158">
        <f>(M4158*21)/100</f>
        <v>0</v>
      </c>
      <c r="P4158" t="s">
        <v>42</v>
      </c>
    </row>
    <row r="4159" spans="1:16" ht="51" x14ac:dyDescent="0.2">
      <c r="A4159" s="27" t="s">
        <v>43</v>
      </c>
      <c r="E4159" s="28" t="s">
        <v>2895</v>
      </c>
    </row>
    <row r="4160" spans="1:16" x14ac:dyDescent="0.2">
      <c r="A4160" s="27" t="s">
        <v>44</v>
      </c>
      <c r="E4160" s="29" t="s">
        <v>4</v>
      </c>
    </row>
    <row r="4161" spans="1:16" x14ac:dyDescent="0.2">
      <c r="E4161" s="28" t="s">
        <v>4</v>
      </c>
    </row>
    <row r="4162" spans="1:16" ht="25.5" x14ac:dyDescent="0.2">
      <c r="A4162" t="s">
        <v>36</v>
      </c>
      <c r="B4162" s="5" t="s">
        <v>578</v>
      </c>
      <c r="C4162" s="5" t="s">
        <v>2775</v>
      </c>
      <c r="D4162" t="s">
        <v>37</v>
      </c>
      <c r="E4162" s="22" t="s">
        <v>2896</v>
      </c>
      <c r="F4162" s="23" t="s">
        <v>80</v>
      </c>
      <c r="G4162" s="24">
        <v>8</v>
      </c>
      <c r="H4162" s="23">
        <v>0</v>
      </c>
      <c r="I4162" s="23">
        <f>ROUND(G4162*H4162,6)</f>
        <v>0</v>
      </c>
      <c r="L4162" s="25">
        <v>0</v>
      </c>
      <c r="M4162" s="26">
        <f>ROUND(ROUND(L4162,2)*ROUND(G4162,3),2)</f>
        <v>0</v>
      </c>
      <c r="N4162" s="23" t="s">
        <v>53</v>
      </c>
      <c r="O4162">
        <f>(M4162*21)/100</f>
        <v>0</v>
      </c>
      <c r="P4162" t="s">
        <v>42</v>
      </c>
    </row>
    <row r="4163" spans="1:16" ht="51" x14ac:dyDescent="0.2">
      <c r="A4163" s="27" t="s">
        <v>43</v>
      </c>
      <c r="E4163" s="28" t="s">
        <v>2897</v>
      </c>
    </row>
    <row r="4164" spans="1:16" x14ac:dyDescent="0.2">
      <c r="A4164" s="27" t="s">
        <v>44</v>
      </c>
      <c r="E4164" s="29" t="s">
        <v>4</v>
      </c>
    </row>
    <row r="4165" spans="1:16" x14ac:dyDescent="0.2">
      <c r="E4165" s="28" t="s">
        <v>4</v>
      </c>
    </row>
    <row r="4166" spans="1:16" ht="25.5" x14ac:dyDescent="0.2">
      <c r="A4166" t="s">
        <v>36</v>
      </c>
      <c r="B4166" s="5" t="s">
        <v>551</v>
      </c>
      <c r="C4166" s="5" t="s">
        <v>2775</v>
      </c>
      <c r="D4166" t="s">
        <v>42</v>
      </c>
      <c r="E4166" s="22" t="s">
        <v>2898</v>
      </c>
      <c r="F4166" s="23" t="s">
        <v>60</v>
      </c>
      <c r="G4166" s="24">
        <v>10</v>
      </c>
      <c r="H4166" s="23">
        <v>0</v>
      </c>
      <c r="I4166" s="23">
        <f>ROUND(G4166*H4166,6)</f>
        <v>0</v>
      </c>
      <c r="L4166" s="25">
        <v>0</v>
      </c>
      <c r="M4166" s="26">
        <f>ROUND(ROUND(L4166,2)*ROUND(G4166,3),2)</f>
        <v>0</v>
      </c>
      <c r="N4166" s="23" t="s">
        <v>53</v>
      </c>
      <c r="O4166">
        <f>(M4166*21)/100</f>
        <v>0</v>
      </c>
      <c r="P4166" t="s">
        <v>42</v>
      </c>
    </row>
    <row r="4167" spans="1:16" ht="51" x14ac:dyDescent="0.2">
      <c r="A4167" s="27" t="s">
        <v>43</v>
      </c>
      <c r="E4167" s="28" t="s">
        <v>2899</v>
      </c>
    </row>
    <row r="4168" spans="1:16" x14ac:dyDescent="0.2">
      <c r="A4168" s="27" t="s">
        <v>44</v>
      </c>
      <c r="E4168" s="29" t="s">
        <v>4</v>
      </c>
    </row>
    <row r="4169" spans="1:16" x14ac:dyDescent="0.2">
      <c r="E4169" s="28" t="s">
        <v>4</v>
      </c>
    </row>
    <row r="4170" spans="1:16" ht="25.5" x14ac:dyDescent="0.2">
      <c r="A4170" t="s">
        <v>36</v>
      </c>
      <c r="B4170" s="5" t="s">
        <v>262</v>
      </c>
      <c r="C4170" s="5" t="s">
        <v>2900</v>
      </c>
      <c r="D4170" t="s">
        <v>4</v>
      </c>
      <c r="E4170" s="22" t="s">
        <v>2901</v>
      </c>
      <c r="F4170" s="23" t="s">
        <v>40</v>
      </c>
      <c r="G4170" s="24">
        <v>1</v>
      </c>
      <c r="H4170" s="23">
        <v>0</v>
      </c>
      <c r="I4170" s="23">
        <f>ROUND(G4170*H4170,6)</f>
        <v>0</v>
      </c>
      <c r="L4170" s="25">
        <v>0</v>
      </c>
      <c r="M4170" s="26">
        <f>ROUND(ROUND(L4170,2)*ROUND(G4170,3),2)</f>
        <v>0</v>
      </c>
      <c r="N4170" s="23" t="s">
        <v>53</v>
      </c>
      <c r="O4170">
        <f>(M4170*21)/100</f>
        <v>0</v>
      </c>
      <c r="P4170" t="s">
        <v>42</v>
      </c>
    </row>
    <row r="4171" spans="1:16" ht="51" x14ac:dyDescent="0.2">
      <c r="A4171" s="27" t="s">
        <v>43</v>
      </c>
      <c r="E4171" s="28" t="s">
        <v>2902</v>
      </c>
    </row>
    <row r="4172" spans="1:16" x14ac:dyDescent="0.2">
      <c r="A4172" s="27" t="s">
        <v>44</v>
      </c>
      <c r="E4172" s="29" t="s">
        <v>4</v>
      </c>
    </row>
    <row r="4173" spans="1:16" x14ac:dyDescent="0.2">
      <c r="E4173" s="28" t="s">
        <v>4</v>
      </c>
    </row>
    <row r="4174" spans="1:16" ht="25.5" x14ac:dyDescent="0.2">
      <c r="A4174" t="s">
        <v>36</v>
      </c>
      <c r="B4174" s="5" t="s">
        <v>547</v>
      </c>
      <c r="C4174" s="5" t="s">
        <v>2903</v>
      </c>
      <c r="D4174" t="s">
        <v>4</v>
      </c>
      <c r="E4174" s="22" t="s">
        <v>2904</v>
      </c>
      <c r="F4174" s="23" t="s">
        <v>80</v>
      </c>
      <c r="G4174" s="24">
        <v>4</v>
      </c>
      <c r="H4174" s="23">
        <v>0</v>
      </c>
      <c r="I4174" s="23">
        <f>ROUND(G4174*H4174,6)</f>
        <v>0</v>
      </c>
      <c r="L4174" s="25">
        <v>0</v>
      </c>
      <c r="M4174" s="26">
        <f>ROUND(ROUND(L4174,2)*ROUND(G4174,3),2)</f>
        <v>0</v>
      </c>
      <c r="N4174" s="23" t="s">
        <v>53</v>
      </c>
      <c r="O4174">
        <f>(M4174*21)/100</f>
        <v>0</v>
      </c>
      <c r="P4174" t="s">
        <v>42</v>
      </c>
    </row>
    <row r="4175" spans="1:16" ht="51" x14ac:dyDescent="0.2">
      <c r="A4175" s="27" t="s">
        <v>43</v>
      </c>
      <c r="E4175" s="28" t="s">
        <v>2905</v>
      </c>
    </row>
    <row r="4176" spans="1:16" x14ac:dyDescent="0.2">
      <c r="A4176" s="27" t="s">
        <v>44</v>
      </c>
      <c r="E4176" s="29" t="s">
        <v>4</v>
      </c>
    </row>
    <row r="4177" spans="1:16" x14ac:dyDescent="0.2">
      <c r="E4177" s="28" t="s">
        <v>4</v>
      </c>
    </row>
    <row r="4178" spans="1:16" x14ac:dyDescent="0.2">
      <c r="A4178" t="s">
        <v>36</v>
      </c>
      <c r="B4178" s="5" t="s">
        <v>574</v>
      </c>
      <c r="C4178" s="5" t="s">
        <v>2906</v>
      </c>
      <c r="D4178" t="s">
        <v>4</v>
      </c>
      <c r="E4178" s="22" t="s">
        <v>2888</v>
      </c>
      <c r="F4178" s="23" t="s">
        <v>40</v>
      </c>
      <c r="G4178" s="24">
        <v>8</v>
      </c>
      <c r="H4178" s="23">
        <v>0</v>
      </c>
      <c r="I4178" s="23">
        <f>ROUND(G4178*H4178,6)</f>
        <v>0</v>
      </c>
      <c r="L4178" s="25">
        <v>0</v>
      </c>
      <c r="M4178" s="26">
        <f>ROUND(ROUND(L4178,2)*ROUND(G4178,3),2)</f>
        <v>0</v>
      </c>
      <c r="N4178" s="23" t="s">
        <v>53</v>
      </c>
      <c r="O4178">
        <f>(M4178*21)/100</f>
        <v>0</v>
      </c>
      <c r="P4178" t="s">
        <v>42</v>
      </c>
    </row>
    <row r="4179" spans="1:16" ht="38.25" x14ac:dyDescent="0.2">
      <c r="A4179" s="27" t="s">
        <v>43</v>
      </c>
      <c r="E4179" s="28" t="s">
        <v>2889</v>
      </c>
    </row>
    <row r="4180" spans="1:16" x14ac:dyDescent="0.2">
      <c r="A4180" s="27" t="s">
        <v>44</v>
      </c>
      <c r="E4180" s="29" t="s">
        <v>4</v>
      </c>
    </row>
    <row r="4181" spans="1:16" x14ac:dyDescent="0.2">
      <c r="E4181" s="28" t="s">
        <v>4</v>
      </c>
    </row>
    <row r="4182" spans="1:16" ht="25.5" x14ac:dyDescent="0.2">
      <c r="A4182" t="s">
        <v>36</v>
      </c>
      <c r="B4182" s="5" t="s">
        <v>559</v>
      </c>
      <c r="C4182" s="5" t="s">
        <v>2907</v>
      </c>
      <c r="D4182" t="s">
        <v>4</v>
      </c>
      <c r="E4182" s="22" t="s">
        <v>2908</v>
      </c>
      <c r="F4182" s="23" t="s">
        <v>80</v>
      </c>
      <c r="G4182" s="24">
        <v>10</v>
      </c>
      <c r="H4182" s="23">
        <v>0</v>
      </c>
      <c r="I4182" s="23">
        <f>ROUND(G4182*H4182,6)</f>
        <v>0</v>
      </c>
      <c r="L4182" s="25">
        <v>0</v>
      </c>
      <c r="M4182" s="26">
        <f>ROUND(ROUND(L4182,2)*ROUND(G4182,3),2)</f>
        <v>0</v>
      </c>
      <c r="N4182" s="23" t="s">
        <v>53</v>
      </c>
      <c r="O4182">
        <f>(M4182*21)/100</f>
        <v>0</v>
      </c>
      <c r="P4182" t="s">
        <v>42</v>
      </c>
    </row>
    <row r="4183" spans="1:16" ht="51" x14ac:dyDescent="0.2">
      <c r="A4183" s="27" t="s">
        <v>43</v>
      </c>
      <c r="E4183" s="28" t="s">
        <v>2909</v>
      </c>
    </row>
    <row r="4184" spans="1:16" x14ac:dyDescent="0.2">
      <c r="A4184" s="27" t="s">
        <v>44</v>
      </c>
      <c r="E4184" s="29" t="s">
        <v>4</v>
      </c>
    </row>
    <row r="4185" spans="1:16" x14ac:dyDescent="0.2">
      <c r="E4185" s="28" t="s">
        <v>4</v>
      </c>
    </row>
    <row r="4186" spans="1:16" ht="25.5" x14ac:dyDescent="0.2">
      <c r="A4186" t="s">
        <v>36</v>
      </c>
      <c r="B4186" s="5" t="s">
        <v>280</v>
      </c>
      <c r="C4186" s="5" t="s">
        <v>2910</v>
      </c>
      <c r="D4186" t="s">
        <v>4</v>
      </c>
      <c r="E4186" s="22" t="s">
        <v>2901</v>
      </c>
      <c r="F4186" s="23" t="s">
        <v>40</v>
      </c>
      <c r="G4186" s="24">
        <v>1</v>
      </c>
      <c r="H4186" s="23">
        <v>0</v>
      </c>
      <c r="I4186" s="23">
        <f>ROUND(G4186*H4186,6)</f>
        <v>0</v>
      </c>
      <c r="L4186" s="25">
        <v>0</v>
      </c>
      <c r="M4186" s="26">
        <f>ROUND(ROUND(L4186,2)*ROUND(G4186,3),2)</f>
        <v>0</v>
      </c>
      <c r="N4186" s="23" t="s">
        <v>53</v>
      </c>
      <c r="O4186">
        <f>(M4186*21)/100</f>
        <v>0</v>
      </c>
      <c r="P4186" t="s">
        <v>42</v>
      </c>
    </row>
    <row r="4187" spans="1:16" ht="51" x14ac:dyDescent="0.2">
      <c r="A4187" s="27" t="s">
        <v>43</v>
      </c>
      <c r="E4187" s="28" t="s">
        <v>2902</v>
      </c>
    </row>
    <row r="4188" spans="1:16" x14ac:dyDescent="0.2">
      <c r="A4188" s="27" t="s">
        <v>44</v>
      </c>
      <c r="E4188" s="29" t="s">
        <v>4</v>
      </c>
    </row>
    <row r="4189" spans="1:16" x14ac:dyDescent="0.2">
      <c r="E4189" s="28" t="s">
        <v>4</v>
      </c>
    </row>
    <row r="4190" spans="1:16" ht="25.5" x14ac:dyDescent="0.2">
      <c r="A4190" t="s">
        <v>36</v>
      </c>
      <c r="B4190" s="5" t="s">
        <v>265</v>
      </c>
      <c r="C4190" s="5" t="s">
        <v>2911</v>
      </c>
      <c r="D4190" t="s">
        <v>4</v>
      </c>
      <c r="E4190" s="22" t="s">
        <v>2912</v>
      </c>
      <c r="F4190" s="23" t="s">
        <v>40</v>
      </c>
      <c r="G4190" s="24">
        <v>1</v>
      </c>
      <c r="H4190" s="23">
        <v>0</v>
      </c>
      <c r="I4190" s="23">
        <f>ROUND(G4190*H4190,6)</f>
        <v>0</v>
      </c>
      <c r="L4190" s="25">
        <v>0</v>
      </c>
      <c r="M4190" s="26">
        <f>ROUND(ROUND(L4190,2)*ROUND(G4190,3),2)</f>
        <v>0</v>
      </c>
      <c r="N4190" s="23" t="s">
        <v>53</v>
      </c>
      <c r="O4190">
        <f>(M4190*21)/100</f>
        <v>0</v>
      </c>
      <c r="P4190" t="s">
        <v>42</v>
      </c>
    </row>
    <row r="4191" spans="1:16" ht="51" x14ac:dyDescent="0.2">
      <c r="A4191" s="27" t="s">
        <v>43</v>
      </c>
      <c r="E4191" s="28" t="s">
        <v>2913</v>
      </c>
    </row>
    <row r="4192" spans="1:16" x14ac:dyDescent="0.2">
      <c r="A4192" s="27" t="s">
        <v>44</v>
      </c>
      <c r="E4192" s="29" t="s">
        <v>4</v>
      </c>
    </row>
    <row r="4193" spans="1:16" x14ac:dyDescent="0.2">
      <c r="E4193" s="28" t="s">
        <v>4</v>
      </c>
    </row>
    <row r="4194" spans="1:16" ht="25.5" x14ac:dyDescent="0.2">
      <c r="A4194" t="s">
        <v>36</v>
      </c>
      <c r="B4194" s="5" t="s">
        <v>284</v>
      </c>
      <c r="C4194" s="5" t="s">
        <v>2914</v>
      </c>
      <c r="D4194" t="s">
        <v>4</v>
      </c>
      <c r="E4194" s="22" t="s">
        <v>2915</v>
      </c>
      <c r="F4194" s="23" t="s">
        <v>40</v>
      </c>
      <c r="G4194" s="24">
        <v>2</v>
      </c>
      <c r="H4194" s="23">
        <v>0</v>
      </c>
      <c r="I4194" s="23">
        <f>ROUND(G4194*H4194,6)</f>
        <v>0</v>
      </c>
      <c r="L4194" s="25">
        <v>0</v>
      </c>
      <c r="M4194" s="26">
        <f>ROUND(ROUND(L4194,2)*ROUND(G4194,3),2)</f>
        <v>0</v>
      </c>
      <c r="N4194" s="23" t="s">
        <v>53</v>
      </c>
      <c r="O4194">
        <f>(M4194*21)/100</f>
        <v>0</v>
      </c>
      <c r="P4194" t="s">
        <v>42</v>
      </c>
    </row>
    <row r="4195" spans="1:16" ht="38.25" x14ac:dyDescent="0.2">
      <c r="A4195" s="27" t="s">
        <v>43</v>
      </c>
      <c r="E4195" s="28" t="s">
        <v>2916</v>
      </c>
    </row>
    <row r="4196" spans="1:16" x14ac:dyDescent="0.2">
      <c r="A4196" s="27" t="s">
        <v>44</v>
      </c>
      <c r="E4196" s="29" t="s">
        <v>4</v>
      </c>
    </row>
    <row r="4197" spans="1:16" x14ac:dyDescent="0.2">
      <c r="E4197" s="28" t="s">
        <v>4</v>
      </c>
    </row>
    <row r="4198" spans="1:16" ht="25.5" x14ac:dyDescent="0.2">
      <c r="A4198" t="s">
        <v>36</v>
      </c>
      <c r="B4198" s="5" t="s">
        <v>288</v>
      </c>
      <c r="C4198" s="5" t="s">
        <v>2917</v>
      </c>
      <c r="D4198" t="s">
        <v>4</v>
      </c>
      <c r="E4198" s="22" t="s">
        <v>2918</v>
      </c>
      <c r="F4198" s="23" t="s">
        <v>40</v>
      </c>
      <c r="G4198" s="24">
        <v>3</v>
      </c>
      <c r="H4198" s="23">
        <v>0</v>
      </c>
      <c r="I4198" s="23">
        <f>ROUND(G4198*H4198,6)</f>
        <v>0</v>
      </c>
      <c r="L4198" s="25">
        <v>0</v>
      </c>
      <c r="M4198" s="26">
        <f>ROUND(ROUND(L4198,2)*ROUND(G4198,3),2)</f>
        <v>0</v>
      </c>
      <c r="N4198" s="23" t="s">
        <v>53</v>
      </c>
      <c r="O4198">
        <f>(M4198*21)/100</f>
        <v>0</v>
      </c>
      <c r="P4198" t="s">
        <v>42</v>
      </c>
    </row>
    <row r="4199" spans="1:16" ht="38.25" x14ac:dyDescent="0.2">
      <c r="A4199" s="27" t="s">
        <v>43</v>
      </c>
      <c r="E4199" s="28" t="s">
        <v>2919</v>
      </c>
    </row>
    <row r="4200" spans="1:16" x14ac:dyDescent="0.2">
      <c r="A4200" s="27" t="s">
        <v>44</v>
      </c>
      <c r="E4200" s="29" t="s">
        <v>4</v>
      </c>
    </row>
    <row r="4201" spans="1:16" x14ac:dyDescent="0.2">
      <c r="E4201" s="28" t="s">
        <v>4</v>
      </c>
    </row>
    <row r="4202" spans="1:16" ht="25.5" x14ac:dyDescent="0.2">
      <c r="A4202" t="s">
        <v>36</v>
      </c>
      <c r="B4202" s="5" t="s">
        <v>291</v>
      </c>
      <c r="C4202" s="5" t="s">
        <v>2920</v>
      </c>
      <c r="D4202" t="s">
        <v>4</v>
      </c>
      <c r="E4202" s="22" t="s">
        <v>2921</v>
      </c>
      <c r="F4202" s="23" t="s">
        <v>40</v>
      </c>
      <c r="G4202" s="24">
        <v>1</v>
      </c>
      <c r="H4202" s="23">
        <v>0</v>
      </c>
      <c r="I4202" s="23">
        <f>ROUND(G4202*H4202,6)</f>
        <v>0</v>
      </c>
      <c r="L4202" s="25">
        <v>0</v>
      </c>
      <c r="M4202" s="26">
        <f>ROUND(ROUND(L4202,2)*ROUND(G4202,3),2)</f>
        <v>0</v>
      </c>
      <c r="N4202" s="23" t="s">
        <v>53</v>
      </c>
      <c r="O4202">
        <f>(M4202*21)/100</f>
        <v>0</v>
      </c>
      <c r="P4202" t="s">
        <v>42</v>
      </c>
    </row>
    <row r="4203" spans="1:16" ht="38.25" x14ac:dyDescent="0.2">
      <c r="A4203" s="27" t="s">
        <v>43</v>
      </c>
      <c r="E4203" s="28" t="s">
        <v>2922</v>
      </c>
    </row>
    <row r="4204" spans="1:16" x14ac:dyDescent="0.2">
      <c r="A4204" s="27" t="s">
        <v>44</v>
      </c>
      <c r="E4204" s="29" t="s">
        <v>4</v>
      </c>
    </row>
    <row r="4205" spans="1:16" x14ac:dyDescent="0.2">
      <c r="E4205" s="28" t="s">
        <v>4</v>
      </c>
    </row>
    <row r="4206" spans="1:16" ht="25.5" x14ac:dyDescent="0.2">
      <c r="A4206" t="s">
        <v>36</v>
      </c>
      <c r="B4206" s="5" t="s">
        <v>363</v>
      </c>
      <c r="C4206" s="5" t="s">
        <v>2923</v>
      </c>
      <c r="D4206" t="s">
        <v>4</v>
      </c>
      <c r="E4206" s="22" t="s">
        <v>2924</v>
      </c>
      <c r="F4206" s="23" t="s">
        <v>40</v>
      </c>
      <c r="G4206" s="24">
        <v>1</v>
      </c>
      <c r="H4206" s="23">
        <v>0</v>
      </c>
      <c r="I4206" s="23">
        <f>ROUND(G4206*H4206,6)</f>
        <v>0</v>
      </c>
      <c r="L4206" s="25">
        <v>0</v>
      </c>
      <c r="M4206" s="26">
        <f>ROUND(ROUND(L4206,2)*ROUND(G4206,3),2)</f>
        <v>0</v>
      </c>
      <c r="N4206" s="23" t="s">
        <v>53</v>
      </c>
      <c r="O4206">
        <f>(M4206*21)/100</f>
        <v>0</v>
      </c>
      <c r="P4206" t="s">
        <v>42</v>
      </c>
    </row>
    <row r="4207" spans="1:16" ht="51" x14ac:dyDescent="0.2">
      <c r="A4207" s="27" t="s">
        <v>43</v>
      </c>
      <c r="E4207" s="28" t="s">
        <v>2925</v>
      </c>
    </row>
    <row r="4208" spans="1:16" x14ac:dyDescent="0.2">
      <c r="A4208" s="27" t="s">
        <v>44</v>
      </c>
      <c r="E4208" s="29" t="s">
        <v>4</v>
      </c>
    </row>
    <row r="4209" spans="1:16" x14ac:dyDescent="0.2">
      <c r="E4209" s="28" t="s">
        <v>4</v>
      </c>
    </row>
    <row r="4210" spans="1:16" ht="25.5" x14ac:dyDescent="0.2">
      <c r="A4210" t="s">
        <v>36</v>
      </c>
      <c r="B4210" s="5" t="s">
        <v>368</v>
      </c>
      <c r="C4210" s="5" t="s">
        <v>2926</v>
      </c>
      <c r="D4210" t="s">
        <v>4</v>
      </c>
      <c r="E4210" s="22" t="s">
        <v>2927</v>
      </c>
      <c r="F4210" s="23" t="s">
        <v>40</v>
      </c>
      <c r="G4210" s="24">
        <v>1</v>
      </c>
      <c r="H4210" s="23">
        <v>0</v>
      </c>
      <c r="I4210" s="23">
        <f>ROUND(G4210*H4210,6)</f>
        <v>0</v>
      </c>
      <c r="L4210" s="25">
        <v>0</v>
      </c>
      <c r="M4210" s="26">
        <f>ROUND(ROUND(L4210,2)*ROUND(G4210,3),2)</f>
        <v>0</v>
      </c>
      <c r="N4210" s="23" t="s">
        <v>53</v>
      </c>
      <c r="O4210">
        <f>(M4210*21)/100</f>
        <v>0</v>
      </c>
      <c r="P4210" t="s">
        <v>42</v>
      </c>
    </row>
    <row r="4211" spans="1:16" ht="51" x14ac:dyDescent="0.2">
      <c r="A4211" s="27" t="s">
        <v>43</v>
      </c>
      <c r="E4211" s="28" t="s">
        <v>2928</v>
      </c>
    </row>
    <row r="4212" spans="1:16" x14ac:dyDescent="0.2">
      <c r="A4212" s="27" t="s">
        <v>44</v>
      </c>
      <c r="E4212" s="29" t="s">
        <v>4</v>
      </c>
    </row>
    <row r="4213" spans="1:16" x14ac:dyDescent="0.2">
      <c r="E4213" s="28" t="s">
        <v>4</v>
      </c>
    </row>
    <row r="4214" spans="1:16" ht="25.5" x14ac:dyDescent="0.2">
      <c r="A4214" t="s">
        <v>36</v>
      </c>
      <c r="B4214" s="5" t="s">
        <v>372</v>
      </c>
      <c r="C4214" s="5" t="s">
        <v>2929</v>
      </c>
      <c r="D4214" t="s">
        <v>4</v>
      </c>
      <c r="E4214" s="22" t="s">
        <v>2930</v>
      </c>
      <c r="F4214" s="23" t="s">
        <v>80</v>
      </c>
      <c r="G4214" s="24">
        <v>2</v>
      </c>
      <c r="H4214" s="23">
        <v>0</v>
      </c>
      <c r="I4214" s="23">
        <f>ROUND(G4214*H4214,6)</f>
        <v>0</v>
      </c>
      <c r="L4214" s="25">
        <v>0</v>
      </c>
      <c r="M4214" s="26">
        <f>ROUND(ROUND(L4214,2)*ROUND(G4214,3),2)</f>
        <v>0</v>
      </c>
      <c r="N4214" s="23" t="s">
        <v>53</v>
      </c>
      <c r="O4214">
        <f>(M4214*21)/100</f>
        <v>0</v>
      </c>
      <c r="P4214" t="s">
        <v>42</v>
      </c>
    </row>
    <row r="4215" spans="1:16" ht="51" x14ac:dyDescent="0.2">
      <c r="A4215" s="27" t="s">
        <v>43</v>
      </c>
      <c r="E4215" s="28" t="s">
        <v>2931</v>
      </c>
    </row>
    <row r="4216" spans="1:16" x14ac:dyDescent="0.2">
      <c r="A4216" s="27" t="s">
        <v>44</v>
      </c>
      <c r="E4216" s="29" t="s">
        <v>4</v>
      </c>
    </row>
    <row r="4217" spans="1:16" x14ac:dyDescent="0.2">
      <c r="E4217" s="28" t="s">
        <v>4</v>
      </c>
    </row>
    <row r="4218" spans="1:16" x14ac:dyDescent="0.2">
      <c r="A4218" t="s">
        <v>33</v>
      </c>
      <c r="C4218" s="6" t="s">
        <v>61</v>
      </c>
      <c r="E4218" s="30" t="s">
        <v>2932</v>
      </c>
      <c r="J4218" s="26">
        <f>0</f>
        <v>0</v>
      </c>
      <c r="K4218" s="26">
        <f>0</f>
        <v>0</v>
      </c>
      <c r="L4218" s="26">
        <f>0+L4219+L4223+L4227+L4231+L4235+L4239+L4243</f>
        <v>0</v>
      </c>
      <c r="M4218" s="26">
        <f>0+M4219+M4223+M4227+M4231+M4235+M4239+M4243</f>
        <v>0</v>
      </c>
    </row>
    <row r="4219" spans="1:16" ht="25.5" x14ac:dyDescent="0.2">
      <c r="A4219" t="s">
        <v>36</v>
      </c>
      <c r="B4219" s="5" t="s">
        <v>606</v>
      </c>
      <c r="C4219" s="5" t="s">
        <v>2775</v>
      </c>
      <c r="D4219" t="s">
        <v>4</v>
      </c>
      <c r="E4219" s="22" t="s">
        <v>2894</v>
      </c>
      <c r="F4219" s="23" t="s">
        <v>60</v>
      </c>
      <c r="G4219" s="24">
        <v>2</v>
      </c>
      <c r="H4219" s="23">
        <v>0</v>
      </c>
      <c r="I4219" s="23">
        <f>ROUND(G4219*H4219,6)</f>
        <v>0</v>
      </c>
      <c r="L4219" s="25">
        <v>0</v>
      </c>
      <c r="M4219" s="26">
        <f>ROUND(ROUND(L4219,2)*ROUND(G4219,3),2)</f>
        <v>0</v>
      </c>
      <c r="N4219" s="23" t="s">
        <v>53</v>
      </c>
      <c r="O4219">
        <f>(M4219*21)/100</f>
        <v>0</v>
      </c>
      <c r="P4219" t="s">
        <v>42</v>
      </c>
    </row>
    <row r="4220" spans="1:16" ht="51" x14ac:dyDescent="0.2">
      <c r="A4220" s="27" t="s">
        <v>43</v>
      </c>
      <c r="E4220" s="28" t="s">
        <v>2895</v>
      </c>
    </row>
    <row r="4221" spans="1:16" x14ac:dyDescent="0.2">
      <c r="A4221" s="27" t="s">
        <v>44</v>
      </c>
      <c r="E4221" s="29" t="s">
        <v>4</v>
      </c>
    </row>
    <row r="4222" spans="1:16" x14ac:dyDescent="0.2">
      <c r="E4222" s="28" t="s">
        <v>4</v>
      </c>
    </row>
    <row r="4223" spans="1:16" ht="25.5" x14ac:dyDescent="0.2">
      <c r="A4223" t="s">
        <v>36</v>
      </c>
      <c r="B4223" s="5" t="s">
        <v>611</v>
      </c>
      <c r="C4223" s="5" t="s">
        <v>2775</v>
      </c>
      <c r="D4223" t="s">
        <v>37</v>
      </c>
      <c r="E4223" s="22" t="s">
        <v>2898</v>
      </c>
      <c r="F4223" s="23" t="s">
        <v>60</v>
      </c>
      <c r="G4223" s="24">
        <v>4</v>
      </c>
      <c r="H4223" s="23">
        <v>0</v>
      </c>
      <c r="I4223" s="23">
        <f>ROUND(G4223*H4223,6)</f>
        <v>0</v>
      </c>
      <c r="L4223" s="25">
        <v>0</v>
      </c>
      <c r="M4223" s="26">
        <f>ROUND(ROUND(L4223,2)*ROUND(G4223,3),2)</f>
        <v>0</v>
      </c>
      <c r="N4223" s="23" t="s">
        <v>53</v>
      </c>
      <c r="O4223">
        <f>(M4223*21)/100</f>
        <v>0</v>
      </c>
      <c r="P4223" t="s">
        <v>42</v>
      </c>
    </row>
    <row r="4224" spans="1:16" ht="51" x14ac:dyDescent="0.2">
      <c r="A4224" s="27" t="s">
        <v>43</v>
      </c>
      <c r="E4224" s="28" t="s">
        <v>2899</v>
      </c>
    </row>
    <row r="4225" spans="1:16" x14ac:dyDescent="0.2">
      <c r="A4225" s="27" t="s">
        <v>44</v>
      </c>
      <c r="E4225" s="29" t="s">
        <v>4</v>
      </c>
    </row>
    <row r="4226" spans="1:16" x14ac:dyDescent="0.2">
      <c r="E4226" s="28" t="s">
        <v>4</v>
      </c>
    </row>
    <row r="4227" spans="1:16" x14ac:dyDescent="0.2">
      <c r="A4227" t="s">
        <v>36</v>
      </c>
      <c r="B4227" s="5" t="s">
        <v>615</v>
      </c>
      <c r="C4227" s="5" t="s">
        <v>2775</v>
      </c>
      <c r="D4227" t="s">
        <v>42</v>
      </c>
      <c r="E4227" s="22" t="s">
        <v>2933</v>
      </c>
      <c r="F4227" s="23" t="s">
        <v>80</v>
      </c>
      <c r="G4227" s="24">
        <v>2</v>
      </c>
      <c r="H4227" s="23">
        <v>0</v>
      </c>
      <c r="I4227" s="23">
        <f>ROUND(G4227*H4227,6)</f>
        <v>0</v>
      </c>
      <c r="L4227" s="25">
        <v>0</v>
      </c>
      <c r="M4227" s="26">
        <f>ROUND(ROUND(L4227,2)*ROUND(G4227,3),2)</f>
        <v>0</v>
      </c>
      <c r="N4227" s="23" t="s">
        <v>53</v>
      </c>
      <c r="O4227">
        <f>(M4227*21)/100</f>
        <v>0</v>
      </c>
      <c r="P4227" t="s">
        <v>42</v>
      </c>
    </row>
    <row r="4228" spans="1:16" ht="38.25" x14ac:dyDescent="0.2">
      <c r="A4228" s="27" t="s">
        <v>43</v>
      </c>
      <c r="E4228" s="28" t="s">
        <v>2934</v>
      </c>
    </row>
    <row r="4229" spans="1:16" x14ac:dyDescent="0.2">
      <c r="A4229" s="27" t="s">
        <v>44</v>
      </c>
      <c r="E4229" s="29" t="s">
        <v>4</v>
      </c>
    </row>
    <row r="4230" spans="1:16" x14ac:dyDescent="0.2">
      <c r="E4230" s="28" t="s">
        <v>4</v>
      </c>
    </row>
    <row r="4231" spans="1:16" ht="25.5" x14ac:dyDescent="0.2">
      <c r="A4231" t="s">
        <v>36</v>
      </c>
      <c r="B4231" s="5" t="s">
        <v>582</v>
      </c>
      <c r="C4231" s="5" t="s">
        <v>2935</v>
      </c>
      <c r="D4231" t="s">
        <v>4</v>
      </c>
      <c r="E4231" s="22" t="s">
        <v>2936</v>
      </c>
      <c r="F4231" s="23" t="s">
        <v>40</v>
      </c>
      <c r="G4231" s="24">
        <v>1</v>
      </c>
      <c r="H4231" s="23">
        <v>0</v>
      </c>
      <c r="I4231" s="23">
        <f>ROUND(G4231*H4231,6)</f>
        <v>0</v>
      </c>
      <c r="L4231" s="25">
        <v>0</v>
      </c>
      <c r="M4231" s="26">
        <f>ROUND(ROUND(L4231,2)*ROUND(G4231,3),2)</f>
        <v>0</v>
      </c>
      <c r="N4231" s="23" t="s">
        <v>53</v>
      </c>
      <c r="O4231">
        <f>(M4231*21)/100</f>
        <v>0</v>
      </c>
      <c r="P4231" t="s">
        <v>42</v>
      </c>
    </row>
    <row r="4232" spans="1:16" ht="51" x14ac:dyDescent="0.2">
      <c r="A4232" s="27" t="s">
        <v>43</v>
      </c>
      <c r="E4232" s="28" t="s">
        <v>2937</v>
      </c>
    </row>
    <row r="4233" spans="1:16" x14ac:dyDescent="0.2">
      <c r="A4233" s="27" t="s">
        <v>44</v>
      </c>
      <c r="E4233" s="29" t="s">
        <v>4</v>
      </c>
    </row>
    <row r="4234" spans="1:16" x14ac:dyDescent="0.2">
      <c r="E4234" s="28" t="s">
        <v>4</v>
      </c>
    </row>
    <row r="4235" spans="1:16" ht="25.5" x14ac:dyDescent="0.2">
      <c r="A4235" t="s">
        <v>36</v>
      </c>
      <c r="B4235" s="5" t="s">
        <v>587</v>
      </c>
      <c r="C4235" s="5" t="s">
        <v>2938</v>
      </c>
      <c r="D4235" t="s">
        <v>4</v>
      </c>
      <c r="E4235" s="22" t="s">
        <v>2939</v>
      </c>
      <c r="F4235" s="23" t="s">
        <v>40</v>
      </c>
      <c r="G4235" s="24">
        <v>1</v>
      </c>
      <c r="H4235" s="23">
        <v>0</v>
      </c>
      <c r="I4235" s="23">
        <f>ROUND(G4235*H4235,6)</f>
        <v>0</v>
      </c>
      <c r="L4235" s="25">
        <v>0</v>
      </c>
      <c r="M4235" s="26">
        <f>ROUND(ROUND(L4235,2)*ROUND(G4235,3),2)</f>
        <v>0</v>
      </c>
      <c r="N4235" s="23" t="s">
        <v>53</v>
      </c>
      <c r="O4235">
        <f>(M4235*21)/100</f>
        <v>0</v>
      </c>
      <c r="P4235" t="s">
        <v>42</v>
      </c>
    </row>
    <row r="4236" spans="1:16" ht="38.25" x14ac:dyDescent="0.2">
      <c r="A4236" s="27" t="s">
        <v>43</v>
      </c>
      <c r="E4236" s="28" t="s">
        <v>2940</v>
      </c>
    </row>
    <row r="4237" spans="1:16" x14ac:dyDescent="0.2">
      <c r="A4237" s="27" t="s">
        <v>44</v>
      </c>
      <c r="E4237" s="29" t="s">
        <v>4</v>
      </c>
    </row>
    <row r="4238" spans="1:16" x14ac:dyDescent="0.2">
      <c r="E4238" s="28" t="s">
        <v>4</v>
      </c>
    </row>
    <row r="4239" spans="1:16" ht="25.5" x14ac:dyDescent="0.2">
      <c r="A4239" t="s">
        <v>36</v>
      </c>
      <c r="B4239" s="5" t="s">
        <v>591</v>
      </c>
      <c r="C4239" s="5" t="s">
        <v>2941</v>
      </c>
      <c r="D4239" t="s">
        <v>4</v>
      </c>
      <c r="E4239" s="22" t="s">
        <v>2942</v>
      </c>
      <c r="F4239" s="23" t="s">
        <v>40</v>
      </c>
      <c r="G4239" s="24">
        <v>1</v>
      </c>
      <c r="H4239" s="23">
        <v>0</v>
      </c>
      <c r="I4239" s="23">
        <f>ROUND(G4239*H4239,6)</f>
        <v>0</v>
      </c>
      <c r="L4239" s="25">
        <v>0</v>
      </c>
      <c r="M4239" s="26">
        <f>ROUND(ROUND(L4239,2)*ROUND(G4239,3),2)</f>
        <v>0</v>
      </c>
      <c r="N4239" s="23" t="s">
        <v>53</v>
      </c>
      <c r="O4239">
        <f>(M4239*21)/100</f>
        <v>0</v>
      </c>
      <c r="P4239" t="s">
        <v>42</v>
      </c>
    </row>
    <row r="4240" spans="1:16" ht="51" x14ac:dyDescent="0.2">
      <c r="A4240" s="27" t="s">
        <v>43</v>
      </c>
      <c r="E4240" s="28" t="s">
        <v>2943</v>
      </c>
    </row>
    <row r="4241" spans="1:16" x14ac:dyDescent="0.2">
      <c r="A4241" s="27" t="s">
        <v>44</v>
      </c>
      <c r="E4241" s="29" t="s">
        <v>4</v>
      </c>
    </row>
    <row r="4242" spans="1:16" x14ac:dyDescent="0.2">
      <c r="E4242" s="28" t="s">
        <v>4</v>
      </c>
    </row>
    <row r="4243" spans="1:16" ht="25.5" x14ac:dyDescent="0.2">
      <c r="A4243" t="s">
        <v>36</v>
      </c>
      <c r="B4243" s="5" t="s">
        <v>594</v>
      </c>
      <c r="C4243" s="5" t="s">
        <v>2944</v>
      </c>
      <c r="D4243" t="s">
        <v>4</v>
      </c>
      <c r="E4243" s="22" t="s">
        <v>2945</v>
      </c>
      <c r="F4243" s="23" t="s">
        <v>80</v>
      </c>
      <c r="G4243" s="24">
        <v>2</v>
      </c>
      <c r="H4243" s="23">
        <v>0</v>
      </c>
      <c r="I4243" s="23">
        <f>ROUND(G4243*H4243,6)</f>
        <v>0</v>
      </c>
      <c r="L4243" s="25">
        <v>0</v>
      </c>
      <c r="M4243" s="26">
        <f>ROUND(ROUND(L4243,2)*ROUND(G4243,3),2)</f>
        <v>0</v>
      </c>
      <c r="N4243" s="23" t="s">
        <v>53</v>
      </c>
      <c r="O4243">
        <f>(M4243*21)/100</f>
        <v>0</v>
      </c>
      <c r="P4243" t="s">
        <v>42</v>
      </c>
    </row>
    <row r="4244" spans="1:16" ht="51" x14ac:dyDescent="0.2">
      <c r="A4244" s="27" t="s">
        <v>43</v>
      </c>
      <c r="E4244" s="28" t="s">
        <v>2946</v>
      </c>
    </row>
    <row r="4245" spans="1:16" x14ac:dyDescent="0.2">
      <c r="A4245" s="27" t="s">
        <v>44</v>
      </c>
      <c r="E4245" s="29" t="s">
        <v>4</v>
      </c>
    </row>
    <row r="4246" spans="1:16" x14ac:dyDescent="0.2">
      <c r="E4246" s="28" t="s">
        <v>4</v>
      </c>
    </row>
    <row r="4247" spans="1:16" x14ac:dyDescent="0.2">
      <c r="A4247" t="s">
        <v>33</v>
      </c>
      <c r="C4247" s="6" t="s">
        <v>66</v>
      </c>
      <c r="E4247" s="30" t="s">
        <v>2947</v>
      </c>
      <c r="J4247" s="26">
        <f>0</f>
        <v>0</v>
      </c>
      <c r="K4247" s="26">
        <f>0</f>
        <v>0</v>
      </c>
      <c r="L4247" s="26">
        <f>0+L4248+L4252+L4256+L4260+L4264</f>
        <v>0</v>
      </c>
      <c r="M4247" s="26">
        <f>0+M4248+M4252+M4256+M4260+M4264</f>
        <v>0</v>
      </c>
    </row>
    <row r="4248" spans="1:16" x14ac:dyDescent="0.2">
      <c r="A4248" t="s">
        <v>36</v>
      </c>
      <c r="B4248" s="5" t="s">
        <v>628</v>
      </c>
      <c r="C4248" s="5" t="s">
        <v>2775</v>
      </c>
      <c r="D4248" t="s">
        <v>4</v>
      </c>
      <c r="E4248" s="22" t="s">
        <v>2792</v>
      </c>
      <c r="F4248" s="23" t="s">
        <v>80</v>
      </c>
      <c r="G4248" s="24">
        <v>2</v>
      </c>
      <c r="H4248" s="23">
        <v>0</v>
      </c>
      <c r="I4248" s="23">
        <f>ROUND(G4248*H4248,6)</f>
        <v>0</v>
      </c>
      <c r="L4248" s="25">
        <v>0</v>
      </c>
      <c r="M4248" s="26">
        <f>ROUND(ROUND(L4248,2)*ROUND(G4248,3),2)</f>
        <v>0</v>
      </c>
      <c r="N4248" s="23" t="s">
        <v>53</v>
      </c>
      <c r="O4248">
        <f>(M4248*21)/100</f>
        <v>0</v>
      </c>
      <c r="P4248" t="s">
        <v>42</v>
      </c>
    </row>
    <row r="4249" spans="1:16" ht="38.25" x14ac:dyDescent="0.2">
      <c r="A4249" s="27" t="s">
        <v>43</v>
      </c>
      <c r="E4249" s="28" t="s">
        <v>2793</v>
      </c>
    </row>
    <row r="4250" spans="1:16" x14ac:dyDescent="0.2">
      <c r="A4250" s="27" t="s">
        <v>44</v>
      </c>
      <c r="E4250" s="29" t="s">
        <v>4</v>
      </c>
    </row>
    <row r="4251" spans="1:16" x14ac:dyDescent="0.2">
      <c r="E4251" s="28" t="s">
        <v>4</v>
      </c>
    </row>
    <row r="4252" spans="1:16" x14ac:dyDescent="0.2">
      <c r="A4252" t="s">
        <v>36</v>
      </c>
      <c r="B4252" s="5" t="s">
        <v>599</v>
      </c>
      <c r="C4252" s="5" t="s">
        <v>2775</v>
      </c>
      <c r="D4252" t="s">
        <v>37</v>
      </c>
      <c r="E4252" s="22" t="s">
        <v>2871</v>
      </c>
      <c r="F4252" s="23" t="s">
        <v>60</v>
      </c>
      <c r="G4252" s="24">
        <v>2</v>
      </c>
      <c r="H4252" s="23">
        <v>0</v>
      </c>
      <c r="I4252" s="23">
        <f>ROUND(G4252*H4252,6)</f>
        <v>0</v>
      </c>
      <c r="L4252" s="25">
        <v>0</v>
      </c>
      <c r="M4252" s="26">
        <f>ROUND(ROUND(L4252,2)*ROUND(G4252,3),2)</f>
        <v>0</v>
      </c>
      <c r="N4252" s="23" t="s">
        <v>53</v>
      </c>
      <c r="O4252">
        <f>(M4252*21)/100</f>
        <v>0</v>
      </c>
      <c r="P4252" t="s">
        <v>42</v>
      </c>
    </row>
    <row r="4253" spans="1:16" ht="38.25" x14ac:dyDescent="0.2">
      <c r="A4253" s="27" t="s">
        <v>43</v>
      </c>
      <c r="E4253" s="28" t="s">
        <v>2872</v>
      </c>
    </row>
    <row r="4254" spans="1:16" x14ac:dyDescent="0.2">
      <c r="A4254" s="27" t="s">
        <v>44</v>
      </c>
      <c r="E4254" s="29" t="s">
        <v>4</v>
      </c>
    </row>
    <row r="4255" spans="1:16" x14ac:dyDescent="0.2">
      <c r="E4255" s="28" t="s">
        <v>4</v>
      </c>
    </row>
    <row r="4256" spans="1:16" ht="25.5" x14ac:dyDescent="0.2">
      <c r="A4256" t="s">
        <v>36</v>
      </c>
      <c r="B4256" s="5" t="s">
        <v>632</v>
      </c>
      <c r="C4256" s="5" t="s">
        <v>2775</v>
      </c>
      <c r="D4256" t="s">
        <v>42</v>
      </c>
      <c r="E4256" s="22" t="s">
        <v>2873</v>
      </c>
      <c r="F4256" s="23" t="s">
        <v>60</v>
      </c>
      <c r="G4256" s="24">
        <v>2</v>
      </c>
      <c r="H4256" s="23">
        <v>0</v>
      </c>
      <c r="I4256" s="23">
        <f>ROUND(G4256*H4256,6)</f>
        <v>0</v>
      </c>
      <c r="L4256" s="25">
        <v>0</v>
      </c>
      <c r="M4256" s="26">
        <f>ROUND(ROUND(L4256,2)*ROUND(G4256,3),2)</f>
        <v>0</v>
      </c>
      <c r="N4256" s="23" t="s">
        <v>53</v>
      </c>
      <c r="O4256">
        <f>(M4256*21)/100</f>
        <v>0</v>
      </c>
      <c r="P4256" t="s">
        <v>42</v>
      </c>
    </row>
    <row r="4257" spans="1:16" ht="38.25" x14ac:dyDescent="0.2">
      <c r="A4257" s="27" t="s">
        <v>43</v>
      </c>
      <c r="E4257" s="28" t="s">
        <v>2874</v>
      </c>
    </row>
    <row r="4258" spans="1:16" x14ac:dyDescent="0.2">
      <c r="A4258" s="27" t="s">
        <v>44</v>
      </c>
      <c r="E4258" s="29" t="s">
        <v>4</v>
      </c>
    </row>
    <row r="4259" spans="1:16" x14ac:dyDescent="0.2">
      <c r="E4259" s="28" t="s">
        <v>4</v>
      </c>
    </row>
    <row r="4260" spans="1:16" x14ac:dyDescent="0.2">
      <c r="A4260" t="s">
        <v>36</v>
      </c>
      <c r="B4260" s="5" t="s">
        <v>619</v>
      </c>
      <c r="C4260" s="5" t="s">
        <v>2948</v>
      </c>
      <c r="D4260" t="s">
        <v>4</v>
      </c>
      <c r="E4260" s="22" t="s">
        <v>2949</v>
      </c>
      <c r="F4260" s="23" t="s">
        <v>40</v>
      </c>
      <c r="G4260" s="24">
        <v>1</v>
      </c>
      <c r="H4260" s="23">
        <v>0</v>
      </c>
      <c r="I4260" s="23">
        <f>ROUND(G4260*H4260,6)</f>
        <v>0</v>
      </c>
      <c r="L4260" s="25">
        <v>0</v>
      </c>
      <c r="M4260" s="26">
        <f>ROUND(ROUND(L4260,2)*ROUND(G4260,3),2)</f>
        <v>0</v>
      </c>
      <c r="N4260" s="23" t="s">
        <v>53</v>
      </c>
      <c r="O4260">
        <f>(M4260*21)/100</f>
        <v>0</v>
      </c>
      <c r="P4260" t="s">
        <v>42</v>
      </c>
    </row>
    <row r="4261" spans="1:16" ht="25.5" x14ac:dyDescent="0.2">
      <c r="A4261" s="27" t="s">
        <v>43</v>
      </c>
      <c r="E4261" s="28" t="s">
        <v>2950</v>
      </c>
    </row>
    <row r="4262" spans="1:16" x14ac:dyDescent="0.2">
      <c r="A4262" s="27" t="s">
        <v>44</v>
      </c>
      <c r="E4262" s="29" t="s">
        <v>4</v>
      </c>
    </row>
    <row r="4263" spans="1:16" x14ac:dyDescent="0.2">
      <c r="E4263" s="28" t="s">
        <v>4</v>
      </c>
    </row>
    <row r="4264" spans="1:16" ht="25.5" x14ac:dyDescent="0.2">
      <c r="A4264" t="s">
        <v>36</v>
      </c>
      <c r="B4264" s="5" t="s">
        <v>624</v>
      </c>
      <c r="C4264" s="5" t="s">
        <v>2948</v>
      </c>
      <c r="D4264" t="s">
        <v>37</v>
      </c>
      <c r="E4264" s="22" t="s">
        <v>2951</v>
      </c>
      <c r="F4264" s="23" t="s">
        <v>40</v>
      </c>
      <c r="G4264" s="24">
        <v>1</v>
      </c>
      <c r="H4264" s="23">
        <v>0</v>
      </c>
      <c r="I4264" s="23">
        <f>ROUND(G4264*H4264,6)</f>
        <v>0</v>
      </c>
      <c r="L4264" s="25">
        <v>0</v>
      </c>
      <c r="M4264" s="26">
        <f>ROUND(ROUND(L4264,2)*ROUND(G4264,3),2)</f>
        <v>0</v>
      </c>
      <c r="N4264" s="23" t="s">
        <v>53</v>
      </c>
      <c r="O4264">
        <f>(M4264*21)/100</f>
        <v>0</v>
      </c>
      <c r="P4264" t="s">
        <v>42</v>
      </c>
    </row>
    <row r="4265" spans="1:16" ht="38.25" x14ac:dyDescent="0.2">
      <c r="A4265" s="27" t="s">
        <v>43</v>
      </c>
      <c r="E4265" s="28" t="s">
        <v>2952</v>
      </c>
    </row>
    <row r="4266" spans="1:16" x14ac:dyDescent="0.2">
      <c r="A4266" s="27" t="s">
        <v>44</v>
      </c>
      <c r="E4266" s="29" t="s">
        <v>4</v>
      </c>
    </row>
    <row r="4267" spans="1:16" x14ac:dyDescent="0.2">
      <c r="E4267" s="28" t="s">
        <v>4</v>
      </c>
    </row>
    <row r="4268" spans="1:16" x14ac:dyDescent="0.2">
      <c r="A4268" t="s">
        <v>33</v>
      </c>
      <c r="C4268" s="6" t="s">
        <v>69</v>
      </c>
      <c r="E4268" s="30" t="s">
        <v>2953</v>
      </c>
      <c r="J4268" s="26">
        <f>0</f>
        <v>0</v>
      </c>
      <c r="K4268" s="26">
        <f>0</f>
        <v>0</v>
      </c>
      <c r="L4268" s="26">
        <f>0+L4269+L4273</f>
        <v>0</v>
      </c>
      <c r="M4268" s="26">
        <f>0+M4269+M4273</f>
        <v>0</v>
      </c>
    </row>
    <row r="4269" spans="1:16" ht="25.5" x14ac:dyDescent="0.2">
      <c r="A4269" t="s">
        <v>36</v>
      </c>
      <c r="B4269" s="5" t="s">
        <v>639</v>
      </c>
      <c r="C4269" s="5" t="s">
        <v>2775</v>
      </c>
      <c r="D4269" t="s">
        <v>4</v>
      </c>
      <c r="E4269" s="22" t="s">
        <v>2954</v>
      </c>
      <c r="F4269" s="23" t="s">
        <v>40</v>
      </c>
      <c r="G4269" s="24">
        <v>1</v>
      </c>
      <c r="H4269" s="23">
        <v>0</v>
      </c>
      <c r="I4269" s="23">
        <f>ROUND(G4269*H4269,6)</f>
        <v>0</v>
      </c>
      <c r="L4269" s="25">
        <v>0</v>
      </c>
      <c r="M4269" s="26">
        <f>ROUND(ROUND(L4269,2)*ROUND(G4269,3),2)</f>
        <v>0</v>
      </c>
      <c r="N4269" s="23" t="s">
        <v>53</v>
      </c>
      <c r="O4269">
        <f>(M4269*21)/100</f>
        <v>0</v>
      </c>
      <c r="P4269" t="s">
        <v>42</v>
      </c>
    </row>
    <row r="4270" spans="1:16" x14ac:dyDescent="0.2">
      <c r="A4270" s="27" t="s">
        <v>43</v>
      </c>
      <c r="E4270" s="28" t="s">
        <v>4</v>
      </c>
    </row>
    <row r="4271" spans="1:16" x14ac:dyDescent="0.2">
      <c r="A4271" s="27" t="s">
        <v>44</v>
      </c>
      <c r="E4271" s="29" t="s">
        <v>4</v>
      </c>
    </row>
    <row r="4272" spans="1:16" x14ac:dyDescent="0.2">
      <c r="E4272" s="28" t="s">
        <v>4</v>
      </c>
    </row>
    <row r="4273" spans="1:16" ht="38.25" x14ac:dyDescent="0.2">
      <c r="A4273" t="s">
        <v>36</v>
      </c>
      <c r="B4273" s="5" t="s">
        <v>636</v>
      </c>
      <c r="C4273" s="5" t="s">
        <v>2955</v>
      </c>
      <c r="D4273" t="s">
        <v>4</v>
      </c>
      <c r="E4273" s="22" t="s">
        <v>2956</v>
      </c>
      <c r="F4273" s="23" t="s">
        <v>40</v>
      </c>
      <c r="G4273" s="24">
        <v>1</v>
      </c>
      <c r="H4273" s="23">
        <v>0</v>
      </c>
      <c r="I4273" s="23">
        <f>ROUND(G4273*H4273,6)</f>
        <v>0</v>
      </c>
      <c r="L4273" s="25">
        <v>0</v>
      </c>
      <c r="M4273" s="26">
        <f>ROUND(ROUND(L4273,2)*ROUND(G4273,3),2)</f>
        <v>0</v>
      </c>
      <c r="N4273" s="23" t="s">
        <v>53</v>
      </c>
      <c r="O4273">
        <f>(M4273*21)/100</f>
        <v>0</v>
      </c>
      <c r="P4273" t="s">
        <v>42</v>
      </c>
    </row>
    <row r="4274" spans="1:16" ht="76.5" x14ac:dyDescent="0.2">
      <c r="A4274" s="27" t="s">
        <v>43</v>
      </c>
      <c r="E4274" s="28" t="s">
        <v>2957</v>
      </c>
    </row>
    <row r="4275" spans="1:16" x14ac:dyDescent="0.2">
      <c r="A4275" s="27" t="s">
        <v>44</v>
      </c>
      <c r="E4275" s="29" t="s">
        <v>4</v>
      </c>
    </row>
    <row r="4276" spans="1:16" x14ac:dyDescent="0.2">
      <c r="E4276" s="28" t="s">
        <v>4</v>
      </c>
    </row>
    <row r="4277" spans="1:16" x14ac:dyDescent="0.2">
      <c r="A4277" t="s">
        <v>33</v>
      </c>
      <c r="C4277" s="6" t="s">
        <v>73</v>
      </c>
      <c r="E4277" s="30" t="s">
        <v>2958</v>
      </c>
      <c r="J4277" s="26">
        <f>0</f>
        <v>0</v>
      </c>
      <c r="K4277" s="26">
        <f>0</f>
        <v>0</v>
      </c>
      <c r="L4277" s="26">
        <f>0+L4278+L4282+L4286</f>
        <v>0</v>
      </c>
      <c r="M4277" s="26">
        <f>0+M4278+M4282+M4286</f>
        <v>0</v>
      </c>
    </row>
    <row r="4278" spans="1:16" x14ac:dyDescent="0.2">
      <c r="A4278" t="s">
        <v>36</v>
      </c>
      <c r="B4278" s="5" t="s">
        <v>642</v>
      </c>
      <c r="C4278" s="5" t="s">
        <v>2775</v>
      </c>
      <c r="D4278" t="s">
        <v>4</v>
      </c>
      <c r="E4278" s="22" t="s">
        <v>2959</v>
      </c>
      <c r="F4278" s="23" t="s">
        <v>40</v>
      </c>
      <c r="G4278" s="24">
        <v>7</v>
      </c>
      <c r="H4278" s="23">
        <v>0</v>
      </c>
      <c r="I4278" s="23">
        <f>ROUND(G4278*H4278,6)</f>
        <v>0</v>
      </c>
      <c r="L4278" s="25">
        <v>0</v>
      </c>
      <c r="M4278" s="26">
        <f>ROUND(ROUND(L4278,2)*ROUND(G4278,3),2)</f>
        <v>0</v>
      </c>
      <c r="N4278" s="23" t="s">
        <v>53</v>
      </c>
      <c r="O4278">
        <f>(M4278*21)/100</f>
        <v>0</v>
      </c>
      <c r="P4278" t="s">
        <v>42</v>
      </c>
    </row>
    <row r="4279" spans="1:16" ht="25.5" x14ac:dyDescent="0.2">
      <c r="A4279" s="27" t="s">
        <v>43</v>
      </c>
      <c r="E4279" s="28" t="s">
        <v>2960</v>
      </c>
    </row>
    <row r="4280" spans="1:16" x14ac:dyDescent="0.2">
      <c r="A4280" s="27" t="s">
        <v>44</v>
      </c>
      <c r="E4280" s="29" t="s">
        <v>4</v>
      </c>
    </row>
    <row r="4281" spans="1:16" x14ac:dyDescent="0.2">
      <c r="E4281" s="28" t="s">
        <v>4</v>
      </c>
    </row>
    <row r="4282" spans="1:16" ht="25.5" x14ac:dyDescent="0.2">
      <c r="A4282" t="s">
        <v>36</v>
      </c>
      <c r="B4282" s="5" t="s">
        <v>602</v>
      </c>
      <c r="C4282" s="5" t="s">
        <v>2775</v>
      </c>
      <c r="D4282" t="s">
        <v>37</v>
      </c>
      <c r="E4282" s="22" t="s">
        <v>2961</v>
      </c>
      <c r="F4282" s="23" t="s">
        <v>60</v>
      </c>
      <c r="G4282" s="24">
        <v>105</v>
      </c>
      <c r="H4282" s="23">
        <v>0</v>
      </c>
      <c r="I4282" s="23">
        <f>ROUND(G4282*H4282,6)</f>
        <v>0</v>
      </c>
      <c r="L4282" s="25">
        <v>0</v>
      </c>
      <c r="M4282" s="26">
        <f>ROUND(ROUND(L4282,2)*ROUND(G4282,3),2)</f>
        <v>0</v>
      </c>
      <c r="N4282" s="23" t="s">
        <v>53</v>
      </c>
      <c r="O4282">
        <f>(M4282*21)/100</f>
        <v>0</v>
      </c>
      <c r="P4282" t="s">
        <v>42</v>
      </c>
    </row>
    <row r="4283" spans="1:16" ht="51" x14ac:dyDescent="0.2">
      <c r="A4283" s="27" t="s">
        <v>43</v>
      </c>
      <c r="E4283" s="28" t="s">
        <v>2962</v>
      </c>
    </row>
    <row r="4284" spans="1:16" x14ac:dyDescent="0.2">
      <c r="A4284" s="27" t="s">
        <v>44</v>
      </c>
      <c r="E4284" s="29" t="s">
        <v>4</v>
      </c>
    </row>
    <row r="4285" spans="1:16" x14ac:dyDescent="0.2">
      <c r="E4285" s="28" t="s">
        <v>4</v>
      </c>
    </row>
    <row r="4286" spans="1:16" x14ac:dyDescent="0.2">
      <c r="A4286" t="s">
        <v>36</v>
      </c>
      <c r="B4286" s="5" t="s">
        <v>647</v>
      </c>
      <c r="C4286" s="5" t="s">
        <v>2775</v>
      </c>
      <c r="D4286" t="s">
        <v>42</v>
      </c>
      <c r="E4286" s="22" t="s">
        <v>2963</v>
      </c>
      <c r="F4286" s="23" t="s">
        <v>40</v>
      </c>
      <c r="G4286" s="24">
        <v>12</v>
      </c>
      <c r="H4286" s="23">
        <v>0</v>
      </c>
      <c r="I4286" s="23">
        <f>ROUND(G4286*H4286,6)</f>
        <v>0</v>
      </c>
      <c r="L4286" s="25">
        <v>0</v>
      </c>
      <c r="M4286" s="26">
        <f>ROUND(ROUND(L4286,2)*ROUND(G4286,3),2)</f>
        <v>0</v>
      </c>
      <c r="N4286" s="23" t="s">
        <v>53</v>
      </c>
      <c r="O4286">
        <f>(M4286*21)/100</f>
        <v>0</v>
      </c>
      <c r="P4286" t="s">
        <v>42</v>
      </c>
    </row>
    <row r="4287" spans="1:16" ht="25.5" x14ac:dyDescent="0.2">
      <c r="A4287" s="27" t="s">
        <v>43</v>
      </c>
      <c r="E4287" s="28" t="s">
        <v>2964</v>
      </c>
    </row>
    <row r="4288" spans="1:16" x14ac:dyDescent="0.2">
      <c r="A4288" s="27" t="s">
        <v>44</v>
      </c>
      <c r="E4288" s="29" t="s">
        <v>4</v>
      </c>
    </row>
    <row r="4289" spans="1:16" x14ac:dyDescent="0.2">
      <c r="E4289" s="28" t="s">
        <v>4</v>
      </c>
    </row>
    <row r="4290" spans="1:16" x14ac:dyDescent="0.2">
      <c r="A4290" t="s">
        <v>33</v>
      </c>
      <c r="C4290" s="6" t="s">
        <v>77</v>
      </c>
      <c r="E4290" s="30" t="s">
        <v>2965</v>
      </c>
      <c r="J4290" s="26">
        <f>0</f>
        <v>0</v>
      </c>
      <c r="K4290" s="26">
        <f>0</f>
        <v>0</v>
      </c>
      <c r="L4290" s="26">
        <f>0+L4291+L4295+L4299+L4303+L4307+L4311+L4315+L4319</f>
        <v>0</v>
      </c>
      <c r="M4290" s="26">
        <f>0+M4291+M4295+M4299+M4303+M4307+M4311+M4315+M4319</f>
        <v>0</v>
      </c>
    </row>
    <row r="4291" spans="1:16" x14ac:dyDescent="0.2">
      <c r="A4291" t="s">
        <v>36</v>
      </c>
      <c r="B4291" s="5" t="s">
        <v>652</v>
      </c>
      <c r="C4291" s="5" t="s">
        <v>2966</v>
      </c>
      <c r="D4291" t="s">
        <v>4</v>
      </c>
      <c r="E4291" s="22" t="s">
        <v>2967</v>
      </c>
      <c r="F4291" s="23" t="s">
        <v>40</v>
      </c>
      <c r="G4291" s="24">
        <v>1</v>
      </c>
      <c r="H4291" s="23">
        <v>0</v>
      </c>
      <c r="I4291" s="23">
        <f>ROUND(G4291*H4291,6)</f>
        <v>0</v>
      </c>
      <c r="L4291" s="25">
        <v>0</v>
      </c>
      <c r="M4291" s="26">
        <f>ROUND(ROUND(L4291,2)*ROUND(G4291,3),2)</f>
        <v>0</v>
      </c>
      <c r="N4291" s="23" t="s">
        <v>53</v>
      </c>
      <c r="O4291">
        <f>(M4291*21)/100</f>
        <v>0</v>
      </c>
      <c r="P4291" t="s">
        <v>42</v>
      </c>
    </row>
    <row r="4292" spans="1:16" ht="38.25" x14ac:dyDescent="0.2">
      <c r="A4292" s="27" t="s">
        <v>43</v>
      </c>
      <c r="E4292" s="28" t="s">
        <v>2968</v>
      </c>
    </row>
    <row r="4293" spans="1:16" x14ac:dyDescent="0.2">
      <c r="A4293" s="27" t="s">
        <v>44</v>
      </c>
      <c r="E4293" s="29" t="s">
        <v>4</v>
      </c>
    </row>
    <row r="4294" spans="1:16" x14ac:dyDescent="0.2">
      <c r="E4294" s="28" t="s">
        <v>4</v>
      </c>
    </row>
    <row r="4295" spans="1:16" x14ac:dyDescent="0.2">
      <c r="A4295" t="s">
        <v>36</v>
      </c>
      <c r="B4295" s="5" t="s">
        <v>656</v>
      </c>
      <c r="C4295" s="5" t="s">
        <v>2969</v>
      </c>
      <c r="D4295" t="s">
        <v>4</v>
      </c>
      <c r="E4295" s="22" t="s">
        <v>2970</v>
      </c>
      <c r="F4295" s="23" t="s">
        <v>40</v>
      </c>
      <c r="G4295" s="24">
        <v>1</v>
      </c>
      <c r="H4295" s="23">
        <v>0</v>
      </c>
      <c r="I4295" s="23">
        <f>ROUND(G4295*H4295,6)</f>
        <v>0</v>
      </c>
      <c r="L4295" s="25">
        <v>0</v>
      </c>
      <c r="M4295" s="26">
        <f>ROUND(ROUND(L4295,2)*ROUND(G4295,3),2)</f>
        <v>0</v>
      </c>
      <c r="N4295" s="23" t="s">
        <v>53</v>
      </c>
      <c r="O4295">
        <f>(M4295*21)/100</f>
        <v>0</v>
      </c>
      <c r="P4295" t="s">
        <v>42</v>
      </c>
    </row>
    <row r="4296" spans="1:16" ht="38.25" x14ac:dyDescent="0.2">
      <c r="A4296" s="27" t="s">
        <v>43</v>
      </c>
      <c r="E4296" s="28" t="s">
        <v>2971</v>
      </c>
    </row>
    <row r="4297" spans="1:16" x14ac:dyDescent="0.2">
      <c r="A4297" s="27" t="s">
        <v>44</v>
      </c>
      <c r="E4297" s="29" t="s">
        <v>4</v>
      </c>
    </row>
    <row r="4298" spans="1:16" x14ac:dyDescent="0.2">
      <c r="E4298" s="28" t="s">
        <v>4</v>
      </c>
    </row>
    <row r="4299" spans="1:16" x14ac:dyDescent="0.2">
      <c r="A4299" t="s">
        <v>36</v>
      </c>
      <c r="B4299" s="5" t="s">
        <v>660</v>
      </c>
      <c r="C4299" s="5" t="s">
        <v>2972</v>
      </c>
      <c r="D4299" t="s">
        <v>4</v>
      </c>
      <c r="E4299" s="22" t="s">
        <v>2973</v>
      </c>
      <c r="F4299" s="23" t="s">
        <v>40</v>
      </c>
      <c r="G4299" s="24">
        <v>1</v>
      </c>
      <c r="H4299" s="23">
        <v>0</v>
      </c>
      <c r="I4299" s="23">
        <f>ROUND(G4299*H4299,6)</f>
        <v>0</v>
      </c>
      <c r="L4299" s="25">
        <v>0</v>
      </c>
      <c r="M4299" s="26">
        <f>ROUND(ROUND(L4299,2)*ROUND(G4299,3),2)</f>
        <v>0</v>
      </c>
      <c r="N4299" s="23" t="s">
        <v>53</v>
      </c>
      <c r="O4299">
        <f>(M4299*21)/100</f>
        <v>0</v>
      </c>
      <c r="P4299" t="s">
        <v>42</v>
      </c>
    </row>
    <row r="4300" spans="1:16" ht="25.5" x14ac:dyDescent="0.2">
      <c r="A4300" s="27" t="s">
        <v>43</v>
      </c>
      <c r="E4300" s="28" t="s">
        <v>2974</v>
      </c>
    </row>
    <row r="4301" spans="1:16" x14ac:dyDescent="0.2">
      <c r="A4301" s="27" t="s">
        <v>44</v>
      </c>
      <c r="E4301" s="29" t="s">
        <v>4</v>
      </c>
    </row>
    <row r="4302" spans="1:16" x14ac:dyDescent="0.2">
      <c r="E4302" s="28" t="s">
        <v>4</v>
      </c>
    </row>
    <row r="4303" spans="1:16" x14ac:dyDescent="0.2">
      <c r="A4303" t="s">
        <v>36</v>
      </c>
      <c r="B4303" s="5" t="s">
        <v>663</v>
      </c>
      <c r="C4303" s="5" t="s">
        <v>2975</v>
      </c>
      <c r="D4303" t="s">
        <v>4</v>
      </c>
      <c r="E4303" s="22" t="s">
        <v>2976</v>
      </c>
      <c r="F4303" s="23" t="s">
        <v>40</v>
      </c>
      <c r="G4303" s="24">
        <v>1</v>
      </c>
      <c r="H4303" s="23">
        <v>0</v>
      </c>
      <c r="I4303" s="23">
        <f>ROUND(G4303*H4303,6)</f>
        <v>0</v>
      </c>
      <c r="L4303" s="25">
        <v>0</v>
      </c>
      <c r="M4303" s="26">
        <f>ROUND(ROUND(L4303,2)*ROUND(G4303,3),2)</f>
        <v>0</v>
      </c>
      <c r="N4303" s="23" t="s">
        <v>53</v>
      </c>
      <c r="O4303">
        <f>(M4303*21)/100</f>
        <v>0</v>
      </c>
      <c r="P4303" t="s">
        <v>42</v>
      </c>
    </row>
    <row r="4304" spans="1:16" ht="25.5" x14ac:dyDescent="0.2">
      <c r="A4304" s="27" t="s">
        <v>43</v>
      </c>
      <c r="E4304" s="28" t="s">
        <v>2977</v>
      </c>
    </row>
    <row r="4305" spans="1:16" x14ac:dyDescent="0.2">
      <c r="A4305" s="27" t="s">
        <v>44</v>
      </c>
      <c r="E4305" s="29" t="s">
        <v>4</v>
      </c>
    </row>
    <row r="4306" spans="1:16" x14ac:dyDescent="0.2">
      <c r="E4306" s="28" t="s">
        <v>4</v>
      </c>
    </row>
    <row r="4307" spans="1:16" x14ac:dyDescent="0.2">
      <c r="A4307" t="s">
        <v>36</v>
      </c>
      <c r="B4307" s="5" t="s">
        <v>668</v>
      </c>
      <c r="C4307" s="5" t="s">
        <v>2978</v>
      </c>
      <c r="D4307" t="s">
        <v>4</v>
      </c>
      <c r="E4307" s="22" t="s">
        <v>2979</v>
      </c>
      <c r="F4307" s="23" t="s">
        <v>40</v>
      </c>
      <c r="G4307" s="24">
        <v>1</v>
      </c>
      <c r="H4307" s="23">
        <v>0</v>
      </c>
      <c r="I4307" s="23">
        <f>ROUND(G4307*H4307,6)</f>
        <v>0</v>
      </c>
      <c r="L4307" s="25">
        <v>0</v>
      </c>
      <c r="M4307" s="26">
        <f>ROUND(ROUND(L4307,2)*ROUND(G4307,3),2)</f>
        <v>0</v>
      </c>
      <c r="N4307" s="23" t="s">
        <v>53</v>
      </c>
      <c r="O4307">
        <f>(M4307*21)/100</f>
        <v>0</v>
      </c>
      <c r="P4307" t="s">
        <v>42</v>
      </c>
    </row>
    <row r="4308" spans="1:16" ht="38.25" x14ac:dyDescent="0.2">
      <c r="A4308" s="27" t="s">
        <v>43</v>
      </c>
      <c r="E4308" s="28" t="s">
        <v>2980</v>
      </c>
    </row>
    <row r="4309" spans="1:16" x14ac:dyDescent="0.2">
      <c r="A4309" s="27" t="s">
        <v>44</v>
      </c>
      <c r="E4309" s="29" t="s">
        <v>4</v>
      </c>
    </row>
    <row r="4310" spans="1:16" x14ac:dyDescent="0.2">
      <c r="E4310" s="28" t="s">
        <v>4</v>
      </c>
    </row>
    <row r="4311" spans="1:16" x14ac:dyDescent="0.2">
      <c r="A4311" t="s">
        <v>36</v>
      </c>
      <c r="B4311" s="5" t="s">
        <v>672</v>
      </c>
      <c r="C4311" s="5" t="s">
        <v>2981</v>
      </c>
      <c r="D4311" t="s">
        <v>4</v>
      </c>
      <c r="E4311" s="22" t="s">
        <v>2982</v>
      </c>
      <c r="F4311" s="23" t="s">
        <v>40</v>
      </c>
      <c r="G4311" s="24">
        <v>1</v>
      </c>
      <c r="H4311" s="23">
        <v>0</v>
      </c>
      <c r="I4311" s="23">
        <f>ROUND(G4311*H4311,6)</f>
        <v>0</v>
      </c>
      <c r="L4311" s="25">
        <v>0</v>
      </c>
      <c r="M4311" s="26">
        <f>ROUND(ROUND(L4311,2)*ROUND(G4311,3),2)</f>
        <v>0</v>
      </c>
      <c r="N4311" s="23" t="s">
        <v>53</v>
      </c>
      <c r="O4311">
        <f>(M4311*21)/100</f>
        <v>0</v>
      </c>
      <c r="P4311" t="s">
        <v>42</v>
      </c>
    </row>
    <row r="4312" spans="1:16" x14ac:dyDescent="0.2">
      <c r="A4312" s="27" t="s">
        <v>43</v>
      </c>
      <c r="E4312" s="28" t="s">
        <v>4</v>
      </c>
    </row>
    <row r="4313" spans="1:16" x14ac:dyDescent="0.2">
      <c r="A4313" s="27" t="s">
        <v>44</v>
      </c>
      <c r="E4313" s="29" t="s">
        <v>4</v>
      </c>
    </row>
    <row r="4314" spans="1:16" x14ac:dyDescent="0.2">
      <c r="E4314" s="28" t="s">
        <v>4</v>
      </c>
    </row>
    <row r="4315" spans="1:16" x14ac:dyDescent="0.2">
      <c r="A4315" t="s">
        <v>36</v>
      </c>
      <c r="B4315" s="5" t="s">
        <v>676</v>
      </c>
      <c r="C4315" s="5" t="s">
        <v>2983</v>
      </c>
      <c r="D4315" t="s">
        <v>4</v>
      </c>
      <c r="E4315" s="22" t="s">
        <v>2984</v>
      </c>
      <c r="F4315" s="23" t="s">
        <v>40</v>
      </c>
      <c r="G4315" s="24">
        <v>1</v>
      </c>
      <c r="H4315" s="23">
        <v>0</v>
      </c>
      <c r="I4315" s="23">
        <f>ROUND(G4315*H4315,6)</f>
        <v>0</v>
      </c>
      <c r="L4315" s="25">
        <v>0</v>
      </c>
      <c r="M4315" s="26">
        <f>ROUND(ROUND(L4315,2)*ROUND(G4315,3),2)</f>
        <v>0</v>
      </c>
      <c r="N4315" s="23" t="s">
        <v>53</v>
      </c>
      <c r="O4315">
        <f>(M4315*21)/100</f>
        <v>0</v>
      </c>
      <c r="P4315" t="s">
        <v>42</v>
      </c>
    </row>
    <row r="4316" spans="1:16" x14ac:dyDescent="0.2">
      <c r="A4316" s="27" t="s">
        <v>43</v>
      </c>
      <c r="E4316" s="28" t="s">
        <v>4</v>
      </c>
    </row>
    <row r="4317" spans="1:16" x14ac:dyDescent="0.2">
      <c r="A4317" s="27" t="s">
        <v>44</v>
      </c>
      <c r="E4317" s="29" t="s">
        <v>4</v>
      </c>
    </row>
    <row r="4318" spans="1:16" x14ac:dyDescent="0.2">
      <c r="E4318" s="28" t="s">
        <v>4</v>
      </c>
    </row>
    <row r="4319" spans="1:16" x14ac:dyDescent="0.2">
      <c r="A4319" t="s">
        <v>36</v>
      </c>
      <c r="B4319" s="5" t="s">
        <v>679</v>
      </c>
      <c r="C4319" s="5" t="s">
        <v>2985</v>
      </c>
      <c r="D4319" t="s">
        <v>4</v>
      </c>
      <c r="E4319" s="22" t="s">
        <v>2986</v>
      </c>
      <c r="F4319" s="23" t="s">
        <v>40</v>
      </c>
      <c r="G4319" s="24">
        <v>1</v>
      </c>
      <c r="H4319" s="23">
        <v>0</v>
      </c>
      <c r="I4319" s="23">
        <f>ROUND(G4319*H4319,6)</f>
        <v>0</v>
      </c>
      <c r="L4319" s="25">
        <v>0</v>
      </c>
      <c r="M4319" s="26">
        <f>ROUND(ROUND(L4319,2)*ROUND(G4319,3),2)</f>
        <v>0</v>
      </c>
      <c r="N4319" s="23" t="s">
        <v>53</v>
      </c>
      <c r="O4319">
        <f>(M4319*21)/100</f>
        <v>0</v>
      </c>
      <c r="P4319" t="s">
        <v>42</v>
      </c>
    </row>
    <row r="4320" spans="1:16" ht="25.5" x14ac:dyDescent="0.2">
      <c r="A4320" s="27" t="s">
        <v>43</v>
      </c>
      <c r="E4320" s="28" t="s">
        <v>2987</v>
      </c>
    </row>
    <row r="4321" spans="1:16" x14ac:dyDescent="0.2">
      <c r="A4321" s="27" t="s">
        <v>44</v>
      </c>
      <c r="E4321" s="29" t="s">
        <v>4</v>
      </c>
    </row>
    <row r="4322" spans="1:16" x14ac:dyDescent="0.2">
      <c r="E4322" s="28" t="s">
        <v>4</v>
      </c>
    </row>
    <row r="4323" spans="1:16" x14ac:dyDescent="0.2">
      <c r="A4323" t="s">
        <v>33</v>
      </c>
      <c r="C4323" s="6" t="s">
        <v>361</v>
      </c>
      <c r="E4323" s="30" t="s">
        <v>362</v>
      </c>
      <c r="J4323" s="26">
        <f>0</f>
        <v>0</v>
      </c>
      <c r="K4323" s="26">
        <f>0</f>
        <v>0</v>
      </c>
      <c r="L4323" s="26">
        <f>0+L4324+L4328</f>
        <v>0</v>
      </c>
      <c r="M4323" s="26">
        <f>0+M4324+M4328</f>
        <v>0</v>
      </c>
    </row>
    <row r="4324" spans="1:16" x14ac:dyDescent="0.2">
      <c r="A4324" t="s">
        <v>36</v>
      </c>
      <c r="B4324" s="5" t="s">
        <v>775</v>
      </c>
      <c r="C4324" s="5" t="s">
        <v>2758</v>
      </c>
      <c r="D4324" t="s">
        <v>4</v>
      </c>
      <c r="E4324" s="22" t="s">
        <v>2759</v>
      </c>
      <c r="F4324" s="23" t="s">
        <v>366</v>
      </c>
      <c r="G4324" s="24">
        <v>8</v>
      </c>
      <c r="H4324" s="23">
        <v>0</v>
      </c>
      <c r="I4324" s="23">
        <f>ROUND(G4324*H4324,6)</f>
        <v>0</v>
      </c>
      <c r="L4324" s="25">
        <v>0</v>
      </c>
      <c r="M4324" s="26">
        <f>ROUND(ROUND(L4324,2)*ROUND(G4324,3),2)</f>
        <v>0</v>
      </c>
      <c r="N4324" s="23" t="s">
        <v>47</v>
      </c>
      <c r="O4324">
        <f>(M4324*21)/100</f>
        <v>0</v>
      </c>
      <c r="P4324" t="s">
        <v>42</v>
      </c>
    </row>
    <row r="4325" spans="1:16" ht="51" x14ac:dyDescent="0.2">
      <c r="A4325" s="27" t="s">
        <v>43</v>
      </c>
      <c r="E4325" s="28" t="s">
        <v>2760</v>
      </c>
    </row>
    <row r="4326" spans="1:16" x14ac:dyDescent="0.2">
      <c r="A4326" s="27" t="s">
        <v>44</v>
      </c>
      <c r="E4326" s="29" t="s">
        <v>4</v>
      </c>
    </row>
    <row r="4327" spans="1:16" x14ac:dyDescent="0.2">
      <c r="E4327" s="28" t="s">
        <v>4</v>
      </c>
    </row>
    <row r="4328" spans="1:16" x14ac:dyDescent="0.2">
      <c r="A4328" t="s">
        <v>36</v>
      </c>
      <c r="B4328" s="5" t="s">
        <v>920</v>
      </c>
      <c r="C4328" s="5" t="s">
        <v>1442</v>
      </c>
      <c r="D4328" t="s">
        <v>4</v>
      </c>
      <c r="E4328" s="22" t="s">
        <v>1443</v>
      </c>
      <c r="F4328" s="23" t="s">
        <v>366</v>
      </c>
      <c r="G4328" s="24">
        <v>16</v>
      </c>
      <c r="H4328" s="23">
        <v>0</v>
      </c>
      <c r="I4328" s="23">
        <f>ROUND(G4328*H4328,6)</f>
        <v>0</v>
      </c>
      <c r="L4328" s="25">
        <v>0</v>
      </c>
      <c r="M4328" s="26">
        <f>ROUND(ROUND(L4328,2)*ROUND(G4328,3),2)</f>
        <v>0</v>
      </c>
      <c r="N4328" s="23" t="s">
        <v>47</v>
      </c>
      <c r="O4328">
        <f>(M4328*21)/100</f>
        <v>0</v>
      </c>
      <c r="P4328" t="s">
        <v>42</v>
      </c>
    </row>
    <row r="4329" spans="1:16" ht="51" x14ac:dyDescent="0.2">
      <c r="A4329" s="27" t="s">
        <v>43</v>
      </c>
      <c r="E4329" s="28" t="s">
        <v>2988</v>
      </c>
    </row>
    <row r="4330" spans="1:16" x14ac:dyDescent="0.2">
      <c r="A4330" s="27" t="s">
        <v>44</v>
      </c>
      <c r="E4330" s="29" t="s">
        <v>2989</v>
      </c>
    </row>
    <row r="4331" spans="1:16" x14ac:dyDescent="0.2">
      <c r="E4331" s="28" t="s">
        <v>4</v>
      </c>
    </row>
    <row r="4332" spans="1:16" x14ac:dyDescent="0.2">
      <c r="A4332" t="s">
        <v>122</v>
      </c>
      <c r="C4332" s="6" t="s">
        <v>2990</v>
      </c>
      <c r="E4332" s="30" t="s">
        <v>2991</v>
      </c>
      <c r="J4332" s="26">
        <f>0+J4333+J4338+J4883+J4892+J4913+J4930+J4959+J5028+J5161+J5166</f>
        <v>0</v>
      </c>
      <c r="K4332" s="26">
        <f>0+K4333+K4338+K4883+K4892+K4913+K4930+K4959+K5028+K5161+K5166</f>
        <v>0</v>
      </c>
      <c r="L4332" s="26">
        <f>0+L4333+L4338+L4883+L4892+L4913+L4930+L4959+L5028+L5161+L5166</f>
        <v>0</v>
      </c>
      <c r="M4332" s="26">
        <f>0+M4333+M4338+M4883+M4892+M4913+M4930+M4959+M5028+M5161+M5166</f>
        <v>0</v>
      </c>
    </row>
    <row r="4333" spans="1:16" x14ac:dyDescent="0.2">
      <c r="A4333" t="s">
        <v>33</v>
      </c>
      <c r="C4333" s="6" t="s">
        <v>66</v>
      </c>
      <c r="E4333" s="30" t="s">
        <v>251</v>
      </c>
      <c r="J4333" s="26">
        <f>0</f>
        <v>0</v>
      </c>
      <c r="K4333" s="26">
        <f>0</f>
        <v>0</v>
      </c>
      <c r="L4333" s="26">
        <f>0+L4334</f>
        <v>0</v>
      </c>
      <c r="M4333" s="26">
        <f>0+M4334</f>
        <v>0</v>
      </c>
    </row>
    <row r="4334" spans="1:16" x14ac:dyDescent="0.2">
      <c r="A4334" t="s">
        <v>36</v>
      </c>
      <c r="B4334" s="5" t="s">
        <v>37</v>
      </c>
      <c r="C4334" s="5" t="s">
        <v>2050</v>
      </c>
      <c r="D4334" t="s">
        <v>4</v>
      </c>
      <c r="E4334" s="22" t="s">
        <v>2992</v>
      </c>
      <c r="F4334" s="23" t="s">
        <v>60</v>
      </c>
      <c r="G4334" s="24">
        <v>43.4</v>
      </c>
      <c r="H4334" s="23">
        <v>0.04</v>
      </c>
      <c r="I4334" s="23">
        <f>ROUND(G4334*H4334,6)</f>
        <v>1.736</v>
      </c>
      <c r="L4334" s="25">
        <v>0</v>
      </c>
      <c r="M4334" s="26">
        <f>ROUND(ROUND(L4334,2)*ROUND(G4334,3),2)</f>
        <v>0</v>
      </c>
      <c r="N4334" s="23" t="s">
        <v>47</v>
      </c>
      <c r="O4334">
        <f>(M4334*21)/100</f>
        <v>0</v>
      </c>
      <c r="P4334" t="s">
        <v>42</v>
      </c>
    </row>
    <row r="4335" spans="1:16" x14ac:dyDescent="0.2">
      <c r="A4335" s="27" t="s">
        <v>43</v>
      </c>
      <c r="E4335" s="28" t="s">
        <v>4</v>
      </c>
    </row>
    <row r="4336" spans="1:16" x14ac:dyDescent="0.2">
      <c r="A4336" s="27" t="s">
        <v>44</v>
      </c>
      <c r="E4336" s="29" t="s">
        <v>2993</v>
      </c>
    </row>
    <row r="4337" spans="1:16" ht="25.5" x14ac:dyDescent="0.2">
      <c r="E4337" s="28" t="s">
        <v>2994</v>
      </c>
    </row>
    <row r="4338" spans="1:16" x14ac:dyDescent="0.2">
      <c r="A4338" t="s">
        <v>33</v>
      </c>
      <c r="C4338" s="6" t="s">
        <v>2995</v>
      </c>
      <c r="E4338" s="30" t="s">
        <v>2996</v>
      </c>
      <c r="J4338" s="26">
        <f>0</f>
        <v>0</v>
      </c>
      <c r="K4338" s="26">
        <f>0</f>
        <v>0</v>
      </c>
      <c r="L4338" s="26">
        <f>0+L4339+L4343+L4347+L4351+L4355+L4359+L4363+L4367+L4371+L4375+L4379+L4383+L4387+L4391+L4395+L4399+L4403+L4407+L4411+L4415+L4419+L4423+L4427+L4431+L4435+L4439+L4443+L4447+L4451+L4455+L4459+L4463+L4467+L4471+L4475+L4479+L4483+L4487+L4491+L4495+L4499+L4503+L4507+L4511+L4515+L4519+L4523+L4527+L4531+L4535+L4539+L4543+L4547+L4551+L4555+L4559+L4563+L4567+L4571+L4575+L4579+L4583+L4587+L4591+L4595+L4599+L4603+L4607+L4611+L4615+L4619+L4623+L4627+L4631+L4635+L4639+L4643+L4647+L4651+L4655+L4659+L4663+L4667+L4671+L4675+L4679+L4683+L4687+L4691+L4695+L4699+L4703+L4707+L4711+L4715+L4719+L4723+L4727+L4731+L4735+L4739+L4743+L4747+L4751+L4755+L4759+L4763+L4767+L4771+L4775+L4779+L4783+L4787+L4791+L4795+L4799+L4803+L4807+L4811+L4815+L4819+L4823+L4827+L4831+L4835+L4839+L4843+L4847+L4851+L4855+L4859+L4863+L4867+L4871+L4875+L4879</f>
        <v>0</v>
      </c>
      <c r="M4338" s="26">
        <f>0+M4339+M4343+M4347+M4351+M4355+M4359+M4363+M4367+M4371+M4375+M4379+M4383+M4387+M4391+M4395+M4399+M4403+M4407+M4411+M4415+M4419+M4423+M4427+M4431+M4435+M4439+M4443+M4447+M4451+M4455+M4459+M4463+M4467+M4471+M4475+M4479+M4483+M4487+M4491+M4495+M4499+M4503+M4507+M4511+M4515+M4519+M4523+M4527+M4531+M4535+M4539+M4543+M4547+M4551+M4555+M4559+M4563+M4567+M4571+M4575+M4579+M4583+M4587+M4591+M4595+M4599+M4603+M4607+M4611+M4615+M4619+M4623+M4627+M4631+M4635+M4639+M4643+M4647+M4651+M4655+M4659+M4663+M4667+M4671+M4675+M4679+M4683+M4687+M4691+M4695+M4699+M4703+M4707+M4711+M4715+M4719+M4723+M4727+M4731+M4735+M4739+M4743+M4747+M4751+M4755+M4759+M4763+M4767+M4771+M4775+M4779+M4783+M4787+M4791+M4795+M4799+M4803+M4807+M4811+M4815+M4819+M4823+M4827+M4831+M4835+M4839+M4843+M4847+M4851+M4855+M4859+M4863+M4867+M4871+M4875+M4879</f>
        <v>0</v>
      </c>
    </row>
    <row r="4339" spans="1:16" x14ac:dyDescent="0.2">
      <c r="A4339" t="s">
        <v>36</v>
      </c>
      <c r="B4339" s="5" t="s">
        <v>344</v>
      </c>
      <c r="C4339" s="5" t="s">
        <v>2997</v>
      </c>
      <c r="D4339" t="s">
        <v>4</v>
      </c>
      <c r="E4339" s="22" t="s">
        <v>2998</v>
      </c>
      <c r="F4339" s="23" t="s">
        <v>40</v>
      </c>
      <c r="G4339" s="24">
        <v>19</v>
      </c>
      <c r="H4339" s="23">
        <v>0</v>
      </c>
      <c r="I4339" s="23">
        <f>ROUND(G4339*H4339,6)</f>
        <v>0</v>
      </c>
      <c r="L4339" s="25">
        <v>0</v>
      </c>
      <c r="M4339" s="26">
        <f>ROUND(ROUND(L4339,2)*ROUND(G4339,3),2)</f>
        <v>0</v>
      </c>
      <c r="N4339" s="23" t="s">
        <v>53</v>
      </c>
      <c r="O4339">
        <f>(M4339*21)/100</f>
        <v>0</v>
      </c>
      <c r="P4339" t="s">
        <v>42</v>
      </c>
    </row>
    <row r="4340" spans="1:16" x14ac:dyDescent="0.2">
      <c r="A4340" s="27" t="s">
        <v>43</v>
      </c>
      <c r="E4340" s="28" t="s">
        <v>4</v>
      </c>
    </row>
    <row r="4341" spans="1:16" x14ac:dyDescent="0.2">
      <c r="A4341" s="27" t="s">
        <v>44</v>
      </c>
      <c r="E4341" s="29" t="s">
        <v>4</v>
      </c>
    </row>
    <row r="4342" spans="1:16" x14ac:dyDescent="0.2">
      <c r="E4342" s="28" t="s">
        <v>4</v>
      </c>
    </row>
    <row r="4343" spans="1:16" x14ac:dyDescent="0.2">
      <c r="A4343" t="s">
        <v>36</v>
      </c>
      <c r="B4343" s="5" t="s">
        <v>547</v>
      </c>
      <c r="C4343" s="5" t="s">
        <v>2999</v>
      </c>
      <c r="D4343" t="s">
        <v>4</v>
      </c>
      <c r="E4343" s="22" t="s">
        <v>3000</v>
      </c>
      <c r="F4343" s="23" t="s">
        <v>40</v>
      </c>
      <c r="G4343" s="24">
        <v>5</v>
      </c>
      <c r="H4343" s="23">
        <v>0</v>
      </c>
      <c r="I4343" s="23">
        <f>ROUND(G4343*H4343,6)</f>
        <v>0</v>
      </c>
      <c r="L4343" s="25">
        <v>0</v>
      </c>
      <c r="M4343" s="26">
        <f>ROUND(ROUND(L4343,2)*ROUND(G4343,3),2)</f>
        <v>0</v>
      </c>
      <c r="N4343" s="23" t="s">
        <v>53</v>
      </c>
      <c r="O4343">
        <f>(M4343*21)/100</f>
        <v>0</v>
      </c>
      <c r="P4343" t="s">
        <v>42</v>
      </c>
    </row>
    <row r="4344" spans="1:16" x14ac:dyDescent="0.2">
      <c r="A4344" s="27" t="s">
        <v>43</v>
      </c>
      <c r="E4344" s="28" t="s">
        <v>4</v>
      </c>
    </row>
    <row r="4345" spans="1:16" x14ac:dyDescent="0.2">
      <c r="A4345" s="27" t="s">
        <v>44</v>
      </c>
      <c r="E4345" s="29" t="s">
        <v>4</v>
      </c>
    </row>
    <row r="4346" spans="1:16" x14ac:dyDescent="0.2">
      <c r="E4346" s="28" t="s">
        <v>4</v>
      </c>
    </row>
    <row r="4347" spans="1:16" x14ac:dyDescent="0.2">
      <c r="A4347" t="s">
        <v>36</v>
      </c>
      <c r="B4347" s="5" t="s">
        <v>191</v>
      </c>
      <c r="C4347" s="5" t="s">
        <v>3001</v>
      </c>
      <c r="D4347" t="s">
        <v>4</v>
      </c>
      <c r="E4347" s="22" t="s">
        <v>3002</v>
      </c>
      <c r="F4347" s="23" t="s">
        <v>80</v>
      </c>
      <c r="G4347" s="24">
        <v>20</v>
      </c>
      <c r="H4347" s="23">
        <v>0</v>
      </c>
      <c r="I4347" s="23">
        <f>ROUND(G4347*H4347,6)</f>
        <v>0</v>
      </c>
      <c r="L4347" s="25">
        <v>0</v>
      </c>
      <c r="M4347" s="26">
        <f>ROUND(ROUND(L4347,2)*ROUND(G4347,3),2)</f>
        <v>0</v>
      </c>
      <c r="N4347" s="23" t="s">
        <v>53</v>
      </c>
      <c r="O4347">
        <f>(M4347*21)/100</f>
        <v>0</v>
      </c>
      <c r="P4347" t="s">
        <v>42</v>
      </c>
    </row>
    <row r="4348" spans="1:16" x14ac:dyDescent="0.2">
      <c r="A4348" s="27" t="s">
        <v>43</v>
      </c>
      <c r="E4348" s="28" t="s">
        <v>4</v>
      </c>
    </row>
    <row r="4349" spans="1:16" x14ac:dyDescent="0.2">
      <c r="A4349" s="27" t="s">
        <v>44</v>
      </c>
      <c r="E4349" s="29" t="s">
        <v>4</v>
      </c>
    </row>
    <row r="4350" spans="1:16" x14ac:dyDescent="0.2">
      <c r="E4350" s="28" t="s">
        <v>4</v>
      </c>
    </row>
    <row r="4351" spans="1:16" x14ac:dyDescent="0.2">
      <c r="A4351" t="s">
        <v>36</v>
      </c>
      <c r="B4351" s="5" t="s">
        <v>199</v>
      </c>
      <c r="C4351" s="5" t="s">
        <v>3003</v>
      </c>
      <c r="D4351" t="s">
        <v>4</v>
      </c>
      <c r="E4351" s="22" t="s">
        <v>3004</v>
      </c>
      <c r="F4351" s="23" t="s">
        <v>80</v>
      </c>
      <c r="G4351" s="24">
        <v>1350</v>
      </c>
      <c r="H4351" s="23">
        <v>0</v>
      </c>
      <c r="I4351" s="23">
        <f>ROUND(G4351*H4351,6)</f>
        <v>0</v>
      </c>
      <c r="L4351" s="25">
        <v>0</v>
      </c>
      <c r="M4351" s="26">
        <f>ROUND(ROUND(L4351,2)*ROUND(G4351,3),2)</f>
        <v>0</v>
      </c>
      <c r="N4351" s="23" t="s">
        <v>53</v>
      </c>
      <c r="O4351">
        <f>(M4351*21)/100</f>
        <v>0</v>
      </c>
      <c r="P4351" t="s">
        <v>42</v>
      </c>
    </row>
    <row r="4352" spans="1:16" x14ac:dyDescent="0.2">
      <c r="A4352" s="27" t="s">
        <v>43</v>
      </c>
      <c r="E4352" s="28" t="s">
        <v>4</v>
      </c>
    </row>
    <row r="4353" spans="1:16" x14ac:dyDescent="0.2">
      <c r="A4353" s="27" t="s">
        <v>44</v>
      </c>
      <c r="E4353" s="29" t="s">
        <v>4</v>
      </c>
    </row>
    <row r="4354" spans="1:16" x14ac:dyDescent="0.2">
      <c r="E4354" s="28" t="s">
        <v>4</v>
      </c>
    </row>
    <row r="4355" spans="1:16" x14ac:dyDescent="0.2">
      <c r="A4355" t="s">
        <v>36</v>
      </c>
      <c r="B4355" s="5" t="s">
        <v>116</v>
      </c>
      <c r="C4355" s="5" t="s">
        <v>3005</v>
      </c>
      <c r="D4355" t="s">
        <v>4</v>
      </c>
      <c r="E4355" s="22" t="s">
        <v>3006</v>
      </c>
      <c r="F4355" s="23" t="s">
        <v>80</v>
      </c>
      <c r="G4355" s="24">
        <v>5300</v>
      </c>
      <c r="H4355" s="23">
        <v>0</v>
      </c>
      <c r="I4355" s="23">
        <f>ROUND(G4355*H4355,6)</f>
        <v>0</v>
      </c>
      <c r="L4355" s="25">
        <v>0</v>
      </c>
      <c r="M4355" s="26">
        <f>ROUND(ROUND(L4355,2)*ROUND(G4355,3),2)</f>
        <v>0</v>
      </c>
      <c r="N4355" s="23" t="s">
        <v>53</v>
      </c>
      <c r="O4355">
        <f>(M4355*21)/100</f>
        <v>0</v>
      </c>
      <c r="P4355" t="s">
        <v>42</v>
      </c>
    </row>
    <row r="4356" spans="1:16" x14ac:dyDescent="0.2">
      <c r="A4356" s="27" t="s">
        <v>43</v>
      </c>
      <c r="E4356" s="28" t="s">
        <v>4</v>
      </c>
    </row>
    <row r="4357" spans="1:16" x14ac:dyDescent="0.2">
      <c r="A4357" s="27" t="s">
        <v>44</v>
      </c>
      <c r="E4357" s="29" t="s">
        <v>4</v>
      </c>
    </row>
    <row r="4358" spans="1:16" x14ac:dyDescent="0.2">
      <c r="E4358" s="28" t="s">
        <v>4</v>
      </c>
    </row>
    <row r="4359" spans="1:16" x14ac:dyDescent="0.2">
      <c r="A4359" t="s">
        <v>36</v>
      </c>
      <c r="B4359" s="5" t="s">
        <v>218</v>
      </c>
      <c r="C4359" s="5" t="s">
        <v>3005</v>
      </c>
      <c r="D4359" t="s">
        <v>37</v>
      </c>
      <c r="E4359" s="22" t="s">
        <v>3006</v>
      </c>
      <c r="F4359" s="23" t="s">
        <v>80</v>
      </c>
      <c r="G4359" s="24">
        <v>6800</v>
      </c>
      <c r="H4359" s="23">
        <v>0</v>
      </c>
      <c r="I4359" s="23">
        <f>ROUND(G4359*H4359,6)</f>
        <v>0</v>
      </c>
      <c r="L4359" s="25">
        <v>0</v>
      </c>
      <c r="M4359" s="26">
        <f>ROUND(ROUND(L4359,2)*ROUND(G4359,3),2)</f>
        <v>0</v>
      </c>
      <c r="N4359" s="23" t="s">
        <v>53</v>
      </c>
      <c r="O4359">
        <f>(M4359*21)/100</f>
        <v>0</v>
      </c>
      <c r="P4359" t="s">
        <v>42</v>
      </c>
    </row>
    <row r="4360" spans="1:16" x14ac:dyDescent="0.2">
      <c r="A4360" s="27" t="s">
        <v>43</v>
      </c>
      <c r="E4360" s="28" t="s">
        <v>4</v>
      </c>
    </row>
    <row r="4361" spans="1:16" x14ac:dyDescent="0.2">
      <c r="A4361" s="27" t="s">
        <v>44</v>
      </c>
      <c r="E4361" s="29" t="s">
        <v>4</v>
      </c>
    </row>
    <row r="4362" spans="1:16" x14ac:dyDescent="0.2">
      <c r="E4362" s="28" t="s">
        <v>4</v>
      </c>
    </row>
    <row r="4363" spans="1:16" x14ac:dyDescent="0.2">
      <c r="A4363" t="s">
        <v>36</v>
      </c>
      <c r="B4363" s="5" t="s">
        <v>225</v>
      </c>
      <c r="C4363" s="5" t="s">
        <v>3005</v>
      </c>
      <c r="D4363" t="s">
        <v>42</v>
      </c>
      <c r="E4363" s="22" t="s">
        <v>3006</v>
      </c>
      <c r="F4363" s="23" t="s">
        <v>80</v>
      </c>
      <c r="G4363" s="24">
        <v>1050</v>
      </c>
      <c r="H4363" s="23">
        <v>0</v>
      </c>
      <c r="I4363" s="23">
        <f>ROUND(G4363*H4363,6)</f>
        <v>0</v>
      </c>
      <c r="L4363" s="25">
        <v>0</v>
      </c>
      <c r="M4363" s="26">
        <f>ROUND(ROUND(L4363,2)*ROUND(G4363,3),2)</f>
        <v>0</v>
      </c>
      <c r="N4363" s="23" t="s">
        <v>53</v>
      </c>
      <c r="O4363">
        <f>(M4363*21)/100</f>
        <v>0</v>
      </c>
      <c r="P4363" t="s">
        <v>42</v>
      </c>
    </row>
    <row r="4364" spans="1:16" x14ac:dyDescent="0.2">
      <c r="A4364" s="27" t="s">
        <v>43</v>
      </c>
      <c r="E4364" s="28" t="s">
        <v>4</v>
      </c>
    </row>
    <row r="4365" spans="1:16" x14ac:dyDescent="0.2">
      <c r="A4365" s="27" t="s">
        <v>44</v>
      </c>
      <c r="E4365" s="29" t="s">
        <v>4</v>
      </c>
    </row>
    <row r="4366" spans="1:16" x14ac:dyDescent="0.2">
      <c r="E4366" s="28" t="s">
        <v>4</v>
      </c>
    </row>
    <row r="4367" spans="1:16" x14ac:dyDescent="0.2">
      <c r="A4367" t="s">
        <v>36</v>
      </c>
      <c r="B4367" s="5" t="s">
        <v>232</v>
      </c>
      <c r="C4367" s="5" t="s">
        <v>3005</v>
      </c>
      <c r="D4367" t="s">
        <v>49</v>
      </c>
      <c r="E4367" s="22" t="s">
        <v>3006</v>
      </c>
      <c r="F4367" s="23" t="s">
        <v>80</v>
      </c>
      <c r="G4367" s="24">
        <v>680</v>
      </c>
      <c r="H4367" s="23">
        <v>0</v>
      </c>
      <c r="I4367" s="23">
        <f>ROUND(G4367*H4367,6)</f>
        <v>0</v>
      </c>
      <c r="L4367" s="25">
        <v>0</v>
      </c>
      <c r="M4367" s="26">
        <f>ROUND(ROUND(L4367,2)*ROUND(G4367,3),2)</f>
        <v>0</v>
      </c>
      <c r="N4367" s="23" t="s">
        <v>53</v>
      </c>
      <c r="O4367">
        <f>(M4367*21)/100</f>
        <v>0</v>
      </c>
      <c r="P4367" t="s">
        <v>42</v>
      </c>
    </row>
    <row r="4368" spans="1:16" x14ac:dyDescent="0.2">
      <c r="A4368" s="27" t="s">
        <v>43</v>
      </c>
      <c r="E4368" s="28" t="s">
        <v>4</v>
      </c>
    </row>
    <row r="4369" spans="1:16" x14ac:dyDescent="0.2">
      <c r="A4369" s="27" t="s">
        <v>44</v>
      </c>
      <c r="E4369" s="29" t="s">
        <v>4</v>
      </c>
    </row>
    <row r="4370" spans="1:16" x14ac:dyDescent="0.2">
      <c r="E4370" s="28" t="s">
        <v>4</v>
      </c>
    </row>
    <row r="4371" spans="1:16" x14ac:dyDescent="0.2">
      <c r="A4371" t="s">
        <v>36</v>
      </c>
      <c r="B4371" s="5" t="s">
        <v>243</v>
      </c>
      <c r="C4371" s="5" t="s">
        <v>3007</v>
      </c>
      <c r="D4371" t="s">
        <v>4</v>
      </c>
      <c r="E4371" s="22" t="s">
        <v>3008</v>
      </c>
      <c r="F4371" s="23" t="s">
        <v>80</v>
      </c>
      <c r="G4371" s="24">
        <v>420</v>
      </c>
      <c r="H4371" s="23">
        <v>0</v>
      </c>
      <c r="I4371" s="23">
        <f>ROUND(G4371*H4371,6)</f>
        <v>0</v>
      </c>
      <c r="L4371" s="25">
        <v>0</v>
      </c>
      <c r="M4371" s="26">
        <f>ROUND(ROUND(L4371,2)*ROUND(G4371,3),2)</f>
        <v>0</v>
      </c>
      <c r="N4371" s="23" t="s">
        <v>53</v>
      </c>
      <c r="O4371">
        <f>(M4371*21)/100</f>
        <v>0</v>
      </c>
      <c r="P4371" t="s">
        <v>42</v>
      </c>
    </row>
    <row r="4372" spans="1:16" x14ac:dyDescent="0.2">
      <c r="A4372" s="27" t="s">
        <v>43</v>
      </c>
      <c r="E4372" s="28" t="s">
        <v>4</v>
      </c>
    </row>
    <row r="4373" spans="1:16" x14ac:dyDescent="0.2">
      <c r="A4373" s="27" t="s">
        <v>44</v>
      </c>
      <c r="E4373" s="29" t="s">
        <v>4</v>
      </c>
    </row>
    <row r="4374" spans="1:16" x14ac:dyDescent="0.2">
      <c r="E4374" s="28" t="s">
        <v>4</v>
      </c>
    </row>
    <row r="4375" spans="1:16" x14ac:dyDescent="0.2">
      <c r="A4375" t="s">
        <v>36</v>
      </c>
      <c r="B4375" s="5" t="s">
        <v>252</v>
      </c>
      <c r="C4375" s="5" t="s">
        <v>3009</v>
      </c>
      <c r="D4375" t="s">
        <v>4</v>
      </c>
      <c r="E4375" s="22" t="s">
        <v>3010</v>
      </c>
      <c r="F4375" s="23" t="s">
        <v>80</v>
      </c>
      <c r="G4375" s="24">
        <v>60</v>
      </c>
      <c r="H4375" s="23">
        <v>0</v>
      </c>
      <c r="I4375" s="23">
        <f>ROUND(G4375*H4375,6)</f>
        <v>0</v>
      </c>
      <c r="L4375" s="25">
        <v>0</v>
      </c>
      <c r="M4375" s="26">
        <f>ROUND(ROUND(L4375,2)*ROUND(G4375,3),2)</f>
        <v>0</v>
      </c>
      <c r="N4375" s="23" t="s">
        <v>53</v>
      </c>
      <c r="O4375">
        <f>(M4375*21)/100</f>
        <v>0</v>
      </c>
      <c r="P4375" t="s">
        <v>42</v>
      </c>
    </row>
    <row r="4376" spans="1:16" x14ac:dyDescent="0.2">
      <c r="A4376" s="27" t="s">
        <v>43</v>
      </c>
      <c r="E4376" s="28" t="s">
        <v>4</v>
      </c>
    </row>
    <row r="4377" spans="1:16" x14ac:dyDescent="0.2">
      <c r="A4377" s="27" t="s">
        <v>44</v>
      </c>
      <c r="E4377" s="29" t="s">
        <v>4</v>
      </c>
    </row>
    <row r="4378" spans="1:16" x14ac:dyDescent="0.2">
      <c r="E4378" s="28" t="s">
        <v>4</v>
      </c>
    </row>
    <row r="4379" spans="1:16" x14ac:dyDescent="0.2">
      <c r="A4379" t="s">
        <v>36</v>
      </c>
      <c r="B4379" s="5" t="s">
        <v>295</v>
      </c>
      <c r="C4379" s="5" t="s">
        <v>3011</v>
      </c>
      <c r="D4379" t="s">
        <v>4</v>
      </c>
      <c r="E4379" s="22" t="s">
        <v>3012</v>
      </c>
      <c r="F4379" s="23" t="s">
        <v>40</v>
      </c>
      <c r="G4379" s="24">
        <v>450</v>
      </c>
      <c r="H4379" s="23">
        <v>0</v>
      </c>
      <c r="I4379" s="23">
        <f>ROUND(G4379*H4379,6)</f>
        <v>0</v>
      </c>
      <c r="L4379" s="25">
        <v>0</v>
      </c>
      <c r="M4379" s="26">
        <f>ROUND(ROUND(L4379,2)*ROUND(G4379,3),2)</f>
        <v>0</v>
      </c>
      <c r="N4379" s="23" t="s">
        <v>53</v>
      </c>
      <c r="O4379">
        <f>(M4379*21)/100</f>
        <v>0</v>
      </c>
      <c r="P4379" t="s">
        <v>42</v>
      </c>
    </row>
    <row r="4380" spans="1:16" x14ac:dyDescent="0.2">
      <c r="A4380" s="27" t="s">
        <v>43</v>
      </c>
      <c r="E4380" s="28" t="s">
        <v>4</v>
      </c>
    </row>
    <row r="4381" spans="1:16" x14ac:dyDescent="0.2">
      <c r="A4381" s="27" t="s">
        <v>44</v>
      </c>
      <c r="E4381" s="29" t="s">
        <v>4</v>
      </c>
    </row>
    <row r="4382" spans="1:16" x14ac:dyDescent="0.2">
      <c r="E4382" s="28" t="s">
        <v>4</v>
      </c>
    </row>
    <row r="4383" spans="1:16" x14ac:dyDescent="0.2">
      <c r="A4383" t="s">
        <v>36</v>
      </c>
      <c r="B4383" s="5" t="s">
        <v>307</v>
      </c>
      <c r="C4383" s="5" t="s">
        <v>3013</v>
      </c>
      <c r="D4383" t="s">
        <v>4</v>
      </c>
      <c r="E4383" s="22" t="s">
        <v>3014</v>
      </c>
      <c r="F4383" s="23" t="s">
        <v>40</v>
      </c>
      <c r="G4383" s="24">
        <v>160</v>
      </c>
      <c r="H4383" s="23">
        <v>0</v>
      </c>
      <c r="I4383" s="23">
        <f>ROUND(G4383*H4383,6)</f>
        <v>0</v>
      </c>
      <c r="L4383" s="25">
        <v>0</v>
      </c>
      <c r="M4383" s="26">
        <f>ROUND(ROUND(L4383,2)*ROUND(G4383,3),2)</f>
        <v>0</v>
      </c>
      <c r="N4383" s="23" t="s">
        <v>53</v>
      </c>
      <c r="O4383">
        <f>(M4383*21)/100</f>
        <v>0</v>
      </c>
      <c r="P4383" t="s">
        <v>42</v>
      </c>
    </row>
    <row r="4384" spans="1:16" x14ac:dyDescent="0.2">
      <c r="A4384" s="27" t="s">
        <v>43</v>
      </c>
      <c r="E4384" s="28" t="s">
        <v>4</v>
      </c>
    </row>
    <row r="4385" spans="1:16" x14ac:dyDescent="0.2">
      <c r="A4385" s="27" t="s">
        <v>44</v>
      </c>
      <c r="E4385" s="29" t="s">
        <v>4</v>
      </c>
    </row>
    <row r="4386" spans="1:16" x14ac:dyDescent="0.2">
      <c r="E4386" s="28" t="s">
        <v>4</v>
      </c>
    </row>
    <row r="4387" spans="1:16" x14ac:dyDescent="0.2">
      <c r="A4387" t="s">
        <v>36</v>
      </c>
      <c r="B4387" s="5" t="s">
        <v>315</v>
      </c>
      <c r="C4387" s="5" t="s">
        <v>3015</v>
      </c>
      <c r="D4387" t="s">
        <v>4</v>
      </c>
      <c r="E4387" s="22" t="s">
        <v>3016</v>
      </c>
      <c r="F4387" s="23" t="s">
        <v>80</v>
      </c>
      <c r="G4387" s="24">
        <v>40</v>
      </c>
      <c r="H4387" s="23">
        <v>0</v>
      </c>
      <c r="I4387" s="23">
        <f>ROUND(G4387*H4387,6)</f>
        <v>0</v>
      </c>
      <c r="L4387" s="25">
        <v>0</v>
      </c>
      <c r="M4387" s="26">
        <f>ROUND(ROUND(L4387,2)*ROUND(G4387,3),2)</f>
        <v>0</v>
      </c>
      <c r="N4387" s="23" t="s">
        <v>53</v>
      </c>
      <c r="O4387">
        <f>(M4387*21)/100</f>
        <v>0</v>
      </c>
      <c r="P4387" t="s">
        <v>42</v>
      </c>
    </row>
    <row r="4388" spans="1:16" x14ac:dyDescent="0.2">
      <c r="A4388" s="27" t="s">
        <v>43</v>
      </c>
      <c r="E4388" s="28" t="s">
        <v>4</v>
      </c>
    </row>
    <row r="4389" spans="1:16" x14ac:dyDescent="0.2">
      <c r="A4389" s="27" t="s">
        <v>44</v>
      </c>
      <c r="E4389" s="29" t="s">
        <v>4</v>
      </c>
    </row>
    <row r="4390" spans="1:16" x14ac:dyDescent="0.2">
      <c r="E4390" s="28" t="s">
        <v>4</v>
      </c>
    </row>
    <row r="4391" spans="1:16" x14ac:dyDescent="0.2">
      <c r="A4391" t="s">
        <v>36</v>
      </c>
      <c r="B4391" s="5" t="s">
        <v>325</v>
      </c>
      <c r="C4391" s="5" t="s">
        <v>3015</v>
      </c>
      <c r="D4391" t="s">
        <v>37</v>
      </c>
      <c r="E4391" s="22" t="s">
        <v>3016</v>
      </c>
      <c r="F4391" s="23" t="s">
        <v>80</v>
      </c>
      <c r="G4391" s="24">
        <v>50</v>
      </c>
      <c r="H4391" s="23">
        <v>0</v>
      </c>
      <c r="I4391" s="23">
        <f>ROUND(G4391*H4391,6)</f>
        <v>0</v>
      </c>
      <c r="L4391" s="25">
        <v>0</v>
      </c>
      <c r="M4391" s="26">
        <f>ROUND(ROUND(L4391,2)*ROUND(G4391,3),2)</f>
        <v>0</v>
      </c>
      <c r="N4391" s="23" t="s">
        <v>53</v>
      </c>
      <c r="O4391">
        <f>(M4391*21)/100</f>
        <v>0</v>
      </c>
      <c r="P4391" t="s">
        <v>42</v>
      </c>
    </row>
    <row r="4392" spans="1:16" x14ac:dyDescent="0.2">
      <c r="A4392" s="27" t="s">
        <v>43</v>
      </c>
      <c r="E4392" s="28" t="s">
        <v>4</v>
      </c>
    </row>
    <row r="4393" spans="1:16" x14ac:dyDescent="0.2">
      <c r="A4393" s="27" t="s">
        <v>44</v>
      </c>
      <c r="E4393" s="29" t="s">
        <v>4</v>
      </c>
    </row>
    <row r="4394" spans="1:16" x14ac:dyDescent="0.2">
      <c r="E4394" s="28" t="s">
        <v>4</v>
      </c>
    </row>
    <row r="4395" spans="1:16" x14ac:dyDescent="0.2">
      <c r="A4395" t="s">
        <v>36</v>
      </c>
      <c r="B4395" s="5" t="s">
        <v>332</v>
      </c>
      <c r="C4395" s="5" t="s">
        <v>3015</v>
      </c>
      <c r="D4395" t="s">
        <v>42</v>
      </c>
      <c r="E4395" s="22" t="s">
        <v>3016</v>
      </c>
      <c r="F4395" s="23" t="s">
        <v>80</v>
      </c>
      <c r="G4395" s="24">
        <v>35</v>
      </c>
      <c r="H4395" s="23">
        <v>0</v>
      </c>
      <c r="I4395" s="23">
        <f>ROUND(G4395*H4395,6)</f>
        <v>0</v>
      </c>
      <c r="L4395" s="25">
        <v>0</v>
      </c>
      <c r="M4395" s="26">
        <f>ROUND(ROUND(L4395,2)*ROUND(G4395,3),2)</f>
        <v>0</v>
      </c>
      <c r="N4395" s="23" t="s">
        <v>53</v>
      </c>
      <c r="O4395">
        <f>(M4395*21)/100</f>
        <v>0</v>
      </c>
      <c r="P4395" t="s">
        <v>42</v>
      </c>
    </row>
    <row r="4396" spans="1:16" x14ac:dyDescent="0.2">
      <c r="A4396" s="27" t="s">
        <v>43</v>
      </c>
      <c r="E4396" s="28" t="s">
        <v>4</v>
      </c>
    </row>
    <row r="4397" spans="1:16" x14ac:dyDescent="0.2">
      <c r="A4397" s="27" t="s">
        <v>44</v>
      </c>
      <c r="E4397" s="29" t="s">
        <v>4</v>
      </c>
    </row>
    <row r="4398" spans="1:16" x14ac:dyDescent="0.2">
      <c r="E4398" s="28" t="s">
        <v>4</v>
      </c>
    </row>
    <row r="4399" spans="1:16" x14ac:dyDescent="0.2">
      <c r="A4399" t="s">
        <v>36</v>
      </c>
      <c r="B4399" s="5" t="s">
        <v>740</v>
      </c>
      <c r="C4399" s="5" t="s">
        <v>3017</v>
      </c>
      <c r="D4399" t="s">
        <v>4</v>
      </c>
      <c r="E4399" s="22" t="s">
        <v>3018</v>
      </c>
      <c r="F4399" s="23" t="s">
        <v>80</v>
      </c>
      <c r="G4399" s="24">
        <v>160</v>
      </c>
      <c r="H4399" s="23">
        <v>0</v>
      </c>
      <c r="I4399" s="23">
        <f>ROUND(G4399*H4399,6)</f>
        <v>0</v>
      </c>
      <c r="L4399" s="25">
        <v>0</v>
      </c>
      <c r="M4399" s="26">
        <f>ROUND(ROUND(L4399,2)*ROUND(G4399,3),2)</f>
        <v>0</v>
      </c>
      <c r="N4399" s="23" t="s">
        <v>53</v>
      </c>
      <c r="O4399">
        <f>(M4399*21)/100</f>
        <v>0</v>
      </c>
      <c r="P4399" t="s">
        <v>42</v>
      </c>
    </row>
    <row r="4400" spans="1:16" x14ac:dyDescent="0.2">
      <c r="A4400" s="27" t="s">
        <v>43</v>
      </c>
      <c r="E4400" s="28" t="s">
        <v>4</v>
      </c>
    </row>
    <row r="4401" spans="1:16" x14ac:dyDescent="0.2">
      <c r="A4401" s="27" t="s">
        <v>44</v>
      </c>
      <c r="E4401" s="29" t="s">
        <v>4</v>
      </c>
    </row>
    <row r="4402" spans="1:16" x14ac:dyDescent="0.2">
      <c r="E4402" s="28" t="s">
        <v>4</v>
      </c>
    </row>
    <row r="4403" spans="1:16" x14ac:dyDescent="0.2">
      <c r="A4403" t="s">
        <v>36</v>
      </c>
      <c r="B4403" s="5" t="s">
        <v>694</v>
      </c>
      <c r="C4403" s="5" t="s">
        <v>3019</v>
      </c>
      <c r="D4403" t="s">
        <v>4</v>
      </c>
      <c r="E4403" s="22" t="s">
        <v>3020</v>
      </c>
      <c r="F4403" s="23" t="s">
        <v>80</v>
      </c>
      <c r="G4403" s="24">
        <v>100</v>
      </c>
      <c r="H4403" s="23">
        <v>0</v>
      </c>
      <c r="I4403" s="23">
        <f>ROUND(G4403*H4403,6)</f>
        <v>0</v>
      </c>
      <c r="L4403" s="25">
        <v>0</v>
      </c>
      <c r="M4403" s="26">
        <f>ROUND(ROUND(L4403,2)*ROUND(G4403,3),2)</f>
        <v>0</v>
      </c>
      <c r="N4403" s="23" t="s">
        <v>53</v>
      </c>
      <c r="O4403">
        <f>(M4403*21)/100</f>
        <v>0</v>
      </c>
      <c r="P4403" t="s">
        <v>42</v>
      </c>
    </row>
    <row r="4404" spans="1:16" x14ac:dyDescent="0.2">
      <c r="A4404" s="27" t="s">
        <v>43</v>
      </c>
      <c r="E4404" s="28" t="s">
        <v>4</v>
      </c>
    </row>
    <row r="4405" spans="1:16" x14ac:dyDescent="0.2">
      <c r="A4405" s="27" t="s">
        <v>44</v>
      </c>
      <c r="E4405" s="29" t="s">
        <v>4</v>
      </c>
    </row>
    <row r="4406" spans="1:16" x14ac:dyDescent="0.2">
      <c r="E4406" s="28" t="s">
        <v>4</v>
      </c>
    </row>
    <row r="4407" spans="1:16" x14ac:dyDescent="0.2">
      <c r="A4407" t="s">
        <v>36</v>
      </c>
      <c r="B4407" s="5" t="s">
        <v>559</v>
      </c>
      <c r="C4407" s="5" t="s">
        <v>3021</v>
      </c>
      <c r="D4407" t="s">
        <v>4</v>
      </c>
      <c r="E4407" s="22" t="s">
        <v>3022</v>
      </c>
      <c r="F4407" s="23" t="s">
        <v>40</v>
      </c>
      <c r="G4407" s="24">
        <v>15</v>
      </c>
      <c r="H4407" s="23">
        <v>0</v>
      </c>
      <c r="I4407" s="23">
        <f>ROUND(G4407*H4407,6)</f>
        <v>0</v>
      </c>
      <c r="L4407" s="25">
        <v>0</v>
      </c>
      <c r="M4407" s="26">
        <f>ROUND(ROUND(L4407,2)*ROUND(G4407,3),2)</f>
        <v>0</v>
      </c>
      <c r="N4407" s="23" t="s">
        <v>53</v>
      </c>
      <c r="O4407">
        <f>(M4407*21)/100</f>
        <v>0</v>
      </c>
      <c r="P4407" t="s">
        <v>42</v>
      </c>
    </row>
    <row r="4408" spans="1:16" x14ac:dyDescent="0.2">
      <c r="A4408" s="27" t="s">
        <v>43</v>
      </c>
      <c r="E4408" s="28" t="s">
        <v>4</v>
      </c>
    </row>
    <row r="4409" spans="1:16" x14ac:dyDescent="0.2">
      <c r="A4409" s="27" t="s">
        <v>44</v>
      </c>
      <c r="E4409" s="29" t="s">
        <v>4</v>
      </c>
    </row>
    <row r="4410" spans="1:16" x14ac:dyDescent="0.2">
      <c r="E4410" s="28" t="s">
        <v>4</v>
      </c>
    </row>
    <row r="4411" spans="1:16" x14ac:dyDescent="0.2">
      <c r="A4411" t="s">
        <v>36</v>
      </c>
      <c r="B4411" s="5" t="s">
        <v>709</v>
      </c>
      <c r="C4411" s="5" t="s">
        <v>3023</v>
      </c>
      <c r="D4411" t="s">
        <v>4</v>
      </c>
      <c r="E4411" s="22" t="s">
        <v>3024</v>
      </c>
      <c r="F4411" s="23" t="s">
        <v>40</v>
      </c>
      <c r="G4411" s="24">
        <v>22</v>
      </c>
      <c r="H4411" s="23">
        <v>0</v>
      </c>
      <c r="I4411" s="23">
        <f>ROUND(G4411*H4411,6)</f>
        <v>0</v>
      </c>
      <c r="L4411" s="25">
        <v>0</v>
      </c>
      <c r="M4411" s="26">
        <f>ROUND(ROUND(L4411,2)*ROUND(G4411,3),2)</f>
        <v>0</v>
      </c>
      <c r="N4411" s="23" t="s">
        <v>53</v>
      </c>
      <c r="O4411">
        <f>(M4411*21)/100</f>
        <v>0</v>
      </c>
      <c r="P4411" t="s">
        <v>42</v>
      </c>
    </row>
    <row r="4412" spans="1:16" x14ac:dyDescent="0.2">
      <c r="A4412" s="27" t="s">
        <v>43</v>
      </c>
      <c r="E4412" s="28" t="s">
        <v>4</v>
      </c>
    </row>
    <row r="4413" spans="1:16" x14ac:dyDescent="0.2">
      <c r="A4413" s="27" t="s">
        <v>44</v>
      </c>
      <c r="E4413" s="29" t="s">
        <v>4</v>
      </c>
    </row>
    <row r="4414" spans="1:16" x14ac:dyDescent="0.2">
      <c r="E4414" s="28" t="s">
        <v>4</v>
      </c>
    </row>
    <row r="4415" spans="1:16" x14ac:dyDescent="0.2">
      <c r="A4415" t="s">
        <v>36</v>
      </c>
      <c r="B4415" s="5" t="s">
        <v>706</v>
      </c>
      <c r="C4415" s="5" t="s">
        <v>3025</v>
      </c>
      <c r="D4415" t="s">
        <v>4</v>
      </c>
      <c r="E4415" s="22" t="s">
        <v>3026</v>
      </c>
      <c r="F4415" s="23" t="s">
        <v>80</v>
      </c>
      <c r="G4415" s="24">
        <v>380</v>
      </c>
      <c r="H4415" s="23">
        <v>0</v>
      </c>
      <c r="I4415" s="23">
        <f>ROUND(G4415*H4415,6)</f>
        <v>0</v>
      </c>
      <c r="L4415" s="25">
        <v>0</v>
      </c>
      <c r="M4415" s="26">
        <f>ROUND(ROUND(L4415,2)*ROUND(G4415,3),2)</f>
        <v>0</v>
      </c>
      <c r="N4415" s="23" t="s">
        <v>53</v>
      </c>
      <c r="O4415">
        <f>(M4415*21)/100</f>
        <v>0</v>
      </c>
      <c r="P4415" t="s">
        <v>42</v>
      </c>
    </row>
    <row r="4416" spans="1:16" x14ac:dyDescent="0.2">
      <c r="A4416" s="27" t="s">
        <v>43</v>
      </c>
      <c r="E4416" s="28" t="s">
        <v>4</v>
      </c>
    </row>
    <row r="4417" spans="1:16" x14ac:dyDescent="0.2">
      <c r="A4417" s="27" t="s">
        <v>44</v>
      </c>
      <c r="E4417" s="29" t="s">
        <v>4</v>
      </c>
    </row>
    <row r="4418" spans="1:16" x14ac:dyDescent="0.2">
      <c r="E4418" s="28" t="s">
        <v>4</v>
      </c>
    </row>
    <row r="4419" spans="1:16" x14ac:dyDescent="0.2">
      <c r="A4419" t="s">
        <v>36</v>
      </c>
      <c r="B4419" s="5" t="s">
        <v>691</v>
      </c>
      <c r="C4419" s="5" t="s">
        <v>3027</v>
      </c>
      <c r="D4419" t="s">
        <v>4</v>
      </c>
      <c r="E4419" s="22" t="s">
        <v>3028</v>
      </c>
      <c r="F4419" s="23" t="s">
        <v>40</v>
      </c>
      <c r="G4419" s="24">
        <v>2</v>
      </c>
      <c r="H4419" s="23">
        <v>0</v>
      </c>
      <c r="I4419" s="23">
        <f>ROUND(G4419*H4419,6)</f>
        <v>0</v>
      </c>
      <c r="L4419" s="25">
        <v>0</v>
      </c>
      <c r="M4419" s="26">
        <f>ROUND(ROUND(L4419,2)*ROUND(G4419,3),2)</f>
        <v>0</v>
      </c>
      <c r="N4419" s="23" t="s">
        <v>53</v>
      </c>
      <c r="O4419">
        <f>(M4419*21)/100</f>
        <v>0</v>
      </c>
      <c r="P4419" t="s">
        <v>42</v>
      </c>
    </row>
    <row r="4420" spans="1:16" x14ac:dyDescent="0.2">
      <c r="A4420" s="27" t="s">
        <v>43</v>
      </c>
      <c r="E4420" s="28" t="s">
        <v>4</v>
      </c>
    </row>
    <row r="4421" spans="1:16" x14ac:dyDescent="0.2">
      <c r="A4421" s="27" t="s">
        <v>44</v>
      </c>
      <c r="E4421" s="29" t="s">
        <v>4</v>
      </c>
    </row>
    <row r="4422" spans="1:16" x14ac:dyDescent="0.2">
      <c r="E4422" s="28" t="s">
        <v>4</v>
      </c>
    </row>
    <row r="4423" spans="1:16" x14ac:dyDescent="0.2">
      <c r="A4423" t="s">
        <v>36</v>
      </c>
      <c r="B4423" s="5" t="s">
        <v>830</v>
      </c>
      <c r="C4423" s="5" t="s">
        <v>3027</v>
      </c>
      <c r="D4423" t="s">
        <v>37</v>
      </c>
      <c r="E4423" s="22" t="s">
        <v>3028</v>
      </c>
      <c r="F4423" s="23" t="s">
        <v>40</v>
      </c>
      <c r="G4423" s="24">
        <v>5</v>
      </c>
      <c r="H4423" s="23">
        <v>0</v>
      </c>
      <c r="I4423" s="23">
        <f>ROUND(G4423*H4423,6)</f>
        <v>0</v>
      </c>
      <c r="L4423" s="25">
        <v>0</v>
      </c>
      <c r="M4423" s="26">
        <f>ROUND(ROUND(L4423,2)*ROUND(G4423,3),2)</f>
        <v>0</v>
      </c>
      <c r="N4423" s="23" t="s">
        <v>53</v>
      </c>
      <c r="O4423">
        <f>(M4423*21)/100</f>
        <v>0</v>
      </c>
      <c r="P4423" t="s">
        <v>42</v>
      </c>
    </row>
    <row r="4424" spans="1:16" x14ac:dyDescent="0.2">
      <c r="A4424" s="27" t="s">
        <v>43</v>
      </c>
      <c r="E4424" s="28" t="s">
        <v>4</v>
      </c>
    </row>
    <row r="4425" spans="1:16" x14ac:dyDescent="0.2">
      <c r="A4425" s="27" t="s">
        <v>44</v>
      </c>
      <c r="E4425" s="29" t="s">
        <v>4</v>
      </c>
    </row>
    <row r="4426" spans="1:16" x14ac:dyDescent="0.2">
      <c r="E4426" s="28" t="s">
        <v>4</v>
      </c>
    </row>
    <row r="4427" spans="1:16" x14ac:dyDescent="0.2">
      <c r="A4427" t="s">
        <v>36</v>
      </c>
      <c r="B4427" s="5" t="s">
        <v>843</v>
      </c>
      <c r="C4427" s="5" t="s">
        <v>3029</v>
      </c>
      <c r="D4427" t="s">
        <v>4</v>
      </c>
      <c r="E4427" s="22" t="s">
        <v>3030</v>
      </c>
      <c r="F4427" s="23" t="s">
        <v>40</v>
      </c>
      <c r="G4427" s="24">
        <v>150</v>
      </c>
      <c r="H4427" s="23">
        <v>0</v>
      </c>
      <c r="I4427" s="23">
        <f>ROUND(G4427*H4427,6)</f>
        <v>0</v>
      </c>
      <c r="L4427" s="25">
        <v>0</v>
      </c>
      <c r="M4427" s="26">
        <f>ROUND(ROUND(L4427,2)*ROUND(G4427,3),2)</f>
        <v>0</v>
      </c>
      <c r="N4427" s="23" t="s">
        <v>53</v>
      </c>
      <c r="O4427">
        <f>(M4427*21)/100</f>
        <v>0</v>
      </c>
      <c r="P4427" t="s">
        <v>42</v>
      </c>
    </row>
    <row r="4428" spans="1:16" x14ac:dyDescent="0.2">
      <c r="A4428" s="27" t="s">
        <v>43</v>
      </c>
      <c r="E4428" s="28" t="s">
        <v>4</v>
      </c>
    </row>
    <row r="4429" spans="1:16" x14ac:dyDescent="0.2">
      <c r="A4429" s="27" t="s">
        <v>44</v>
      </c>
      <c r="E4429" s="29" t="s">
        <v>4</v>
      </c>
    </row>
    <row r="4430" spans="1:16" x14ac:dyDescent="0.2">
      <c r="E4430" s="28" t="s">
        <v>4</v>
      </c>
    </row>
    <row r="4431" spans="1:16" x14ac:dyDescent="0.2">
      <c r="A4431" t="s">
        <v>36</v>
      </c>
      <c r="B4431" s="5" t="s">
        <v>851</v>
      </c>
      <c r="C4431" s="5" t="s">
        <v>3029</v>
      </c>
      <c r="D4431" t="s">
        <v>37</v>
      </c>
      <c r="E4431" s="22" t="s">
        <v>3030</v>
      </c>
      <c r="F4431" s="23" t="s">
        <v>40</v>
      </c>
      <c r="G4431" s="24">
        <v>11</v>
      </c>
      <c r="H4431" s="23">
        <v>0</v>
      </c>
      <c r="I4431" s="23">
        <f>ROUND(G4431*H4431,6)</f>
        <v>0</v>
      </c>
      <c r="L4431" s="25">
        <v>0</v>
      </c>
      <c r="M4431" s="26">
        <f>ROUND(ROUND(L4431,2)*ROUND(G4431,3),2)</f>
        <v>0</v>
      </c>
      <c r="N4431" s="23" t="s">
        <v>53</v>
      </c>
      <c r="O4431">
        <f>(M4431*21)/100</f>
        <v>0</v>
      </c>
      <c r="P4431" t="s">
        <v>42</v>
      </c>
    </row>
    <row r="4432" spans="1:16" x14ac:dyDescent="0.2">
      <c r="A4432" s="27" t="s">
        <v>43</v>
      </c>
      <c r="E4432" s="28" t="s">
        <v>4</v>
      </c>
    </row>
    <row r="4433" spans="1:16" x14ac:dyDescent="0.2">
      <c r="A4433" s="27" t="s">
        <v>44</v>
      </c>
      <c r="E4433" s="29" t="s">
        <v>4</v>
      </c>
    </row>
    <row r="4434" spans="1:16" x14ac:dyDescent="0.2">
      <c r="E4434" s="28" t="s">
        <v>4</v>
      </c>
    </row>
    <row r="4435" spans="1:16" x14ac:dyDescent="0.2">
      <c r="A4435" t="s">
        <v>36</v>
      </c>
      <c r="B4435" s="5" t="s">
        <v>718</v>
      </c>
      <c r="C4435" s="5" t="s">
        <v>3031</v>
      </c>
      <c r="D4435" t="s">
        <v>4</v>
      </c>
      <c r="E4435" s="22" t="s">
        <v>3032</v>
      </c>
      <c r="F4435" s="23" t="s">
        <v>40</v>
      </c>
      <c r="G4435" s="24">
        <v>11</v>
      </c>
      <c r="H4435" s="23">
        <v>0</v>
      </c>
      <c r="I4435" s="23">
        <f>ROUND(G4435*H4435,6)</f>
        <v>0</v>
      </c>
      <c r="L4435" s="25">
        <v>0</v>
      </c>
      <c r="M4435" s="26">
        <f>ROUND(ROUND(L4435,2)*ROUND(G4435,3),2)</f>
        <v>0</v>
      </c>
      <c r="N4435" s="23" t="s">
        <v>53</v>
      </c>
      <c r="O4435">
        <f>(M4435*21)/100</f>
        <v>0</v>
      </c>
      <c r="P4435" t="s">
        <v>42</v>
      </c>
    </row>
    <row r="4436" spans="1:16" x14ac:dyDescent="0.2">
      <c r="A4436" s="27" t="s">
        <v>43</v>
      </c>
      <c r="E4436" s="28" t="s">
        <v>4</v>
      </c>
    </row>
    <row r="4437" spans="1:16" x14ac:dyDescent="0.2">
      <c r="A4437" s="27" t="s">
        <v>44</v>
      </c>
      <c r="E4437" s="29" t="s">
        <v>4</v>
      </c>
    </row>
    <row r="4438" spans="1:16" x14ac:dyDescent="0.2">
      <c r="E4438" s="28" t="s">
        <v>4</v>
      </c>
    </row>
    <row r="4439" spans="1:16" x14ac:dyDescent="0.2">
      <c r="A4439" t="s">
        <v>36</v>
      </c>
      <c r="B4439" s="5" t="s">
        <v>858</v>
      </c>
      <c r="C4439" s="5" t="s">
        <v>3033</v>
      </c>
      <c r="D4439" t="s">
        <v>4</v>
      </c>
      <c r="E4439" s="22" t="s">
        <v>3034</v>
      </c>
      <c r="F4439" s="23" t="s">
        <v>40</v>
      </c>
      <c r="G4439" s="24">
        <v>11</v>
      </c>
      <c r="H4439" s="23">
        <v>0</v>
      </c>
      <c r="I4439" s="23">
        <f>ROUND(G4439*H4439,6)</f>
        <v>0</v>
      </c>
      <c r="L4439" s="25">
        <v>0</v>
      </c>
      <c r="M4439" s="26">
        <f>ROUND(ROUND(L4439,2)*ROUND(G4439,3),2)</f>
        <v>0</v>
      </c>
      <c r="N4439" s="23" t="s">
        <v>53</v>
      </c>
      <c r="O4439">
        <f>(M4439*21)/100</f>
        <v>0</v>
      </c>
      <c r="P4439" t="s">
        <v>42</v>
      </c>
    </row>
    <row r="4440" spans="1:16" x14ac:dyDescent="0.2">
      <c r="A4440" s="27" t="s">
        <v>43</v>
      </c>
      <c r="E4440" s="28" t="s">
        <v>4</v>
      </c>
    </row>
    <row r="4441" spans="1:16" x14ac:dyDescent="0.2">
      <c r="A4441" s="27" t="s">
        <v>44</v>
      </c>
      <c r="E4441" s="29" t="s">
        <v>4</v>
      </c>
    </row>
    <row r="4442" spans="1:16" x14ac:dyDescent="0.2">
      <c r="E4442" s="28" t="s">
        <v>4</v>
      </c>
    </row>
    <row r="4443" spans="1:16" x14ac:dyDescent="0.2">
      <c r="A4443" t="s">
        <v>36</v>
      </c>
      <c r="B4443" s="5" t="s">
        <v>730</v>
      </c>
      <c r="C4443" s="5" t="s">
        <v>3035</v>
      </c>
      <c r="D4443" t="s">
        <v>4</v>
      </c>
      <c r="E4443" s="22" t="s">
        <v>3036</v>
      </c>
      <c r="F4443" s="23" t="s">
        <v>40</v>
      </c>
      <c r="G4443" s="24">
        <v>1</v>
      </c>
      <c r="H4443" s="23">
        <v>0</v>
      </c>
      <c r="I4443" s="23">
        <f>ROUND(G4443*H4443,6)</f>
        <v>0</v>
      </c>
      <c r="L4443" s="25">
        <v>0</v>
      </c>
      <c r="M4443" s="26">
        <f>ROUND(ROUND(L4443,2)*ROUND(G4443,3),2)</f>
        <v>0</v>
      </c>
      <c r="N4443" s="23" t="s">
        <v>53</v>
      </c>
      <c r="O4443">
        <f>(M4443*21)/100</f>
        <v>0</v>
      </c>
      <c r="P4443" t="s">
        <v>42</v>
      </c>
    </row>
    <row r="4444" spans="1:16" x14ac:dyDescent="0.2">
      <c r="A4444" s="27" t="s">
        <v>43</v>
      </c>
      <c r="E4444" s="28" t="s">
        <v>4</v>
      </c>
    </row>
    <row r="4445" spans="1:16" x14ac:dyDescent="0.2">
      <c r="A4445" s="27" t="s">
        <v>44</v>
      </c>
      <c r="E4445" s="29" t="s">
        <v>4</v>
      </c>
    </row>
    <row r="4446" spans="1:16" x14ac:dyDescent="0.2">
      <c r="E4446" s="28" t="s">
        <v>4</v>
      </c>
    </row>
    <row r="4447" spans="1:16" x14ac:dyDescent="0.2">
      <c r="A4447" t="s">
        <v>36</v>
      </c>
      <c r="B4447" s="5" t="s">
        <v>578</v>
      </c>
      <c r="C4447" s="5" t="s">
        <v>3037</v>
      </c>
      <c r="D4447" t="s">
        <v>4</v>
      </c>
      <c r="E4447" s="22" t="s">
        <v>3038</v>
      </c>
      <c r="F4447" s="23" t="s">
        <v>40</v>
      </c>
      <c r="G4447" s="24">
        <v>13</v>
      </c>
      <c r="H4447" s="23">
        <v>0</v>
      </c>
      <c r="I4447" s="23">
        <f>ROUND(G4447*H4447,6)</f>
        <v>0</v>
      </c>
      <c r="L4447" s="25">
        <v>0</v>
      </c>
      <c r="M4447" s="26">
        <f>ROUND(ROUND(L4447,2)*ROUND(G4447,3),2)</f>
        <v>0</v>
      </c>
      <c r="N4447" s="23" t="s">
        <v>53</v>
      </c>
      <c r="O4447">
        <f>(M4447*21)/100</f>
        <v>0</v>
      </c>
      <c r="P4447" t="s">
        <v>42</v>
      </c>
    </row>
    <row r="4448" spans="1:16" x14ac:dyDescent="0.2">
      <c r="A4448" s="27" t="s">
        <v>43</v>
      </c>
      <c r="E4448" s="28" t="s">
        <v>4</v>
      </c>
    </row>
    <row r="4449" spans="1:16" x14ac:dyDescent="0.2">
      <c r="A4449" s="27" t="s">
        <v>44</v>
      </c>
      <c r="E4449" s="29" t="s">
        <v>4</v>
      </c>
    </row>
    <row r="4450" spans="1:16" x14ac:dyDescent="0.2">
      <c r="E4450" s="28" t="s">
        <v>4</v>
      </c>
    </row>
    <row r="4451" spans="1:16" x14ac:dyDescent="0.2">
      <c r="A4451" t="s">
        <v>36</v>
      </c>
      <c r="B4451" s="5" t="s">
        <v>582</v>
      </c>
      <c r="C4451" s="5" t="s">
        <v>3039</v>
      </c>
      <c r="D4451" t="s">
        <v>4</v>
      </c>
      <c r="E4451" s="22" t="s">
        <v>3040</v>
      </c>
      <c r="F4451" s="23" t="s">
        <v>40</v>
      </c>
      <c r="G4451" s="24">
        <v>5</v>
      </c>
      <c r="H4451" s="23">
        <v>0</v>
      </c>
      <c r="I4451" s="23">
        <f>ROUND(G4451*H4451,6)</f>
        <v>0</v>
      </c>
      <c r="L4451" s="25">
        <v>0</v>
      </c>
      <c r="M4451" s="26">
        <f>ROUND(ROUND(L4451,2)*ROUND(G4451,3),2)</f>
        <v>0</v>
      </c>
      <c r="N4451" s="23" t="s">
        <v>53</v>
      </c>
      <c r="O4451">
        <f>(M4451*21)/100</f>
        <v>0</v>
      </c>
      <c r="P4451" t="s">
        <v>42</v>
      </c>
    </row>
    <row r="4452" spans="1:16" x14ac:dyDescent="0.2">
      <c r="A4452" s="27" t="s">
        <v>43</v>
      </c>
      <c r="E4452" s="28" t="s">
        <v>4</v>
      </c>
    </row>
    <row r="4453" spans="1:16" x14ac:dyDescent="0.2">
      <c r="A4453" s="27" t="s">
        <v>44</v>
      </c>
      <c r="E4453" s="29" t="s">
        <v>4</v>
      </c>
    </row>
    <row r="4454" spans="1:16" x14ac:dyDescent="0.2">
      <c r="E4454" s="28" t="s">
        <v>4</v>
      </c>
    </row>
    <row r="4455" spans="1:16" x14ac:dyDescent="0.2">
      <c r="A4455" t="s">
        <v>36</v>
      </c>
      <c r="B4455" s="5" t="s">
        <v>591</v>
      </c>
      <c r="C4455" s="5" t="s">
        <v>3041</v>
      </c>
      <c r="D4455" t="s">
        <v>4</v>
      </c>
      <c r="E4455" s="22" t="s">
        <v>3042</v>
      </c>
      <c r="F4455" s="23" t="s">
        <v>40</v>
      </c>
      <c r="G4455" s="24">
        <v>16</v>
      </c>
      <c r="H4455" s="23">
        <v>0</v>
      </c>
      <c r="I4455" s="23">
        <f>ROUND(G4455*H4455,6)</f>
        <v>0</v>
      </c>
      <c r="L4455" s="25">
        <v>0</v>
      </c>
      <c r="M4455" s="26">
        <f>ROUND(ROUND(L4455,2)*ROUND(G4455,3),2)</f>
        <v>0</v>
      </c>
      <c r="N4455" s="23" t="s">
        <v>53</v>
      </c>
      <c r="O4455">
        <f>(M4455*21)/100</f>
        <v>0</v>
      </c>
      <c r="P4455" t="s">
        <v>42</v>
      </c>
    </row>
    <row r="4456" spans="1:16" x14ac:dyDescent="0.2">
      <c r="A4456" s="27" t="s">
        <v>43</v>
      </c>
      <c r="E4456" s="28" t="s">
        <v>4</v>
      </c>
    </row>
    <row r="4457" spans="1:16" x14ac:dyDescent="0.2">
      <c r="A4457" s="27" t="s">
        <v>44</v>
      </c>
      <c r="E4457" s="29" t="s">
        <v>4</v>
      </c>
    </row>
    <row r="4458" spans="1:16" x14ac:dyDescent="0.2">
      <c r="E4458" s="28" t="s">
        <v>4</v>
      </c>
    </row>
    <row r="4459" spans="1:16" x14ac:dyDescent="0.2">
      <c r="A4459" t="s">
        <v>36</v>
      </c>
      <c r="B4459" s="5" t="s">
        <v>606</v>
      </c>
      <c r="C4459" s="5" t="s">
        <v>3043</v>
      </c>
      <c r="D4459" t="s">
        <v>4</v>
      </c>
      <c r="E4459" s="22" t="s">
        <v>3044</v>
      </c>
      <c r="F4459" s="23" t="s">
        <v>40</v>
      </c>
      <c r="G4459" s="24">
        <v>50</v>
      </c>
      <c r="H4459" s="23">
        <v>0</v>
      </c>
      <c r="I4459" s="23">
        <f>ROUND(G4459*H4459,6)</f>
        <v>0</v>
      </c>
      <c r="L4459" s="25">
        <v>0</v>
      </c>
      <c r="M4459" s="26">
        <f>ROUND(ROUND(L4459,2)*ROUND(G4459,3),2)</f>
        <v>0</v>
      </c>
      <c r="N4459" s="23" t="s">
        <v>53</v>
      </c>
      <c r="O4459">
        <f>(M4459*21)/100</f>
        <v>0</v>
      </c>
      <c r="P4459" t="s">
        <v>42</v>
      </c>
    </row>
    <row r="4460" spans="1:16" x14ac:dyDescent="0.2">
      <c r="A4460" s="27" t="s">
        <v>43</v>
      </c>
      <c r="E4460" s="28" t="s">
        <v>4</v>
      </c>
    </row>
    <row r="4461" spans="1:16" x14ac:dyDescent="0.2">
      <c r="A4461" s="27" t="s">
        <v>44</v>
      </c>
      <c r="E4461" s="29" t="s">
        <v>4</v>
      </c>
    </row>
    <row r="4462" spans="1:16" x14ac:dyDescent="0.2">
      <c r="E4462" s="28" t="s">
        <v>4</v>
      </c>
    </row>
    <row r="4463" spans="1:16" x14ac:dyDescent="0.2">
      <c r="A4463" t="s">
        <v>36</v>
      </c>
      <c r="B4463" s="5" t="s">
        <v>615</v>
      </c>
      <c r="C4463" s="5" t="s">
        <v>3045</v>
      </c>
      <c r="D4463" t="s">
        <v>4</v>
      </c>
      <c r="E4463" s="22" t="s">
        <v>3046</v>
      </c>
      <c r="F4463" s="23" t="s">
        <v>40</v>
      </c>
      <c r="G4463" s="24">
        <v>35</v>
      </c>
      <c r="H4463" s="23">
        <v>0</v>
      </c>
      <c r="I4463" s="23">
        <f>ROUND(G4463*H4463,6)</f>
        <v>0</v>
      </c>
      <c r="L4463" s="25">
        <v>0</v>
      </c>
      <c r="M4463" s="26">
        <f>ROUND(ROUND(L4463,2)*ROUND(G4463,3),2)</f>
        <v>0</v>
      </c>
      <c r="N4463" s="23" t="s">
        <v>53</v>
      </c>
      <c r="O4463">
        <f>(M4463*21)/100</f>
        <v>0</v>
      </c>
      <c r="P4463" t="s">
        <v>42</v>
      </c>
    </row>
    <row r="4464" spans="1:16" x14ac:dyDescent="0.2">
      <c r="A4464" s="27" t="s">
        <v>43</v>
      </c>
      <c r="E4464" s="28" t="s">
        <v>4</v>
      </c>
    </row>
    <row r="4465" spans="1:16" x14ac:dyDescent="0.2">
      <c r="A4465" s="27" t="s">
        <v>44</v>
      </c>
      <c r="E4465" s="29" t="s">
        <v>4</v>
      </c>
    </row>
    <row r="4466" spans="1:16" x14ac:dyDescent="0.2">
      <c r="E4466" s="28" t="s">
        <v>4</v>
      </c>
    </row>
    <row r="4467" spans="1:16" ht="25.5" x14ac:dyDescent="0.2">
      <c r="A4467" t="s">
        <v>36</v>
      </c>
      <c r="B4467" s="5" t="s">
        <v>599</v>
      </c>
      <c r="C4467" s="5" t="s">
        <v>3047</v>
      </c>
      <c r="D4467" t="s">
        <v>4</v>
      </c>
      <c r="E4467" s="22" t="s">
        <v>3048</v>
      </c>
      <c r="F4467" s="23" t="s">
        <v>40</v>
      </c>
      <c r="G4467" s="24">
        <v>1</v>
      </c>
      <c r="H4467" s="23">
        <v>0</v>
      </c>
      <c r="I4467" s="23">
        <f>ROUND(G4467*H4467,6)</f>
        <v>0</v>
      </c>
      <c r="L4467" s="25">
        <v>0</v>
      </c>
      <c r="M4467" s="26">
        <f>ROUND(ROUND(L4467,2)*ROUND(G4467,3),2)</f>
        <v>0</v>
      </c>
      <c r="N4467" s="23" t="s">
        <v>53</v>
      </c>
      <c r="O4467">
        <f>(M4467*21)/100</f>
        <v>0</v>
      </c>
      <c r="P4467" t="s">
        <v>42</v>
      </c>
    </row>
    <row r="4468" spans="1:16" x14ac:dyDescent="0.2">
      <c r="A4468" s="27" t="s">
        <v>43</v>
      </c>
      <c r="E4468" s="28" t="s">
        <v>4</v>
      </c>
    </row>
    <row r="4469" spans="1:16" x14ac:dyDescent="0.2">
      <c r="A4469" s="27" t="s">
        <v>44</v>
      </c>
      <c r="E4469" s="29" t="s">
        <v>4</v>
      </c>
    </row>
    <row r="4470" spans="1:16" x14ac:dyDescent="0.2">
      <c r="E4470" s="28" t="s">
        <v>4</v>
      </c>
    </row>
    <row r="4471" spans="1:16" x14ac:dyDescent="0.2">
      <c r="A4471" t="s">
        <v>36</v>
      </c>
      <c r="B4471" s="5" t="s">
        <v>624</v>
      </c>
      <c r="C4471" s="5" t="s">
        <v>3049</v>
      </c>
      <c r="D4471" t="s">
        <v>4</v>
      </c>
      <c r="E4471" s="22" t="s">
        <v>3050</v>
      </c>
      <c r="F4471" s="23" t="s">
        <v>40</v>
      </c>
      <c r="G4471" s="24">
        <v>14</v>
      </c>
      <c r="H4471" s="23">
        <v>0</v>
      </c>
      <c r="I4471" s="23">
        <f>ROUND(G4471*H4471,6)</f>
        <v>0</v>
      </c>
      <c r="L4471" s="25">
        <v>0</v>
      </c>
      <c r="M4471" s="26">
        <f>ROUND(ROUND(L4471,2)*ROUND(G4471,3),2)</f>
        <v>0</v>
      </c>
      <c r="N4471" s="23" t="s">
        <v>53</v>
      </c>
      <c r="O4471">
        <f>(M4471*21)/100</f>
        <v>0</v>
      </c>
      <c r="P4471" t="s">
        <v>42</v>
      </c>
    </row>
    <row r="4472" spans="1:16" x14ac:dyDescent="0.2">
      <c r="A4472" s="27" t="s">
        <v>43</v>
      </c>
      <c r="E4472" s="28" t="s">
        <v>4</v>
      </c>
    </row>
    <row r="4473" spans="1:16" x14ac:dyDescent="0.2">
      <c r="A4473" s="27" t="s">
        <v>44</v>
      </c>
      <c r="E4473" s="29" t="s">
        <v>4</v>
      </c>
    </row>
    <row r="4474" spans="1:16" x14ac:dyDescent="0.2">
      <c r="E4474" s="28" t="s">
        <v>4</v>
      </c>
    </row>
    <row r="4475" spans="1:16" x14ac:dyDescent="0.2">
      <c r="A4475" t="s">
        <v>36</v>
      </c>
      <c r="B4475" s="5" t="s">
        <v>632</v>
      </c>
      <c r="C4475" s="5" t="s">
        <v>3051</v>
      </c>
      <c r="D4475" t="s">
        <v>4</v>
      </c>
      <c r="E4475" s="22" t="s">
        <v>3052</v>
      </c>
      <c r="F4475" s="23" t="s">
        <v>40</v>
      </c>
      <c r="G4475" s="24">
        <v>1</v>
      </c>
      <c r="H4475" s="23">
        <v>0</v>
      </c>
      <c r="I4475" s="23">
        <f>ROUND(G4475*H4475,6)</f>
        <v>0</v>
      </c>
      <c r="L4475" s="25">
        <v>0</v>
      </c>
      <c r="M4475" s="26">
        <f>ROUND(ROUND(L4475,2)*ROUND(G4475,3),2)</f>
        <v>0</v>
      </c>
      <c r="N4475" s="23" t="s">
        <v>53</v>
      </c>
      <c r="O4475">
        <f>(M4475*21)/100</f>
        <v>0</v>
      </c>
      <c r="P4475" t="s">
        <v>42</v>
      </c>
    </row>
    <row r="4476" spans="1:16" x14ac:dyDescent="0.2">
      <c r="A4476" s="27" t="s">
        <v>43</v>
      </c>
      <c r="E4476" s="28" t="s">
        <v>4</v>
      </c>
    </row>
    <row r="4477" spans="1:16" x14ac:dyDescent="0.2">
      <c r="A4477" s="27" t="s">
        <v>44</v>
      </c>
      <c r="E4477" s="29" t="s">
        <v>4</v>
      </c>
    </row>
    <row r="4478" spans="1:16" x14ac:dyDescent="0.2">
      <c r="E4478" s="28" t="s">
        <v>4</v>
      </c>
    </row>
    <row r="4479" spans="1:16" x14ac:dyDescent="0.2">
      <c r="A4479" t="s">
        <v>36</v>
      </c>
      <c r="B4479" s="5" t="s">
        <v>354</v>
      </c>
      <c r="C4479" s="5" t="s">
        <v>3053</v>
      </c>
      <c r="D4479" t="s">
        <v>4</v>
      </c>
      <c r="E4479" s="22" t="s">
        <v>3054</v>
      </c>
      <c r="F4479" s="23" t="s">
        <v>40</v>
      </c>
      <c r="G4479" s="24">
        <v>3</v>
      </c>
      <c r="H4479" s="23">
        <v>0</v>
      </c>
      <c r="I4479" s="23">
        <f>ROUND(G4479*H4479,6)</f>
        <v>0</v>
      </c>
      <c r="L4479" s="25">
        <v>0</v>
      </c>
      <c r="M4479" s="26">
        <f>ROUND(ROUND(L4479,2)*ROUND(G4479,3),2)</f>
        <v>0</v>
      </c>
      <c r="N4479" s="23" t="s">
        <v>53</v>
      </c>
      <c r="O4479">
        <f>(M4479*21)/100</f>
        <v>0</v>
      </c>
      <c r="P4479" t="s">
        <v>42</v>
      </c>
    </row>
    <row r="4480" spans="1:16" x14ac:dyDescent="0.2">
      <c r="A4480" s="27" t="s">
        <v>43</v>
      </c>
      <c r="E4480" s="28" t="s">
        <v>4</v>
      </c>
    </row>
    <row r="4481" spans="1:16" x14ac:dyDescent="0.2">
      <c r="A4481" s="27" t="s">
        <v>44</v>
      </c>
      <c r="E4481" s="29" t="s">
        <v>4</v>
      </c>
    </row>
    <row r="4482" spans="1:16" x14ac:dyDescent="0.2">
      <c r="E4482" s="28" t="s">
        <v>4</v>
      </c>
    </row>
    <row r="4483" spans="1:16" x14ac:dyDescent="0.2">
      <c r="A4483" t="s">
        <v>36</v>
      </c>
      <c r="B4483" s="5" t="s">
        <v>715</v>
      </c>
      <c r="C4483" s="5" t="s">
        <v>3055</v>
      </c>
      <c r="D4483" t="s">
        <v>4</v>
      </c>
      <c r="E4483" s="22" t="s">
        <v>3056</v>
      </c>
      <c r="F4483" s="23" t="s">
        <v>40</v>
      </c>
      <c r="G4483" s="24">
        <v>1</v>
      </c>
      <c r="H4483" s="23">
        <v>0</v>
      </c>
      <c r="I4483" s="23">
        <f>ROUND(G4483*H4483,6)</f>
        <v>0</v>
      </c>
      <c r="L4483" s="25">
        <v>0</v>
      </c>
      <c r="M4483" s="26">
        <f>ROUND(ROUND(L4483,2)*ROUND(G4483,3),2)</f>
        <v>0</v>
      </c>
      <c r="N4483" s="23" t="s">
        <v>53</v>
      </c>
      <c r="O4483">
        <f>(M4483*21)/100</f>
        <v>0</v>
      </c>
      <c r="P4483" t="s">
        <v>42</v>
      </c>
    </row>
    <row r="4484" spans="1:16" x14ac:dyDescent="0.2">
      <c r="A4484" s="27" t="s">
        <v>43</v>
      </c>
      <c r="E4484" s="28" t="s">
        <v>4</v>
      </c>
    </row>
    <row r="4485" spans="1:16" x14ac:dyDescent="0.2">
      <c r="A4485" s="27" t="s">
        <v>44</v>
      </c>
      <c r="E4485" s="29" t="s">
        <v>4</v>
      </c>
    </row>
    <row r="4486" spans="1:16" x14ac:dyDescent="0.2">
      <c r="E4486" s="28" t="s">
        <v>4</v>
      </c>
    </row>
    <row r="4487" spans="1:16" x14ac:dyDescent="0.2">
      <c r="A4487" t="s">
        <v>36</v>
      </c>
      <c r="B4487" s="5" t="s">
        <v>639</v>
      </c>
      <c r="C4487" s="5" t="s">
        <v>3057</v>
      </c>
      <c r="D4487" t="s">
        <v>4</v>
      </c>
      <c r="E4487" s="22" t="s">
        <v>3058</v>
      </c>
      <c r="F4487" s="23" t="s">
        <v>40</v>
      </c>
      <c r="G4487" s="24">
        <v>38</v>
      </c>
      <c r="H4487" s="23">
        <v>0</v>
      </c>
      <c r="I4487" s="23">
        <f>ROUND(G4487*H4487,6)</f>
        <v>0</v>
      </c>
      <c r="L4487" s="25">
        <v>0</v>
      </c>
      <c r="M4487" s="26">
        <f>ROUND(ROUND(L4487,2)*ROUND(G4487,3),2)</f>
        <v>0</v>
      </c>
      <c r="N4487" s="23" t="s">
        <v>53</v>
      </c>
      <c r="O4487">
        <f>(M4487*21)/100</f>
        <v>0</v>
      </c>
      <c r="P4487" t="s">
        <v>42</v>
      </c>
    </row>
    <row r="4488" spans="1:16" x14ac:dyDescent="0.2">
      <c r="A4488" s="27" t="s">
        <v>43</v>
      </c>
      <c r="E4488" s="28" t="s">
        <v>4</v>
      </c>
    </row>
    <row r="4489" spans="1:16" x14ac:dyDescent="0.2">
      <c r="A4489" s="27" t="s">
        <v>44</v>
      </c>
      <c r="E4489" s="29" t="s">
        <v>4</v>
      </c>
    </row>
    <row r="4490" spans="1:16" x14ac:dyDescent="0.2">
      <c r="E4490" s="28" t="s">
        <v>4</v>
      </c>
    </row>
    <row r="4491" spans="1:16" x14ac:dyDescent="0.2">
      <c r="A4491" t="s">
        <v>36</v>
      </c>
      <c r="B4491" s="5" t="s">
        <v>602</v>
      </c>
      <c r="C4491" s="5" t="s">
        <v>3059</v>
      </c>
      <c r="D4491" t="s">
        <v>4</v>
      </c>
      <c r="E4491" s="22" t="s">
        <v>3060</v>
      </c>
      <c r="F4491" s="23" t="s">
        <v>40</v>
      </c>
      <c r="G4491" s="24">
        <v>19</v>
      </c>
      <c r="H4491" s="23">
        <v>0</v>
      </c>
      <c r="I4491" s="23">
        <f>ROUND(G4491*H4491,6)</f>
        <v>0</v>
      </c>
      <c r="L4491" s="25">
        <v>0</v>
      </c>
      <c r="M4491" s="26">
        <f>ROUND(ROUND(L4491,2)*ROUND(G4491,3),2)</f>
        <v>0</v>
      </c>
      <c r="N4491" s="23" t="s">
        <v>53</v>
      </c>
      <c r="O4491">
        <f>(M4491*21)/100</f>
        <v>0</v>
      </c>
      <c r="P4491" t="s">
        <v>42</v>
      </c>
    </row>
    <row r="4492" spans="1:16" x14ac:dyDescent="0.2">
      <c r="A4492" s="27" t="s">
        <v>43</v>
      </c>
      <c r="E4492" s="28" t="s">
        <v>4</v>
      </c>
    </row>
    <row r="4493" spans="1:16" x14ac:dyDescent="0.2">
      <c r="A4493" s="27" t="s">
        <v>44</v>
      </c>
      <c r="E4493" s="29" t="s">
        <v>4</v>
      </c>
    </row>
    <row r="4494" spans="1:16" x14ac:dyDescent="0.2">
      <c r="E4494" s="28" t="s">
        <v>4</v>
      </c>
    </row>
    <row r="4495" spans="1:16" x14ac:dyDescent="0.2">
      <c r="A4495" t="s">
        <v>36</v>
      </c>
      <c r="B4495" s="5" t="s">
        <v>652</v>
      </c>
      <c r="C4495" s="5" t="s">
        <v>3061</v>
      </c>
      <c r="D4495" t="s">
        <v>4</v>
      </c>
      <c r="E4495" s="22" t="s">
        <v>3062</v>
      </c>
      <c r="F4495" s="23" t="s">
        <v>40</v>
      </c>
      <c r="G4495" s="24">
        <v>22</v>
      </c>
      <c r="H4495" s="23">
        <v>0</v>
      </c>
      <c r="I4495" s="23">
        <f>ROUND(G4495*H4495,6)</f>
        <v>0</v>
      </c>
      <c r="L4495" s="25">
        <v>0</v>
      </c>
      <c r="M4495" s="26">
        <f>ROUND(ROUND(L4495,2)*ROUND(G4495,3),2)</f>
        <v>0</v>
      </c>
      <c r="N4495" s="23" t="s">
        <v>53</v>
      </c>
      <c r="O4495">
        <f>(M4495*21)/100</f>
        <v>0</v>
      </c>
      <c r="P4495" t="s">
        <v>42</v>
      </c>
    </row>
    <row r="4496" spans="1:16" x14ac:dyDescent="0.2">
      <c r="A4496" s="27" t="s">
        <v>43</v>
      </c>
      <c r="E4496" s="28" t="s">
        <v>4</v>
      </c>
    </row>
    <row r="4497" spans="1:16" x14ac:dyDescent="0.2">
      <c r="A4497" s="27" t="s">
        <v>44</v>
      </c>
      <c r="E4497" s="29" t="s">
        <v>4</v>
      </c>
    </row>
    <row r="4498" spans="1:16" x14ac:dyDescent="0.2">
      <c r="E4498" s="28" t="s">
        <v>4</v>
      </c>
    </row>
    <row r="4499" spans="1:16" x14ac:dyDescent="0.2">
      <c r="A4499" t="s">
        <v>36</v>
      </c>
      <c r="B4499" s="5" t="s">
        <v>660</v>
      </c>
      <c r="C4499" s="5" t="s">
        <v>3063</v>
      </c>
      <c r="D4499" t="s">
        <v>4</v>
      </c>
      <c r="E4499" s="22" t="s">
        <v>3064</v>
      </c>
      <c r="F4499" s="23" t="s">
        <v>40</v>
      </c>
      <c r="G4499" s="24">
        <v>1</v>
      </c>
      <c r="H4499" s="23">
        <v>0</v>
      </c>
      <c r="I4499" s="23">
        <f>ROUND(G4499*H4499,6)</f>
        <v>0</v>
      </c>
      <c r="L4499" s="25">
        <v>0</v>
      </c>
      <c r="M4499" s="26">
        <f>ROUND(ROUND(L4499,2)*ROUND(G4499,3),2)</f>
        <v>0</v>
      </c>
      <c r="N4499" s="23" t="s">
        <v>53</v>
      </c>
      <c r="O4499">
        <f>(M4499*21)/100</f>
        <v>0</v>
      </c>
      <c r="P4499" t="s">
        <v>42</v>
      </c>
    </row>
    <row r="4500" spans="1:16" x14ac:dyDescent="0.2">
      <c r="A4500" s="27" t="s">
        <v>43</v>
      </c>
      <c r="E4500" s="28" t="s">
        <v>4</v>
      </c>
    </row>
    <row r="4501" spans="1:16" x14ac:dyDescent="0.2">
      <c r="A4501" s="27" t="s">
        <v>44</v>
      </c>
      <c r="E4501" s="29" t="s">
        <v>4</v>
      </c>
    </row>
    <row r="4502" spans="1:16" x14ac:dyDescent="0.2">
      <c r="E4502" s="28" t="s">
        <v>4</v>
      </c>
    </row>
    <row r="4503" spans="1:16" x14ac:dyDescent="0.2">
      <c r="A4503" t="s">
        <v>36</v>
      </c>
      <c r="B4503" s="5" t="s">
        <v>668</v>
      </c>
      <c r="C4503" s="5" t="s">
        <v>3065</v>
      </c>
      <c r="D4503" t="s">
        <v>4</v>
      </c>
      <c r="E4503" s="22" t="s">
        <v>3066</v>
      </c>
      <c r="F4503" s="23" t="s">
        <v>40</v>
      </c>
      <c r="G4503" s="24">
        <v>254</v>
      </c>
      <c r="H4503" s="23">
        <v>0</v>
      </c>
      <c r="I4503" s="23">
        <f>ROUND(G4503*H4503,6)</f>
        <v>0</v>
      </c>
      <c r="L4503" s="25">
        <v>0</v>
      </c>
      <c r="M4503" s="26">
        <f>ROUND(ROUND(L4503,2)*ROUND(G4503,3),2)</f>
        <v>0</v>
      </c>
      <c r="N4503" s="23" t="s">
        <v>53</v>
      </c>
      <c r="O4503">
        <f>(M4503*21)/100</f>
        <v>0</v>
      </c>
      <c r="P4503" t="s">
        <v>42</v>
      </c>
    </row>
    <row r="4504" spans="1:16" x14ac:dyDescent="0.2">
      <c r="A4504" s="27" t="s">
        <v>43</v>
      </c>
      <c r="E4504" s="28" t="s">
        <v>4</v>
      </c>
    </row>
    <row r="4505" spans="1:16" x14ac:dyDescent="0.2">
      <c r="A4505" s="27" t="s">
        <v>44</v>
      </c>
      <c r="E4505" s="29" t="s">
        <v>4</v>
      </c>
    </row>
    <row r="4506" spans="1:16" x14ac:dyDescent="0.2">
      <c r="E4506" s="28" t="s">
        <v>4</v>
      </c>
    </row>
    <row r="4507" spans="1:16" x14ac:dyDescent="0.2">
      <c r="A4507" t="s">
        <v>36</v>
      </c>
      <c r="B4507" s="5" t="s">
        <v>672</v>
      </c>
      <c r="C4507" s="5" t="s">
        <v>3067</v>
      </c>
      <c r="D4507" t="s">
        <v>4</v>
      </c>
      <c r="E4507" s="22" t="s">
        <v>3068</v>
      </c>
      <c r="F4507" s="23" t="s">
        <v>40</v>
      </c>
      <c r="G4507" s="24">
        <v>254</v>
      </c>
      <c r="H4507" s="23">
        <v>0</v>
      </c>
      <c r="I4507" s="23">
        <f>ROUND(G4507*H4507,6)</f>
        <v>0</v>
      </c>
      <c r="L4507" s="25">
        <v>0</v>
      </c>
      <c r="M4507" s="26">
        <f>ROUND(ROUND(L4507,2)*ROUND(G4507,3),2)</f>
        <v>0</v>
      </c>
      <c r="N4507" s="23" t="s">
        <v>53</v>
      </c>
      <c r="O4507">
        <f>(M4507*21)/100</f>
        <v>0</v>
      </c>
      <c r="P4507" t="s">
        <v>42</v>
      </c>
    </row>
    <row r="4508" spans="1:16" x14ac:dyDescent="0.2">
      <c r="A4508" s="27" t="s">
        <v>43</v>
      </c>
      <c r="E4508" s="28" t="s">
        <v>4</v>
      </c>
    </row>
    <row r="4509" spans="1:16" x14ac:dyDescent="0.2">
      <c r="A4509" s="27" t="s">
        <v>44</v>
      </c>
      <c r="E4509" s="29" t="s">
        <v>4</v>
      </c>
    </row>
    <row r="4510" spans="1:16" x14ac:dyDescent="0.2">
      <c r="E4510" s="28" t="s">
        <v>4</v>
      </c>
    </row>
    <row r="4511" spans="1:16" x14ac:dyDescent="0.2">
      <c r="A4511" t="s">
        <v>36</v>
      </c>
      <c r="B4511" s="5" t="s">
        <v>679</v>
      </c>
      <c r="C4511" s="5" t="s">
        <v>3069</v>
      </c>
      <c r="D4511" t="s">
        <v>4</v>
      </c>
      <c r="E4511" s="22" t="s">
        <v>3070</v>
      </c>
      <c r="F4511" s="23" t="s">
        <v>40</v>
      </c>
      <c r="G4511" s="24">
        <v>7</v>
      </c>
      <c r="H4511" s="23">
        <v>0</v>
      </c>
      <c r="I4511" s="23">
        <f>ROUND(G4511*H4511,6)</f>
        <v>0</v>
      </c>
      <c r="L4511" s="25">
        <v>0</v>
      </c>
      <c r="M4511" s="26">
        <f>ROUND(ROUND(L4511,2)*ROUND(G4511,3),2)</f>
        <v>0</v>
      </c>
      <c r="N4511" s="23" t="s">
        <v>53</v>
      </c>
      <c r="O4511">
        <f>(M4511*21)/100</f>
        <v>0</v>
      </c>
      <c r="P4511" t="s">
        <v>42</v>
      </c>
    </row>
    <row r="4512" spans="1:16" x14ac:dyDescent="0.2">
      <c r="A4512" s="27" t="s">
        <v>43</v>
      </c>
      <c r="E4512" s="28" t="s">
        <v>4</v>
      </c>
    </row>
    <row r="4513" spans="1:16" x14ac:dyDescent="0.2">
      <c r="A4513" s="27" t="s">
        <v>44</v>
      </c>
      <c r="E4513" s="29" t="s">
        <v>4</v>
      </c>
    </row>
    <row r="4514" spans="1:16" x14ac:dyDescent="0.2">
      <c r="E4514" s="28" t="s">
        <v>4</v>
      </c>
    </row>
    <row r="4515" spans="1:16" x14ac:dyDescent="0.2">
      <c r="A4515" t="s">
        <v>36</v>
      </c>
      <c r="B4515" s="5" t="s">
        <v>920</v>
      </c>
      <c r="C4515" s="5" t="s">
        <v>3071</v>
      </c>
      <c r="D4515" t="s">
        <v>4</v>
      </c>
      <c r="E4515" s="22" t="s">
        <v>3072</v>
      </c>
      <c r="F4515" s="23" t="s">
        <v>40</v>
      </c>
      <c r="G4515" s="24">
        <v>7</v>
      </c>
      <c r="H4515" s="23">
        <v>0</v>
      </c>
      <c r="I4515" s="23">
        <f>ROUND(G4515*H4515,6)</f>
        <v>0</v>
      </c>
      <c r="L4515" s="25">
        <v>0</v>
      </c>
      <c r="M4515" s="26">
        <f>ROUND(ROUND(L4515,2)*ROUND(G4515,3),2)</f>
        <v>0</v>
      </c>
      <c r="N4515" s="23" t="s">
        <v>53</v>
      </c>
      <c r="O4515">
        <f>(M4515*21)/100</f>
        <v>0</v>
      </c>
      <c r="P4515" t="s">
        <v>42</v>
      </c>
    </row>
    <row r="4516" spans="1:16" x14ac:dyDescent="0.2">
      <c r="A4516" s="27" t="s">
        <v>43</v>
      </c>
      <c r="E4516" s="28" t="s">
        <v>4</v>
      </c>
    </row>
    <row r="4517" spans="1:16" x14ac:dyDescent="0.2">
      <c r="A4517" s="27" t="s">
        <v>44</v>
      </c>
      <c r="E4517" s="29" t="s">
        <v>4</v>
      </c>
    </row>
    <row r="4518" spans="1:16" x14ac:dyDescent="0.2">
      <c r="E4518" s="28" t="s">
        <v>4</v>
      </c>
    </row>
    <row r="4519" spans="1:16" x14ac:dyDescent="0.2">
      <c r="A4519" t="s">
        <v>36</v>
      </c>
      <c r="B4519" s="5" t="s">
        <v>266</v>
      </c>
      <c r="C4519" s="5" t="s">
        <v>3073</v>
      </c>
      <c r="D4519" t="s">
        <v>4</v>
      </c>
      <c r="E4519" s="22" t="s">
        <v>3074</v>
      </c>
      <c r="F4519" s="23" t="s">
        <v>40</v>
      </c>
      <c r="G4519" s="24">
        <v>22</v>
      </c>
      <c r="H4519" s="23">
        <v>0</v>
      </c>
      <c r="I4519" s="23">
        <f>ROUND(G4519*H4519,6)</f>
        <v>0</v>
      </c>
      <c r="L4519" s="25">
        <v>0</v>
      </c>
      <c r="M4519" s="26">
        <f>ROUND(ROUND(L4519,2)*ROUND(G4519,3),2)</f>
        <v>0</v>
      </c>
      <c r="N4519" s="23" t="s">
        <v>53</v>
      </c>
      <c r="O4519">
        <f>(M4519*21)/100</f>
        <v>0</v>
      </c>
      <c r="P4519" t="s">
        <v>42</v>
      </c>
    </row>
    <row r="4520" spans="1:16" x14ac:dyDescent="0.2">
      <c r="A4520" s="27" t="s">
        <v>43</v>
      </c>
      <c r="E4520" s="28" t="s">
        <v>4</v>
      </c>
    </row>
    <row r="4521" spans="1:16" x14ac:dyDescent="0.2">
      <c r="A4521" s="27" t="s">
        <v>44</v>
      </c>
      <c r="E4521" s="29" t="s">
        <v>4</v>
      </c>
    </row>
    <row r="4522" spans="1:16" x14ac:dyDescent="0.2">
      <c r="E4522" s="28" t="s">
        <v>4</v>
      </c>
    </row>
    <row r="4523" spans="1:16" x14ac:dyDescent="0.2">
      <c r="A4523" t="s">
        <v>36</v>
      </c>
      <c r="B4523" s="5" t="s">
        <v>772</v>
      </c>
      <c r="C4523" s="5" t="s">
        <v>3075</v>
      </c>
      <c r="D4523" t="s">
        <v>4</v>
      </c>
      <c r="E4523" s="22" t="s">
        <v>3076</v>
      </c>
      <c r="F4523" s="23" t="s">
        <v>40</v>
      </c>
      <c r="G4523" s="24">
        <v>8</v>
      </c>
      <c r="H4523" s="23">
        <v>0</v>
      </c>
      <c r="I4523" s="23">
        <f>ROUND(G4523*H4523,6)</f>
        <v>0</v>
      </c>
      <c r="L4523" s="25">
        <v>0</v>
      </c>
      <c r="M4523" s="26">
        <f>ROUND(ROUND(L4523,2)*ROUND(G4523,3),2)</f>
        <v>0</v>
      </c>
      <c r="N4523" s="23" t="s">
        <v>53</v>
      </c>
      <c r="O4523">
        <f>(M4523*21)/100</f>
        <v>0</v>
      </c>
      <c r="P4523" t="s">
        <v>42</v>
      </c>
    </row>
    <row r="4524" spans="1:16" x14ac:dyDescent="0.2">
      <c r="A4524" s="27" t="s">
        <v>43</v>
      </c>
      <c r="E4524" s="28" t="s">
        <v>4</v>
      </c>
    </row>
    <row r="4525" spans="1:16" x14ac:dyDescent="0.2">
      <c r="A4525" s="27" t="s">
        <v>44</v>
      </c>
      <c r="E4525" s="29" t="s">
        <v>4</v>
      </c>
    </row>
    <row r="4526" spans="1:16" x14ac:dyDescent="0.2">
      <c r="E4526" s="28" t="s">
        <v>4</v>
      </c>
    </row>
    <row r="4527" spans="1:16" x14ac:dyDescent="0.2">
      <c r="A4527" t="s">
        <v>36</v>
      </c>
      <c r="B4527" s="5" t="s">
        <v>738</v>
      </c>
      <c r="C4527" s="5" t="s">
        <v>3077</v>
      </c>
      <c r="D4527" t="s">
        <v>4</v>
      </c>
      <c r="E4527" s="22" t="s">
        <v>3078</v>
      </c>
      <c r="F4527" s="23" t="s">
        <v>40</v>
      </c>
      <c r="G4527" s="24">
        <v>1</v>
      </c>
      <c r="H4527" s="23">
        <v>0</v>
      </c>
      <c r="I4527" s="23">
        <f>ROUND(G4527*H4527,6)</f>
        <v>0</v>
      </c>
      <c r="L4527" s="25">
        <v>0</v>
      </c>
      <c r="M4527" s="26">
        <f>ROUND(ROUND(L4527,2)*ROUND(G4527,3),2)</f>
        <v>0</v>
      </c>
      <c r="N4527" s="23" t="s">
        <v>53</v>
      </c>
      <c r="O4527">
        <f>(M4527*21)/100</f>
        <v>0</v>
      </c>
      <c r="P4527" t="s">
        <v>42</v>
      </c>
    </row>
    <row r="4528" spans="1:16" x14ac:dyDescent="0.2">
      <c r="A4528" s="27" t="s">
        <v>43</v>
      </c>
      <c r="E4528" s="28" t="s">
        <v>4</v>
      </c>
    </row>
    <row r="4529" spans="1:16" x14ac:dyDescent="0.2">
      <c r="A4529" s="27" t="s">
        <v>44</v>
      </c>
      <c r="E4529" s="29" t="s">
        <v>4</v>
      </c>
    </row>
    <row r="4530" spans="1:16" x14ac:dyDescent="0.2">
      <c r="E4530" s="28" t="s">
        <v>4</v>
      </c>
    </row>
    <row r="4531" spans="1:16" x14ac:dyDescent="0.2">
      <c r="A4531" t="s">
        <v>36</v>
      </c>
      <c r="B4531" s="5" t="s">
        <v>726</v>
      </c>
      <c r="C4531" s="5" t="s">
        <v>3079</v>
      </c>
      <c r="D4531" t="s">
        <v>4</v>
      </c>
      <c r="E4531" s="22" t="s">
        <v>3080</v>
      </c>
      <c r="F4531" s="23" t="s">
        <v>40</v>
      </c>
      <c r="G4531" s="24">
        <v>4</v>
      </c>
      <c r="H4531" s="23">
        <v>0</v>
      </c>
      <c r="I4531" s="23">
        <f>ROUND(G4531*H4531,6)</f>
        <v>0</v>
      </c>
      <c r="L4531" s="25">
        <v>0</v>
      </c>
      <c r="M4531" s="26">
        <f>ROUND(ROUND(L4531,2)*ROUND(G4531,3),2)</f>
        <v>0</v>
      </c>
      <c r="N4531" s="23" t="s">
        <v>53</v>
      </c>
      <c r="O4531">
        <f>(M4531*21)/100</f>
        <v>0</v>
      </c>
      <c r="P4531" t="s">
        <v>42</v>
      </c>
    </row>
    <row r="4532" spans="1:16" x14ac:dyDescent="0.2">
      <c r="A4532" s="27" t="s">
        <v>43</v>
      </c>
      <c r="E4532" s="28" t="s">
        <v>4</v>
      </c>
    </row>
    <row r="4533" spans="1:16" x14ac:dyDescent="0.2">
      <c r="A4533" s="27" t="s">
        <v>44</v>
      </c>
      <c r="E4533" s="29" t="s">
        <v>4</v>
      </c>
    </row>
    <row r="4534" spans="1:16" x14ac:dyDescent="0.2">
      <c r="E4534" s="28" t="s">
        <v>4</v>
      </c>
    </row>
    <row r="4535" spans="1:16" x14ac:dyDescent="0.2">
      <c r="A4535" t="s">
        <v>36</v>
      </c>
      <c r="B4535" s="5" t="s">
        <v>753</v>
      </c>
      <c r="C4535" s="5" t="s">
        <v>3081</v>
      </c>
      <c r="D4535" t="s">
        <v>4</v>
      </c>
      <c r="E4535" s="22" t="s">
        <v>3082</v>
      </c>
      <c r="F4535" s="23" t="s">
        <v>40</v>
      </c>
      <c r="G4535" s="24">
        <v>4</v>
      </c>
      <c r="H4535" s="23">
        <v>0</v>
      </c>
      <c r="I4535" s="23">
        <f>ROUND(G4535*H4535,6)</f>
        <v>0</v>
      </c>
      <c r="L4535" s="25">
        <v>0</v>
      </c>
      <c r="M4535" s="26">
        <f>ROUND(ROUND(L4535,2)*ROUND(G4535,3),2)</f>
        <v>0</v>
      </c>
      <c r="N4535" s="23" t="s">
        <v>53</v>
      </c>
      <c r="O4535">
        <f>(M4535*21)/100</f>
        <v>0</v>
      </c>
      <c r="P4535" t="s">
        <v>42</v>
      </c>
    </row>
    <row r="4536" spans="1:16" x14ac:dyDescent="0.2">
      <c r="A4536" s="27" t="s">
        <v>43</v>
      </c>
      <c r="E4536" s="28" t="s">
        <v>4</v>
      </c>
    </row>
    <row r="4537" spans="1:16" x14ac:dyDescent="0.2">
      <c r="A4537" s="27" t="s">
        <v>44</v>
      </c>
      <c r="E4537" s="29" t="s">
        <v>4</v>
      </c>
    </row>
    <row r="4538" spans="1:16" x14ac:dyDescent="0.2">
      <c r="E4538" s="28" t="s">
        <v>4</v>
      </c>
    </row>
    <row r="4539" spans="1:16" x14ac:dyDescent="0.2">
      <c r="A4539" t="s">
        <v>36</v>
      </c>
      <c r="B4539" s="5" t="s">
        <v>734</v>
      </c>
      <c r="C4539" s="5" t="s">
        <v>3083</v>
      </c>
      <c r="D4539" t="s">
        <v>4</v>
      </c>
      <c r="E4539" s="22" t="s">
        <v>3084</v>
      </c>
      <c r="F4539" s="23" t="s">
        <v>40</v>
      </c>
      <c r="G4539" s="24">
        <v>3</v>
      </c>
      <c r="H4539" s="23">
        <v>0</v>
      </c>
      <c r="I4539" s="23">
        <f>ROUND(G4539*H4539,6)</f>
        <v>0</v>
      </c>
      <c r="L4539" s="25">
        <v>0</v>
      </c>
      <c r="M4539" s="26">
        <f>ROUND(ROUND(L4539,2)*ROUND(G4539,3),2)</f>
        <v>0</v>
      </c>
      <c r="N4539" s="23" t="s">
        <v>53</v>
      </c>
      <c r="O4539">
        <f>(M4539*21)/100</f>
        <v>0</v>
      </c>
      <c r="P4539" t="s">
        <v>42</v>
      </c>
    </row>
    <row r="4540" spans="1:16" x14ac:dyDescent="0.2">
      <c r="A4540" s="27" t="s">
        <v>43</v>
      </c>
      <c r="E4540" s="28" t="s">
        <v>4</v>
      </c>
    </row>
    <row r="4541" spans="1:16" x14ac:dyDescent="0.2">
      <c r="A4541" s="27" t="s">
        <v>44</v>
      </c>
      <c r="E4541" s="29" t="s">
        <v>4</v>
      </c>
    </row>
    <row r="4542" spans="1:16" x14ac:dyDescent="0.2">
      <c r="E4542" s="28" t="s">
        <v>4</v>
      </c>
    </row>
    <row r="4543" spans="1:16" x14ac:dyDescent="0.2">
      <c r="A4543" t="s">
        <v>36</v>
      </c>
      <c r="B4543" s="5" t="s">
        <v>798</v>
      </c>
      <c r="C4543" s="5" t="s">
        <v>3085</v>
      </c>
      <c r="D4543" t="s">
        <v>4</v>
      </c>
      <c r="E4543" s="22" t="s">
        <v>3086</v>
      </c>
      <c r="F4543" s="23" t="s">
        <v>40</v>
      </c>
      <c r="G4543" s="24">
        <v>1</v>
      </c>
      <c r="H4543" s="23">
        <v>0</v>
      </c>
      <c r="I4543" s="23">
        <f>ROUND(G4543*H4543,6)</f>
        <v>0</v>
      </c>
      <c r="L4543" s="25">
        <v>0</v>
      </c>
      <c r="M4543" s="26">
        <f>ROUND(ROUND(L4543,2)*ROUND(G4543,3),2)</f>
        <v>0</v>
      </c>
      <c r="N4543" s="23" t="s">
        <v>53</v>
      </c>
      <c r="O4543">
        <f>(M4543*21)/100</f>
        <v>0</v>
      </c>
      <c r="P4543" t="s">
        <v>42</v>
      </c>
    </row>
    <row r="4544" spans="1:16" x14ac:dyDescent="0.2">
      <c r="A4544" s="27" t="s">
        <v>43</v>
      </c>
      <c r="E4544" s="28" t="s">
        <v>4</v>
      </c>
    </row>
    <row r="4545" spans="1:16" x14ac:dyDescent="0.2">
      <c r="A4545" s="27" t="s">
        <v>44</v>
      </c>
      <c r="E4545" s="29" t="s">
        <v>4</v>
      </c>
    </row>
    <row r="4546" spans="1:16" x14ac:dyDescent="0.2">
      <c r="E4546" s="28" t="s">
        <v>4</v>
      </c>
    </row>
    <row r="4547" spans="1:16" x14ac:dyDescent="0.2">
      <c r="A4547" t="s">
        <v>36</v>
      </c>
      <c r="B4547" s="5" t="s">
        <v>760</v>
      </c>
      <c r="C4547" s="5" t="s">
        <v>3087</v>
      </c>
      <c r="D4547" t="s">
        <v>4</v>
      </c>
      <c r="E4547" s="22" t="s">
        <v>3088</v>
      </c>
      <c r="F4547" s="23" t="s">
        <v>40</v>
      </c>
      <c r="G4547" s="24">
        <v>14</v>
      </c>
      <c r="H4547" s="23">
        <v>0</v>
      </c>
      <c r="I4547" s="23">
        <f>ROUND(G4547*H4547,6)</f>
        <v>0</v>
      </c>
      <c r="L4547" s="25">
        <v>0</v>
      </c>
      <c r="M4547" s="26">
        <f>ROUND(ROUND(L4547,2)*ROUND(G4547,3),2)</f>
        <v>0</v>
      </c>
      <c r="N4547" s="23" t="s">
        <v>53</v>
      </c>
      <c r="O4547">
        <f>(M4547*21)/100</f>
        <v>0</v>
      </c>
      <c r="P4547" t="s">
        <v>42</v>
      </c>
    </row>
    <row r="4548" spans="1:16" x14ac:dyDescent="0.2">
      <c r="A4548" s="27" t="s">
        <v>43</v>
      </c>
      <c r="E4548" s="28" t="s">
        <v>4</v>
      </c>
    </row>
    <row r="4549" spans="1:16" x14ac:dyDescent="0.2">
      <c r="A4549" s="27" t="s">
        <v>44</v>
      </c>
      <c r="E4549" s="29" t="s">
        <v>4</v>
      </c>
    </row>
    <row r="4550" spans="1:16" x14ac:dyDescent="0.2">
      <c r="E4550" s="28" t="s">
        <v>4</v>
      </c>
    </row>
    <row r="4551" spans="1:16" x14ac:dyDescent="0.2">
      <c r="A4551" t="s">
        <v>36</v>
      </c>
      <c r="B4551" s="5" t="s">
        <v>83</v>
      </c>
      <c r="C4551" s="5" t="s">
        <v>3089</v>
      </c>
      <c r="D4551" t="s">
        <v>4</v>
      </c>
      <c r="E4551" s="22" t="s">
        <v>3090</v>
      </c>
      <c r="F4551" s="23" t="s">
        <v>80</v>
      </c>
      <c r="G4551" s="24">
        <v>84</v>
      </c>
      <c r="H4551" s="23">
        <v>0</v>
      </c>
      <c r="I4551" s="23">
        <f>ROUND(G4551*H4551,6)</f>
        <v>0</v>
      </c>
      <c r="L4551" s="25">
        <v>0</v>
      </c>
      <c r="M4551" s="26">
        <f>ROUND(ROUND(L4551,2)*ROUND(G4551,3),2)</f>
        <v>0</v>
      </c>
      <c r="N4551" s="23" t="s">
        <v>53</v>
      </c>
      <c r="O4551">
        <f>(M4551*21)/100</f>
        <v>0</v>
      </c>
      <c r="P4551" t="s">
        <v>42</v>
      </c>
    </row>
    <row r="4552" spans="1:16" x14ac:dyDescent="0.2">
      <c r="A4552" s="27" t="s">
        <v>43</v>
      </c>
      <c r="E4552" s="28" t="s">
        <v>4</v>
      </c>
    </row>
    <row r="4553" spans="1:16" x14ac:dyDescent="0.2">
      <c r="A4553" s="27" t="s">
        <v>44</v>
      </c>
      <c r="E4553" s="29" t="s">
        <v>4</v>
      </c>
    </row>
    <row r="4554" spans="1:16" x14ac:dyDescent="0.2">
      <c r="E4554" s="28" t="s">
        <v>4</v>
      </c>
    </row>
    <row r="4555" spans="1:16" x14ac:dyDescent="0.2">
      <c r="A4555" t="s">
        <v>36</v>
      </c>
      <c r="B4555" s="5" t="s">
        <v>90</v>
      </c>
      <c r="C4555" s="5" t="s">
        <v>3091</v>
      </c>
      <c r="D4555" t="s">
        <v>4</v>
      </c>
      <c r="E4555" s="22" t="s">
        <v>3092</v>
      </c>
      <c r="F4555" s="23" t="s">
        <v>80</v>
      </c>
      <c r="G4555" s="24">
        <v>63</v>
      </c>
      <c r="H4555" s="23">
        <v>0</v>
      </c>
      <c r="I4555" s="23">
        <f>ROUND(G4555*H4555,6)</f>
        <v>0</v>
      </c>
      <c r="L4555" s="25">
        <v>0</v>
      </c>
      <c r="M4555" s="26">
        <f>ROUND(ROUND(L4555,2)*ROUND(G4555,3),2)</f>
        <v>0</v>
      </c>
      <c r="N4555" s="23" t="s">
        <v>53</v>
      </c>
      <c r="O4555">
        <f>(M4555*21)/100</f>
        <v>0</v>
      </c>
      <c r="P4555" t="s">
        <v>42</v>
      </c>
    </row>
    <row r="4556" spans="1:16" x14ac:dyDescent="0.2">
      <c r="A4556" s="27" t="s">
        <v>43</v>
      </c>
      <c r="E4556" s="28" t="s">
        <v>4</v>
      </c>
    </row>
    <row r="4557" spans="1:16" x14ac:dyDescent="0.2">
      <c r="A4557" s="27" t="s">
        <v>44</v>
      </c>
      <c r="E4557" s="29" t="s">
        <v>4</v>
      </c>
    </row>
    <row r="4558" spans="1:16" x14ac:dyDescent="0.2">
      <c r="E4558" s="28" t="s">
        <v>4</v>
      </c>
    </row>
    <row r="4559" spans="1:16" x14ac:dyDescent="0.2">
      <c r="A4559" t="s">
        <v>36</v>
      </c>
      <c r="B4559" s="5" t="s">
        <v>100</v>
      </c>
      <c r="C4559" s="5" t="s">
        <v>3093</v>
      </c>
      <c r="D4559" t="s">
        <v>4</v>
      </c>
      <c r="E4559" s="22" t="s">
        <v>3094</v>
      </c>
      <c r="F4559" s="23" t="s">
        <v>80</v>
      </c>
      <c r="G4559" s="24">
        <v>42</v>
      </c>
      <c r="H4559" s="23">
        <v>0</v>
      </c>
      <c r="I4559" s="23">
        <f>ROUND(G4559*H4559,6)</f>
        <v>0</v>
      </c>
      <c r="L4559" s="25">
        <v>0</v>
      </c>
      <c r="M4559" s="26">
        <f>ROUND(ROUND(L4559,2)*ROUND(G4559,3),2)</f>
        <v>0</v>
      </c>
      <c r="N4559" s="23" t="s">
        <v>53</v>
      </c>
      <c r="O4559">
        <f>(M4559*21)/100</f>
        <v>0</v>
      </c>
      <c r="P4559" t="s">
        <v>42</v>
      </c>
    </row>
    <row r="4560" spans="1:16" x14ac:dyDescent="0.2">
      <c r="A4560" s="27" t="s">
        <v>43</v>
      </c>
      <c r="E4560" s="28" t="s">
        <v>4</v>
      </c>
    </row>
    <row r="4561" spans="1:16" x14ac:dyDescent="0.2">
      <c r="A4561" s="27" t="s">
        <v>44</v>
      </c>
      <c r="E4561" s="29" t="s">
        <v>4</v>
      </c>
    </row>
    <row r="4562" spans="1:16" x14ac:dyDescent="0.2">
      <c r="E4562" s="28" t="s">
        <v>4</v>
      </c>
    </row>
    <row r="4563" spans="1:16" x14ac:dyDescent="0.2">
      <c r="A4563" t="s">
        <v>36</v>
      </c>
      <c r="B4563" s="5" t="s">
        <v>271</v>
      </c>
      <c r="C4563" s="5" t="s">
        <v>3095</v>
      </c>
      <c r="D4563" t="s">
        <v>4</v>
      </c>
      <c r="E4563" s="22" t="s">
        <v>3096</v>
      </c>
      <c r="F4563" s="23" t="s">
        <v>40</v>
      </c>
      <c r="G4563" s="24">
        <v>39</v>
      </c>
      <c r="H4563" s="23">
        <v>0</v>
      </c>
      <c r="I4563" s="23">
        <f>ROUND(G4563*H4563,6)</f>
        <v>0</v>
      </c>
      <c r="L4563" s="25">
        <v>0</v>
      </c>
      <c r="M4563" s="26">
        <f>ROUND(ROUND(L4563,2)*ROUND(G4563,3),2)</f>
        <v>0</v>
      </c>
      <c r="N4563" s="23" t="s">
        <v>53</v>
      </c>
      <c r="O4563">
        <f>(M4563*21)/100</f>
        <v>0</v>
      </c>
      <c r="P4563" t="s">
        <v>42</v>
      </c>
    </row>
    <row r="4564" spans="1:16" x14ac:dyDescent="0.2">
      <c r="A4564" s="27" t="s">
        <v>43</v>
      </c>
      <c r="E4564" s="28" t="s">
        <v>4</v>
      </c>
    </row>
    <row r="4565" spans="1:16" x14ac:dyDescent="0.2">
      <c r="A4565" s="27" t="s">
        <v>44</v>
      </c>
      <c r="E4565" s="29" t="s">
        <v>4</v>
      </c>
    </row>
    <row r="4566" spans="1:16" x14ac:dyDescent="0.2">
      <c r="E4566" s="28" t="s">
        <v>4</v>
      </c>
    </row>
    <row r="4567" spans="1:16" x14ac:dyDescent="0.2">
      <c r="A4567" t="s">
        <v>36</v>
      </c>
      <c r="B4567" s="5" t="s">
        <v>110</v>
      </c>
      <c r="C4567" s="5" t="s">
        <v>3097</v>
      </c>
      <c r="D4567" t="s">
        <v>4</v>
      </c>
      <c r="E4567" s="22" t="s">
        <v>3098</v>
      </c>
      <c r="F4567" s="23" t="s">
        <v>80</v>
      </c>
      <c r="G4567" s="24">
        <v>10.5</v>
      </c>
      <c r="H4567" s="23">
        <v>0</v>
      </c>
      <c r="I4567" s="23">
        <f>ROUND(G4567*H4567,6)</f>
        <v>0</v>
      </c>
      <c r="L4567" s="25">
        <v>0</v>
      </c>
      <c r="M4567" s="26">
        <f>ROUND(ROUND(L4567,2)*ROUND(G4567,3),2)</f>
        <v>0</v>
      </c>
      <c r="N4567" s="23" t="s">
        <v>53</v>
      </c>
      <c r="O4567">
        <f>(M4567*21)/100</f>
        <v>0</v>
      </c>
      <c r="P4567" t="s">
        <v>42</v>
      </c>
    </row>
    <row r="4568" spans="1:16" x14ac:dyDescent="0.2">
      <c r="A4568" s="27" t="s">
        <v>43</v>
      </c>
      <c r="E4568" s="28" t="s">
        <v>4</v>
      </c>
    </row>
    <row r="4569" spans="1:16" x14ac:dyDescent="0.2">
      <c r="A4569" s="27" t="s">
        <v>44</v>
      </c>
      <c r="E4569" s="29" t="s">
        <v>4</v>
      </c>
    </row>
    <row r="4570" spans="1:16" x14ac:dyDescent="0.2">
      <c r="E4570" s="28" t="s">
        <v>4</v>
      </c>
    </row>
    <row r="4571" spans="1:16" x14ac:dyDescent="0.2">
      <c r="A4571" t="s">
        <v>36</v>
      </c>
      <c r="B4571" s="5" t="s">
        <v>802</v>
      </c>
      <c r="C4571" s="5" t="s">
        <v>3099</v>
      </c>
      <c r="D4571" t="s">
        <v>4</v>
      </c>
      <c r="E4571" s="22" t="s">
        <v>3100</v>
      </c>
      <c r="F4571" s="23" t="s">
        <v>40</v>
      </c>
      <c r="G4571" s="24">
        <v>1</v>
      </c>
      <c r="H4571" s="23">
        <v>0</v>
      </c>
      <c r="I4571" s="23">
        <f>ROUND(G4571*H4571,6)</f>
        <v>0</v>
      </c>
      <c r="L4571" s="25">
        <v>0</v>
      </c>
      <c r="M4571" s="26">
        <f>ROUND(ROUND(L4571,2)*ROUND(G4571,3),2)</f>
        <v>0</v>
      </c>
      <c r="N4571" s="23" t="s">
        <v>53</v>
      </c>
      <c r="O4571">
        <f>(M4571*21)/100</f>
        <v>0</v>
      </c>
      <c r="P4571" t="s">
        <v>42</v>
      </c>
    </row>
    <row r="4572" spans="1:16" x14ac:dyDescent="0.2">
      <c r="A4572" s="27" t="s">
        <v>43</v>
      </c>
      <c r="E4572" s="28" t="s">
        <v>4</v>
      </c>
    </row>
    <row r="4573" spans="1:16" x14ac:dyDescent="0.2">
      <c r="A4573" s="27" t="s">
        <v>44</v>
      </c>
      <c r="E4573" s="29" t="s">
        <v>4</v>
      </c>
    </row>
    <row r="4574" spans="1:16" x14ac:dyDescent="0.2">
      <c r="E4574" s="28" t="s">
        <v>4</v>
      </c>
    </row>
    <row r="4575" spans="1:16" x14ac:dyDescent="0.2">
      <c r="A4575" t="s">
        <v>36</v>
      </c>
      <c r="B4575" s="5" t="s">
        <v>186</v>
      </c>
      <c r="C4575" s="5" t="s">
        <v>3101</v>
      </c>
      <c r="D4575" t="s">
        <v>4</v>
      </c>
      <c r="E4575" s="22" t="s">
        <v>3102</v>
      </c>
      <c r="F4575" s="23" t="s">
        <v>80</v>
      </c>
      <c r="G4575" s="24">
        <v>21</v>
      </c>
      <c r="H4575" s="23">
        <v>0</v>
      </c>
      <c r="I4575" s="23">
        <f>ROUND(G4575*H4575,6)</f>
        <v>0</v>
      </c>
      <c r="L4575" s="25">
        <v>0</v>
      </c>
      <c r="M4575" s="26">
        <f>ROUND(ROUND(L4575,2)*ROUND(G4575,3),2)</f>
        <v>0</v>
      </c>
      <c r="N4575" s="23" t="s">
        <v>53</v>
      </c>
      <c r="O4575">
        <f>(M4575*21)/100</f>
        <v>0</v>
      </c>
      <c r="P4575" t="s">
        <v>42</v>
      </c>
    </row>
    <row r="4576" spans="1:16" x14ac:dyDescent="0.2">
      <c r="A4576" s="27" t="s">
        <v>43</v>
      </c>
      <c r="E4576" s="28" t="s">
        <v>4</v>
      </c>
    </row>
    <row r="4577" spans="1:16" x14ac:dyDescent="0.2">
      <c r="A4577" s="27" t="s">
        <v>44</v>
      </c>
      <c r="E4577" s="29" t="s">
        <v>4</v>
      </c>
    </row>
    <row r="4578" spans="1:16" x14ac:dyDescent="0.2">
      <c r="E4578" s="28" t="s">
        <v>4</v>
      </c>
    </row>
    <row r="4579" spans="1:16" x14ac:dyDescent="0.2">
      <c r="A4579" t="s">
        <v>36</v>
      </c>
      <c r="B4579" s="5" t="s">
        <v>196</v>
      </c>
      <c r="C4579" s="5" t="s">
        <v>3103</v>
      </c>
      <c r="D4579" t="s">
        <v>4</v>
      </c>
      <c r="E4579" s="22" t="s">
        <v>3104</v>
      </c>
      <c r="F4579" s="23" t="s">
        <v>80</v>
      </c>
      <c r="G4579" s="24">
        <v>21</v>
      </c>
      <c r="H4579" s="23">
        <v>0</v>
      </c>
      <c r="I4579" s="23">
        <f>ROUND(G4579*H4579,6)</f>
        <v>0</v>
      </c>
      <c r="L4579" s="25">
        <v>0</v>
      </c>
      <c r="M4579" s="26">
        <f>ROUND(ROUND(L4579,2)*ROUND(G4579,3),2)</f>
        <v>0</v>
      </c>
      <c r="N4579" s="23" t="s">
        <v>53</v>
      </c>
      <c r="O4579">
        <f>(M4579*21)/100</f>
        <v>0</v>
      </c>
      <c r="P4579" t="s">
        <v>42</v>
      </c>
    </row>
    <row r="4580" spans="1:16" x14ac:dyDescent="0.2">
      <c r="A4580" s="27" t="s">
        <v>43</v>
      </c>
      <c r="E4580" s="28" t="s">
        <v>4</v>
      </c>
    </row>
    <row r="4581" spans="1:16" x14ac:dyDescent="0.2">
      <c r="A4581" s="27" t="s">
        <v>44</v>
      </c>
      <c r="E4581" s="29" t="s">
        <v>4</v>
      </c>
    </row>
    <row r="4582" spans="1:16" x14ac:dyDescent="0.2">
      <c r="E4582" s="28" t="s">
        <v>4</v>
      </c>
    </row>
    <row r="4583" spans="1:16" x14ac:dyDescent="0.2">
      <c r="A4583" t="s">
        <v>36</v>
      </c>
      <c r="B4583" s="5" t="s">
        <v>204</v>
      </c>
      <c r="C4583" s="5" t="s">
        <v>3105</v>
      </c>
      <c r="D4583" t="s">
        <v>4</v>
      </c>
      <c r="E4583" s="22" t="s">
        <v>3106</v>
      </c>
      <c r="F4583" s="23" t="s">
        <v>80</v>
      </c>
      <c r="G4583" s="24">
        <v>1417.5</v>
      </c>
      <c r="H4583" s="23">
        <v>0</v>
      </c>
      <c r="I4583" s="23">
        <f>ROUND(G4583*H4583,6)</f>
        <v>0</v>
      </c>
      <c r="L4583" s="25">
        <v>0</v>
      </c>
      <c r="M4583" s="26">
        <f>ROUND(ROUND(L4583,2)*ROUND(G4583,3),2)</f>
        <v>0</v>
      </c>
      <c r="N4583" s="23" t="s">
        <v>53</v>
      </c>
      <c r="O4583">
        <f>(M4583*21)/100</f>
        <v>0</v>
      </c>
      <c r="P4583" t="s">
        <v>42</v>
      </c>
    </row>
    <row r="4584" spans="1:16" x14ac:dyDescent="0.2">
      <c r="A4584" s="27" t="s">
        <v>43</v>
      </c>
      <c r="E4584" s="28" t="s">
        <v>4</v>
      </c>
    </row>
    <row r="4585" spans="1:16" x14ac:dyDescent="0.2">
      <c r="A4585" s="27" t="s">
        <v>44</v>
      </c>
      <c r="E4585" s="29" t="s">
        <v>4</v>
      </c>
    </row>
    <row r="4586" spans="1:16" x14ac:dyDescent="0.2">
      <c r="E4586" s="28" t="s">
        <v>4</v>
      </c>
    </row>
    <row r="4587" spans="1:16" x14ac:dyDescent="0.2">
      <c r="A4587" t="s">
        <v>36</v>
      </c>
      <c r="B4587" s="5" t="s">
        <v>213</v>
      </c>
      <c r="C4587" s="5" t="s">
        <v>3107</v>
      </c>
      <c r="D4587" t="s">
        <v>4</v>
      </c>
      <c r="E4587" s="22" t="s">
        <v>3108</v>
      </c>
      <c r="F4587" s="23" t="s">
        <v>80</v>
      </c>
      <c r="G4587" s="24">
        <v>5565</v>
      </c>
      <c r="H4587" s="23">
        <v>0</v>
      </c>
      <c r="I4587" s="23">
        <f>ROUND(G4587*H4587,6)</f>
        <v>0</v>
      </c>
      <c r="L4587" s="25">
        <v>0</v>
      </c>
      <c r="M4587" s="26">
        <f>ROUND(ROUND(L4587,2)*ROUND(G4587,3),2)</f>
        <v>0</v>
      </c>
      <c r="N4587" s="23" t="s">
        <v>53</v>
      </c>
      <c r="O4587">
        <f>(M4587*21)/100</f>
        <v>0</v>
      </c>
      <c r="P4587" t="s">
        <v>42</v>
      </c>
    </row>
    <row r="4588" spans="1:16" x14ac:dyDescent="0.2">
      <c r="A4588" s="27" t="s">
        <v>43</v>
      </c>
      <c r="E4588" s="28" t="s">
        <v>4</v>
      </c>
    </row>
    <row r="4589" spans="1:16" x14ac:dyDescent="0.2">
      <c r="A4589" s="27" t="s">
        <v>44</v>
      </c>
      <c r="E4589" s="29" t="s">
        <v>4</v>
      </c>
    </row>
    <row r="4590" spans="1:16" x14ac:dyDescent="0.2">
      <c r="E4590" s="28" t="s">
        <v>4</v>
      </c>
    </row>
    <row r="4591" spans="1:16" x14ac:dyDescent="0.2">
      <c r="A4591" t="s">
        <v>36</v>
      </c>
      <c r="B4591" s="5" t="s">
        <v>221</v>
      </c>
      <c r="C4591" s="5" t="s">
        <v>3109</v>
      </c>
      <c r="D4591" t="s">
        <v>4</v>
      </c>
      <c r="E4591" s="22" t="s">
        <v>3110</v>
      </c>
      <c r="F4591" s="23" t="s">
        <v>80</v>
      </c>
      <c r="G4591" s="24">
        <v>7140</v>
      </c>
      <c r="H4591" s="23">
        <v>0</v>
      </c>
      <c r="I4591" s="23">
        <f>ROUND(G4591*H4591,6)</f>
        <v>0</v>
      </c>
      <c r="L4591" s="25">
        <v>0</v>
      </c>
      <c r="M4591" s="26">
        <f>ROUND(ROUND(L4591,2)*ROUND(G4591,3),2)</f>
        <v>0</v>
      </c>
      <c r="N4591" s="23" t="s">
        <v>53</v>
      </c>
      <c r="O4591">
        <f>(M4591*21)/100</f>
        <v>0</v>
      </c>
      <c r="P4591" t="s">
        <v>42</v>
      </c>
    </row>
    <row r="4592" spans="1:16" x14ac:dyDescent="0.2">
      <c r="A4592" s="27" t="s">
        <v>43</v>
      </c>
      <c r="E4592" s="28" t="s">
        <v>4</v>
      </c>
    </row>
    <row r="4593" spans="1:16" x14ac:dyDescent="0.2">
      <c r="A4593" s="27" t="s">
        <v>44</v>
      </c>
      <c r="E4593" s="29" t="s">
        <v>4</v>
      </c>
    </row>
    <row r="4594" spans="1:16" x14ac:dyDescent="0.2">
      <c r="E4594" s="28" t="s">
        <v>4</v>
      </c>
    </row>
    <row r="4595" spans="1:16" x14ac:dyDescent="0.2">
      <c r="A4595" t="s">
        <v>36</v>
      </c>
      <c r="B4595" s="5" t="s">
        <v>228</v>
      </c>
      <c r="C4595" s="5" t="s">
        <v>3111</v>
      </c>
      <c r="D4595" t="s">
        <v>4</v>
      </c>
      <c r="E4595" s="22" t="s">
        <v>3112</v>
      </c>
      <c r="F4595" s="23" t="s">
        <v>80</v>
      </c>
      <c r="G4595" s="24">
        <v>1102.5</v>
      </c>
      <c r="H4595" s="23">
        <v>0</v>
      </c>
      <c r="I4595" s="23">
        <f>ROUND(G4595*H4595,6)</f>
        <v>0</v>
      </c>
      <c r="L4595" s="25">
        <v>0</v>
      </c>
      <c r="M4595" s="26">
        <f>ROUND(ROUND(L4595,2)*ROUND(G4595,3),2)</f>
        <v>0</v>
      </c>
      <c r="N4595" s="23" t="s">
        <v>53</v>
      </c>
      <c r="O4595">
        <f>(M4595*21)/100</f>
        <v>0</v>
      </c>
      <c r="P4595" t="s">
        <v>42</v>
      </c>
    </row>
    <row r="4596" spans="1:16" x14ac:dyDescent="0.2">
      <c r="A4596" s="27" t="s">
        <v>43</v>
      </c>
      <c r="E4596" s="28" t="s">
        <v>4</v>
      </c>
    </row>
    <row r="4597" spans="1:16" x14ac:dyDescent="0.2">
      <c r="A4597" s="27" t="s">
        <v>44</v>
      </c>
      <c r="E4597" s="29" t="s">
        <v>4</v>
      </c>
    </row>
    <row r="4598" spans="1:16" x14ac:dyDescent="0.2">
      <c r="E4598" s="28" t="s">
        <v>4</v>
      </c>
    </row>
    <row r="4599" spans="1:16" x14ac:dyDescent="0.2">
      <c r="A4599" t="s">
        <v>36</v>
      </c>
      <c r="B4599" s="5" t="s">
        <v>237</v>
      </c>
      <c r="C4599" s="5" t="s">
        <v>3113</v>
      </c>
      <c r="D4599" t="s">
        <v>4</v>
      </c>
      <c r="E4599" s="22" t="s">
        <v>3114</v>
      </c>
      <c r="F4599" s="23" t="s">
        <v>80</v>
      </c>
      <c r="G4599" s="24">
        <v>714</v>
      </c>
      <c r="H4599" s="23">
        <v>0</v>
      </c>
      <c r="I4599" s="23">
        <f>ROUND(G4599*H4599,6)</f>
        <v>0</v>
      </c>
      <c r="L4599" s="25">
        <v>0</v>
      </c>
      <c r="M4599" s="26">
        <f>ROUND(ROUND(L4599,2)*ROUND(G4599,3),2)</f>
        <v>0</v>
      </c>
      <c r="N4599" s="23" t="s">
        <v>53</v>
      </c>
      <c r="O4599">
        <f>(M4599*21)/100</f>
        <v>0</v>
      </c>
      <c r="P4599" t="s">
        <v>42</v>
      </c>
    </row>
    <row r="4600" spans="1:16" x14ac:dyDescent="0.2">
      <c r="A4600" s="27" t="s">
        <v>43</v>
      </c>
      <c r="E4600" s="28" t="s">
        <v>4</v>
      </c>
    </row>
    <row r="4601" spans="1:16" x14ac:dyDescent="0.2">
      <c r="A4601" s="27" t="s">
        <v>44</v>
      </c>
      <c r="E4601" s="29" t="s">
        <v>4</v>
      </c>
    </row>
    <row r="4602" spans="1:16" x14ac:dyDescent="0.2">
      <c r="E4602" s="28" t="s">
        <v>4</v>
      </c>
    </row>
    <row r="4603" spans="1:16" x14ac:dyDescent="0.2">
      <c r="A4603" t="s">
        <v>36</v>
      </c>
      <c r="B4603" s="5" t="s">
        <v>248</v>
      </c>
      <c r="C4603" s="5" t="s">
        <v>3115</v>
      </c>
      <c r="D4603" t="s">
        <v>4</v>
      </c>
      <c r="E4603" s="22" t="s">
        <v>3116</v>
      </c>
      <c r="F4603" s="23" t="s">
        <v>80</v>
      </c>
      <c r="G4603" s="24">
        <v>441</v>
      </c>
      <c r="H4603" s="23">
        <v>0</v>
      </c>
      <c r="I4603" s="23">
        <f>ROUND(G4603*H4603,6)</f>
        <v>0</v>
      </c>
      <c r="L4603" s="25">
        <v>0</v>
      </c>
      <c r="M4603" s="26">
        <f>ROUND(ROUND(L4603,2)*ROUND(G4603,3),2)</f>
        <v>0</v>
      </c>
      <c r="N4603" s="23" t="s">
        <v>53</v>
      </c>
      <c r="O4603">
        <f>(M4603*21)/100</f>
        <v>0</v>
      </c>
      <c r="P4603" t="s">
        <v>42</v>
      </c>
    </row>
    <row r="4604" spans="1:16" x14ac:dyDescent="0.2">
      <c r="A4604" s="27" t="s">
        <v>43</v>
      </c>
      <c r="E4604" s="28" t="s">
        <v>4</v>
      </c>
    </row>
    <row r="4605" spans="1:16" x14ac:dyDescent="0.2">
      <c r="A4605" s="27" t="s">
        <v>44</v>
      </c>
      <c r="E4605" s="29" t="s">
        <v>4</v>
      </c>
    </row>
    <row r="4606" spans="1:16" x14ac:dyDescent="0.2">
      <c r="E4606" s="28" t="s">
        <v>4</v>
      </c>
    </row>
    <row r="4607" spans="1:16" x14ac:dyDescent="0.2">
      <c r="A4607" t="s">
        <v>36</v>
      </c>
      <c r="B4607" s="5" t="s">
        <v>275</v>
      </c>
      <c r="C4607" s="5" t="s">
        <v>3117</v>
      </c>
      <c r="D4607" t="s">
        <v>4</v>
      </c>
      <c r="E4607" s="22" t="s">
        <v>3118</v>
      </c>
      <c r="F4607" s="23" t="s">
        <v>40</v>
      </c>
      <c r="G4607" s="24">
        <v>37</v>
      </c>
      <c r="H4607" s="23">
        <v>0</v>
      </c>
      <c r="I4607" s="23">
        <f>ROUND(G4607*H4607,6)</f>
        <v>0</v>
      </c>
      <c r="L4607" s="25">
        <v>0</v>
      </c>
      <c r="M4607" s="26">
        <f>ROUND(ROUND(L4607,2)*ROUND(G4607,3),2)</f>
        <v>0</v>
      </c>
      <c r="N4607" s="23" t="s">
        <v>53</v>
      </c>
      <c r="O4607">
        <f>(M4607*21)/100</f>
        <v>0</v>
      </c>
      <c r="P4607" t="s">
        <v>42</v>
      </c>
    </row>
    <row r="4608" spans="1:16" x14ac:dyDescent="0.2">
      <c r="A4608" s="27" t="s">
        <v>43</v>
      </c>
      <c r="E4608" s="28" t="s">
        <v>4</v>
      </c>
    </row>
    <row r="4609" spans="1:16" x14ac:dyDescent="0.2">
      <c r="A4609" s="27" t="s">
        <v>44</v>
      </c>
      <c r="E4609" s="29" t="s">
        <v>4</v>
      </c>
    </row>
    <row r="4610" spans="1:16" x14ac:dyDescent="0.2">
      <c r="E4610" s="28" t="s">
        <v>4</v>
      </c>
    </row>
    <row r="4611" spans="1:16" x14ac:dyDescent="0.2">
      <c r="A4611" t="s">
        <v>36</v>
      </c>
      <c r="B4611" s="5" t="s">
        <v>298</v>
      </c>
      <c r="C4611" s="5" t="s">
        <v>3119</v>
      </c>
      <c r="D4611" t="s">
        <v>4</v>
      </c>
      <c r="E4611" s="22" t="s">
        <v>3120</v>
      </c>
      <c r="F4611" s="23" t="s">
        <v>80</v>
      </c>
      <c r="G4611" s="24">
        <v>63</v>
      </c>
      <c r="H4611" s="23">
        <v>0</v>
      </c>
      <c r="I4611" s="23">
        <f>ROUND(G4611*H4611,6)</f>
        <v>0</v>
      </c>
      <c r="L4611" s="25">
        <v>0</v>
      </c>
      <c r="M4611" s="26">
        <f>ROUND(ROUND(L4611,2)*ROUND(G4611,3),2)</f>
        <v>0</v>
      </c>
      <c r="N4611" s="23" t="s">
        <v>53</v>
      </c>
      <c r="O4611">
        <f>(M4611*21)/100</f>
        <v>0</v>
      </c>
      <c r="P4611" t="s">
        <v>42</v>
      </c>
    </row>
    <row r="4612" spans="1:16" x14ac:dyDescent="0.2">
      <c r="A4612" s="27" t="s">
        <v>43</v>
      </c>
      <c r="E4612" s="28" t="s">
        <v>4</v>
      </c>
    </row>
    <row r="4613" spans="1:16" x14ac:dyDescent="0.2">
      <c r="A4613" s="27" t="s">
        <v>44</v>
      </c>
      <c r="E4613" s="29" t="s">
        <v>4</v>
      </c>
    </row>
    <row r="4614" spans="1:16" x14ac:dyDescent="0.2">
      <c r="E4614" s="28" t="s">
        <v>4</v>
      </c>
    </row>
    <row r="4615" spans="1:16" x14ac:dyDescent="0.2">
      <c r="A4615" t="s">
        <v>36</v>
      </c>
      <c r="B4615" s="5" t="s">
        <v>302</v>
      </c>
      <c r="C4615" s="5" t="s">
        <v>3121</v>
      </c>
      <c r="D4615" t="s">
        <v>4</v>
      </c>
      <c r="E4615" s="22" t="s">
        <v>3122</v>
      </c>
      <c r="F4615" s="23" t="s">
        <v>40</v>
      </c>
      <c r="G4615" s="24">
        <v>450</v>
      </c>
      <c r="H4615" s="23">
        <v>0</v>
      </c>
      <c r="I4615" s="23">
        <f>ROUND(G4615*H4615,6)</f>
        <v>0</v>
      </c>
      <c r="L4615" s="25">
        <v>0</v>
      </c>
      <c r="M4615" s="26">
        <f>ROUND(ROUND(L4615,2)*ROUND(G4615,3),2)</f>
        <v>0</v>
      </c>
      <c r="N4615" s="23" t="s">
        <v>53</v>
      </c>
      <c r="O4615">
        <f>(M4615*21)/100</f>
        <v>0</v>
      </c>
      <c r="P4615" t="s">
        <v>42</v>
      </c>
    </row>
    <row r="4616" spans="1:16" x14ac:dyDescent="0.2">
      <c r="A4616" s="27" t="s">
        <v>43</v>
      </c>
      <c r="E4616" s="28" t="s">
        <v>4</v>
      </c>
    </row>
    <row r="4617" spans="1:16" x14ac:dyDescent="0.2">
      <c r="A4617" s="27" t="s">
        <v>44</v>
      </c>
      <c r="E4617" s="29" t="s">
        <v>4</v>
      </c>
    </row>
    <row r="4618" spans="1:16" x14ac:dyDescent="0.2">
      <c r="E4618" s="28" t="s">
        <v>4</v>
      </c>
    </row>
    <row r="4619" spans="1:16" x14ac:dyDescent="0.2">
      <c r="A4619" t="s">
        <v>36</v>
      </c>
      <c r="B4619" s="5" t="s">
        <v>311</v>
      </c>
      <c r="C4619" s="5" t="s">
        <v>3123</v>
      </c>
      <c r="D4619" t="s">
        <v>4</v>
      </c>
      <c r="E4619" s="22" t="s">
        <v>3124</v>
      </c>
      <c r="F4619" s="23" t="s">
        <v>40</v>
      </c>
      <c r="G4619" s="24">
        <v>160</v>
      </c>
      <c r="H4619" s="23">
        <v>0</v>
      </c>
      <c r="I4619" s="23">
        <f>ROUND(G4619*H4619,6)</f>
        <v>0</v>
      </c>
      <c r="L4619" s="25">
        <v>0</v>
      </c>
      <c r="M4619" s="26">
        <f>ROUND(ROUND(L4619,2)*ROUND(G4619,3),2)</f>
        <v>0</v>
      </c>
      <c r="N4619" s="23" t="s">
        <v>53</v>
      </c>
      <c r="O4619">
        <f>(M4619*21)/100</f>
        <v>0</v>
      </c>
      <c r="P4619" t="s">
        <v>42</v>
      </c>
    </row>
    <row r="4620" spans="1:16" x14ac:dyDescent="0.2">
      <c r="A4620" s="27" t="s">
        <v>43</v>
      </c>
      <c r="E4620" s="28" t="s">
        <v>4</v>
      </c>
    </row>
    <row r="4621" spans="1:16" x14ac:dyDescent="0.2">
      <c r="A4621" s="27" t="s">
        <v>44</v>
      </c>
      <c r="E4621" s="29" t="s">
        <v>4</v>
      </c>
    </row>
    <row r="4622" spans="1:16" x14ac:dyDescent="0.2">
      <c r="E4622" s="28" t="s">
        <v>4</v>
      </c>
    </row>
    <row r="4623" spans="1:16" x14ac:dyDescent="0.2">
      <c r="A4623" t="s">
        <v>36</v>
      </c>
      <c r="B4623" s="5" t="s">
        <v>319</v>
      </c>
      <c r="C4623" s="5" t="s">
        <v>3125</v>
      </c>
      <c r="D4623" t="s">
        <v>4</v>
      </c>
      <c r="E4623" s="22" t="s">
        <v>3126</v>
      </c>
      <c r="F4623" s="23" t="s">
        <v>80</v>
      </c>
      <c r="G4623" s="24">
        <v>40</v>
      </c>
      <c r="H4623" s="23">
        <v>0</v>
      </c>
      <c r="I4623" s="23">
        <f>ROUND(G4623*H4623,6)</f>
        <v>0</v>
      </c>
      <c r="L4623" s="25">
        <v>0</v>
      </c>
      <c r="M4623" s="26">
        <f>ROUND(ROUND(L4623,2)*ROUND(G4623,3),2)</f>
        <v>0</v>
      </c>
      <c r="N4623" s="23" t="s">
        <v>53</v>
      </c>
      <c r="O4623">
        <f>(M4623*21)/100</f>
        <v>0</v>
      </c>
      <c r="P4623" t="s">
        <v>42</v>
      </c>
    </row>
    <row r="4624" spans="1:16" x14ac:dyDescent="0.2">
      <c r="A4624" s="27" t="s">
        <v>43</v>
      </c>
      <c r="E4624" s="28" t="s">
        <v>4</v>
      </c>
    </row>
    <row r="4625" spans="1:16" x14ac:dyDescent="0.2">
      <c r="A4625" s="27" t="s">
        <v>44</v>
      </c>
      <c r="E4625" s="29" t="s">
        <v>4</v>
      </c>
    </row>
    <row r="4626" spans="1:16" x14ac:dyDescent="0.2">
      <c r="E4626" s="28" t="s">
        <v>4</v>
      </c>
    </row>
    <row r="4627" spans="1:16" x14ac:dyDescent="0.2">
      <c r="A4627" t="s">
        <v>36</v>
      </c>
      <c r="B4627" s="5" t="s">
        <v>329</v>
      </c>
      <c r="C4627" s="5" t="s">
        <v>3127</v>
      </c>
      <c r="D4627" t="s">
        <v>4</v>
      </c>
      <c r="E4627" s="22" t="s">
        <v>3128</v>
      </c>
      <c r="F4627" s="23" t="s">
        <v>80</v>
      </c>
      <c r="G4627" s="24">
        <v>50</v>
      </c>
      <c r="H4627" s="23">
        <v>0</v>
      </c>
      <c r="I4627" s="23">
        <f>ROUND(G4627*H4627,6)</f>
        <v>0</v>
      </c>
      <c r="L4627" s="25">
        <v>0</v>
      </c>
      <c r="M4627" s="26">
        <f>ROUND(ROUND(L4627,2)*ROUND(G4627,3),2)</f>
        <v>0</v>
      </c>
      <c r="N4627" s="23" t="s">
        <v>53</v>
      </c>
      <c r="O4627">
        <f>(M4627*21)/100</f>
        <v>0</v>
      </c>
      <c r="P4627" t="s">
        <v>42</v>
      </c>
    </row>
    <row r="4628" spans="1:16" x14ac:dyDescent="0.2">
      <c r="A4628" s="27" t="s">
        <v>43</v>
      </c>
      <c r="E4628" s="28" t="s">
        <v>4</v>
      </c>
    </row>
    <row r="4629" spans="1:16" x14ac:dyDescent="0.2">
      <c r="A4629" s="27" t="s">
        <v>44</v>
      </c>
      <c r="E4629" s="29" t="s">
        <v>4</v>
      </c>
    </row>
    <row r="4630" spans="1:16" x14ac:dyDescent="0.2">
      <c r="E4630" s="28" t="s">
        <v>4</v>
      </c>
    </row>
    <row r="4631" spans="1:16" x14ac:dyDescent="0.2">
      <c r="A4631" t="s">
        <v>36</v>
      </c>
      <c r="B4631" s="5" t="s">
        <v>336</v>
      </c>
      <c r="C4631" s="5" t="s">
        <v>3129</v>
      </c>
      <c r="D4631" t="s">
        <v>4</v>
      </c>
      <c r="E4631" s="22" t="s">
        <v>3130</v>
      </c>
      <c r="F4631" s="23" t="s">
        <v>80</v>
      </c>
      <c r="G4631" s="24">
        <v>35</v>
      </c>
      <c r="H4631" s="23">
        <v>0</v>
      </c>
      <c r="I4631" s="23">
        <f>ROUND(G4631*H4631,6)</f>
        <v>0</v>
      </c>
      <c r="L4631" s="25">
        <v>0</v>
      </c>
      <c r="M4631" s="26">
        <f>ROUND(ROUND(L4631,2)*ROUND(G4631,3),2)</f>
        <v>0</v>
      </c>
      <c r="N4631" s="23" t="s">
        <v>53</v>
      </c>
      <c r="O4631">
        <f>(M4631*21)/100</f>
        <v>0</v>
      </c>
      <c r="P4631" t="s">
        <v>42</v>
      </c>
    </row>
    <row r="4632" spans="1:16" x14ac:dyDescent="0.2">
      <c r="A4632" s="27" t="s">
        <v>43</v>
      </c>
      <c r="E4632" s="28" t="s">
        <v>4</v>
      </c>
    </row>
    <row r="4633" spans="1:16" x14ac:dyDescent="0.2">
      <c r="A4633" s="27" t="s">
        <v>44</v>
      </c>
      <c r="E4633" s="29" t="s">
        <v>4</v>
      </c>
    </row>
    <row r="4634" spans="1:16" x14ac:dyDescent="0.2">
      <c r="E4634" s="28" t="s">
        <v>4</v>
      </c>
    </row>
    <row r="4635" spans="1:16" x14ac:dyDescent="0.2">
      <c r="A4635" t="s">
        <v>36</v>
      </c>
      <c r="B4635" s="5" t="s">
        <v>688</v>
      </c>
      <c r="C4635" s="5" t="s">
        <v>3131</v>
      </c>
      <c r="D4635" t="s">
        <v>4</v>
      </c>
      <c r="E4635" s="22" t="s">
        <v>3132</v>
      </c>
      <c r="F4635" s="23" t="s">
        <v>40</v>
      </c>
      <c r="G4635" s="24">
        <v>1</v>
      </c>
      <c r="H4635" s="23">
        <v>0</v>
      </c>
      <c r="I4635" s="23">
        <f>ROUND(G4635*H4635,6)</f>
        <v>0</v>
      </c>
      <c r="L4635" s="25">
        <v>0</v>
      </c>
      <c r="M4635" s="26">
        <f>ROUND(ROUND(L4635,2)*ROUND(G4635,3),2)</f>
        <v>0</v>
      </c>
      <c r="N4635" s="23" t="s">
        <v>53</v>
      </c>
      <c r="O4635">
        <f>(M4635*21)/100</f>
        <v>0</v>
      </c>
      <c r="P4635" t="s">
        <v>42</v>
      </c>
    </row>
    <row r="4636" spans="1:16" x14ac:dyDescent="0.2">
      <c r="A4636" s="27" t="s">
        <v>43</v>
      </c>
      <c r="E4636" s="28" t="s">
        <v>4</v>
      </c>
    </row>
    <row r="4637" spans="1:16" x14ac:dyDescent="0.2">
      <c r="A4637" s="27" t="s">
        <v>44</v>
      </c>
      <c r="E4637" s="29" t="s">
        <v>4</v>
      </c>
    </row>
    <row r="4638" spans="1:16" x14ac:dyDescent="0.2">
      <c r="E4638" s="28" t="s">
        <v>4</v>
      </c>
    </row>
    <row r="4639" spans="1:16" x14ac:dyDescent="0.2">
      <c r="A4639" t="s">
        <v>36</v>
      </c>
      <c r="B4639" s="5" t="s">
        <v>806</v>
      </c>
      <c r="C4639" s="5" t="s">
        <v>3133</v>
      </c>
      <c r="D4639" t="s">
        <v>4</v>
      </c>
      <c r="E4639" s="22" t="s">
        <v>3134</v>
      </c>
      <c r="F4639" s="23" t="s">
        <v>80</v>
      </c>
      <c r="G4639" s="24">
        <v>160</v>
      </c>
      <c r="H4639" s="23">
        <v>0</v>
      </c>
      <c r="I4639" s="23">
        <f>ROUND(G4639*H4639,6)</f>
        <v>0</v>
      </c>
      <c r="L4639" s="25">
        <v>0</v>
      </c>
      <c r="M4639" s="26">
        <f>ROUND(ROUND(L4639,2)*ROUND(G4639,3),2)</f>
        <v>0</v>
      </c>
      <c r="N4639" s="23" t="s">
        <v>53</v>
      </c>
      <c r="O4639">
        <f>(M4639*21)/100</f>
        <v>0</v>
      </c>
      <c r="P4639" t="s">
        <v>42</v>
      </c>
    </row>
    <row r="4640" spans="1:16" x14ac:dyDescent="0.2">
      <c r="A4640" s="27" t="s">
        <v>43</v>
      </c>
      <c r="E4640" s="28" t="s">
        <v>4</v>
      </c>
    </row>
    <row r="4641" spans="1:16" x14ac:dyDescent="0.2">
      <c r="A4641" s="27" t="s">
        <v>44</v>
      </c>
      <c r="E4641" s="29" t="s">
        <v>4</v>
      </c>
    </row>
    <row r="4642" spans="1:16" x14ac:dyDescent="0.2">
      <c r="E4642" s="28" t="s">
        <v>4</v>
      </c>
    </row>
    <row r="4643" spans="1:16" x14ac:dyDescent="0.2">
      <c r="A4643" t="s">
        <v>36</v>
      </c>
      <c r="B4643" s="5" t="s">
        <v>698</v>
      </c>
      <c r="C4643" s="5" t="s">
        <v>3135</v>
      </c>
      <c r="D4643" t="s">
        <v>4</v>
      </c>
      <c r="E4643" s="22" t="s">
        <v>3136</v>
      </c>
      <c r="F4643" s="23" t="s">
        <v>80</v>
      </c>
      <c r="G4643" s="24">
        <v>100</v>
      </c>
      <c r="H4643" s="23">
        <v>0</v>
      </c>
      <c r="I4643" s="23">
        <f>ROUND(G4643*H4643,6)</f>
        <v>0</v>
      </c>
      <c r="L4643" s="25">
        <v>0</v>
      </c>
      <c r="M4643" s="26">
        <f>ROUND(ROUND(L4643,2)*ROUND(G4643,3),2)</f>
        <v>0</v>
      </c>
      <c r="N4643" s="23" t="s">
        <v>53</v>
      </c>
      <c r="O4643">
        <f>(M4643*21)/100</f>
        <v>0</v>
      </c>
      <c r="P4643" t="s">
        <v>42</v>
      </c>
    </row>
    <row r="4644" spans="1:16" x14ac:dyDescent="0.2">
      <c r="A4644" s="27" t="s">
        <v>43</v>
      </c>
      <c r="E4644" s="28" t="s">
        <v>4</v>
      </c>
    </row>
    <row r="4645" spans="1:16" x14ac:dyDescent="0.2">
      <c r="A4645" s="27" t="s">
        <v>44</v>
      </c>
      <c r="E4645" s="29" t="s">
        <v>4</v>
      </c>
    </row>
    <row r="4646" spans="1:16" x14ac:dyDescent="0.2">
      <c r="E4646" s="28" t="s">
        <v>4</v>
      </c>
    </row>
    <row r="4647" spans="1:16" x14ac:dyDescent="0.2">
      <c r="A4647" t="s">
        <v>36</v>
      </c>
      <c r="B4647" s="5" t="s">
        <v>815</v>
      </c>
      <c r="C4647" s="5" t="s">
        <v>3137</v>
      </c>
      <c r="D4647" t="s">
        <v>4</v>
      </c>
      <c r="E4647" s="22" t="s">
        <v>3138</v>
      </c>
      <c r="F4647" s="23" t="s">
        <v>40</v>
      </c>
      <c r="G4647" s="24">
        <v>22</v>
      </c>
      <c r="H4647" s="23">
        <v>0</v>
      </c>
      <c r="I4647" s="23">
        <f>ROUND(G4647*H4647,6)</f>
        <v>0</v>
      </c>
      <c r="L4647" s="25">
        <v>0</v>
      </c>
      <c r="M4647" s="26">
        <f>ROUND(ROUND(L4647,2)*ROUND(G4647,3),2)</f>
        <v>0</v>
      </c>
      <c r="N4647" s="23" t="s">
        <v>53</v>
      </c>
      <c r="O4647">
        <f>(M4647*21)/100</f>
        <v>0</v>
      </c>
      <c r="P4647" t="s">
        <v>42</v>
      </c>
    </row>
    <row r="4648" spans="1:16" x14ac:dyDescent="0.2">
      <c r="A4648" s="27" t="s">
        <v>43</v>
      </c>
      <c r="E4648" s="28" t="s">
        <v>4</v>
      </c>
    </row>
    <row r="4649" spans="1:16" x14ac:dyDescent="0.2">
      <c r="A4649" s="27" t="s">
        <v>44</v>
      </c>
      <c r="E4649" s="29" t="s">
        <v>4</v>
      </c>
    </row>
    <row r="4650" spans="1:16" x14ac:dyDescent="0.2">
      <c r="E4650" s="28" t="s">
        <v>4</v>
      </c>
    </row>
    <row r="4651" spans="1:16" x14ac:dyDescent="0.2">
      <c r="A4651" t="s">
        <v>36</v>
      </c>
      <c r="B4651" s="5" t="s">
        <v>280</v>
      </c>
      <c r="C4651" s="5" t="s">
        <v>3139</v>
      </c>
      <c r="D4651" t="s">
        <v>4</v>
      </c>
      <c r="E4651" s="22" t="s">
        <v>3140</v>
      </c>
      <c r="F4651" s="23" t="s">
        <v>40</v>
      </c>
      <c r="G4651" s="24">
        <v>14</v>
      </c>
      <c r="H4651" s="23">
        <v>0</v>
      </c>
      <c r="I4651" s="23">
        <f>ROUND(G4651*H4651,6)</f>
        <v>0</v>
      </c>
      <c r="L4651" s="25">
        <v>0</v>
      </c>
      <c r="M4651" s="26">
        <f>ROUND(ROUND(L4651,2)*ROUND(G4651,3),2)</f>
        <v>0</v>
      </c>
      <c r="N4651" s="23" t="s">
        <v>53</v>
      </c>
      <c r="O4651">
        <f>(M4651*21)/100</f>
        <v>0</v>
      </c>
      <c r="P4651" t="s">
        <v>42</v>
      </c>
    </row>
    <row r="4652" spans="1:16" x14ac:dyDescent="0.2">
      <c r="A4652" s="27" t="s">
        <v>43</v>
      </c>
      <c r="E4652" s="28" t="s">
        <v>4</v>
      </c>
    </row>
    <row r="4653" spans="1:16" x14ac:dyDescent="0.2">
      <c r="A4653" s="27" t="s">
        <v>44</v>
      </c>
      <c r="E4653" s="29" t="s">
        <v>4</v>
      </c>
    </row>
    <row r="4654" spans="1:16" x14ac:dyDescent="0.2">
      <c r="E4654" s="28" t="s">
        <v>4</v>
      </c>
    </row>
    <row r="4655" spans="1:16" x14ac:dyDescent="0.2">
      <c r="A4655" t="s">
        <v>36</v>
      </c>
      <c r="B4655" s="5" t="s">
        <v>702</v>
      </c>
      <c r="C4655" s="5" t="s">
        <v>3141</v>
      </c>
      <c r="D4655" t="s">
        <v>4</v>
      </c>
      <c r="E4655" s="22" t="s">
        <v>3142</v>
      </c>
      <c r="F4655" s="23" t="s">
        <v>40</v>
      </c>
      <c r="G4655" s="24">
        <v>16</v>
      </c>
      <c r="H4655" s="23">
        <v>0</v>
      </c>
      <c r="I4655" s="23">
        <f>ROUND(G4655*H4655,6)</f>
        <v>0</v>
      </c>
      <c r="L4655" s="25">
        <v>0</v>
      </c>
      <c r="M4655" s="26">
        <f>ROUND(ROUND(L4655,2)*ROUND(G4655,3),2)</f>
        <v>0</v>
      </c>
      <c r="N4655" s="23" t="s">
        <v>53</v>
      </c>
      <c r="O4655">
        <f>(M4655*21)/100</f>
        <v>0</v>
      </c>
      <c r="P4655" t="s">
        <v>42</v>
      </c>
    </row>
    <row r="4656" spans="1:16" x14ac:dyDescent="0.2">
      <c r="A4656" s="27" t="s">
        <v>43</v>
      </c>
      <c r="E4656" s="28" t="s">
        <v>4</v>
      </c>
    </row>
    <row r="4657" spans="1:16" x14ac:dyDescent="0.2">
      <c r="A4657" s="27" t="s">
        <v>44</v>
      </c>
      <c r="E4657" s="29" t="s">
        <v>4</v>
      </c>
    </row>
    <row r="4658" spans="1:16" x14ac:dyDescent="0.2">
      <c r="E4658" s="28" t="s">
        <v>4</v>
      </c>
    </row>
    <row r="4659" spans="1:16" x14ac:dyDescent="0.2">
      <c r="A4659" t="s">
        <v>36</v>
      </c>
      <c r="B4659" s="5" t="s">
        <v>811</v>
      </c>
      <c r="C4659" s="5" t="s">
        <v>3143</v>
      </c>
      <c r="D4659" t="s">
        <v>4</v>
      </c>
      <c r="E4659" s="22" t="s">
        <v>3144</v>
      </c>
      <c r="F4659" s="23" t="s">
        <v>40</v>
      </c>
      <c r="G4659" s="24">
        <v>15</v>
      </c>
      <c r="H4659" s="23">
        <v>0</v>
      </c>
      <c r="I4659" s="23">
        <f>ROUND(G4659*H4659,6)</f>
        <v>0</v>
      </c>
      <c r="L4659" s="25">
        <v>0</v>
      </c>
      <c r="M4659" s="26">
        <f>ROUND(ROUND(L4659,2)*ROUND(G4659,3),2)</f>
        <v>0</v>
      </c>
      <c r="N4659" s="23" t="s">
        <v>53</v>
      </c>
      <c r="O4659">
        <f>(M4659*21)/100</f>
        <v>0</v>
      </c>
      <c r="P4659" t="s">
        <v>42</v>
      </c>
    </row>
    <row r="4660" spans="1:16" x14ac:dyDescent="0.2">
      <c r="A4660" s="27" t="s">
        <v>43</v>
      </c>
      <c r="E4660" s="28" t="s">
        <v>4</v>
      </c>
    </row>
    <row r="4661" spans="1:16" x14ac:dyDescent="0.2">
      <c r="A4661" s="27" t="s">
        <v>44</v>
      </c>
      <c r="E4661" s="29" t="s">
        <v>4</v>
      </c>
    </row>
    <row r="4662" spans="1:16" x14ac:dyDescent="0.2">
      <c r="E4662" s="28" t="s">
        <v>4</v>
      </c>
    </row>
    <row r="4663" spans="1:16" x14ac:dyDescent="0.2">
      <c r="A4663" t="s">
        <v>36</v>
      </c>
      <c r="B4663" s="5" t="s">
        <v>818</v>
      </c>
      <c r="C4663" s="5" t="s">
        <v>3145</v>
      </c>
      <c r="D4663" t="s">
        <v>4</v>
      </c>
      <c r="E4663" s="22" t="s">
        <v>3146</v>
      </c>
      <c r="F4663" s="23" t="s">
        <v>80</v>
      </c>
      <c r="G4663" s="24">
        <v>380</v>
      </c>
      <c r="H4663" s="23">
        <v>0</v>
      </c>
      <c r="I4663" s="23">
        <f>ROUND(G4663*H4663,6)</f>
        <v>0</v>
      </c>
      <c r="L4663" s="25">
        <v>0</v>
      </c>
      <c r="M4663" s="26">
        <f>ROUND(ROUND(L4663,2)*ROUND(G4663,3),2)</f>
        <v>0</v>
      </c>
      <c r="N4663" s="23" t="s">
        <v>53</v>
      </c>
      <c r="O4663">
        <f>(M4663*21)/100</f>
        <v>0</v>
      </c>
      <c r="P4663" t="s">
        <v>42</v>
      </c>
    </row>
    <row r="4664" spans="1:16" x14ac:dyDescent="0.2">
      <c r="A4664" s="27" t="s">
        <v>43</v>
      </c>
      <c r="E4664" s="28" t="s">
        <v>4</v>
      </c>
    </row>
    <row r="4665" spans="1:16" x14ac:dyDescent="0.2">
      <c r="A4665" s="27" t="s">
        <v>44</v>
      </c>
      <c r="E4665" s="29" t="s">
        <v>4</v>
      </c>
    </row>
    <row r="4666" spans="1:16" x14ac:dyDescent="0.2">
      <c r="E4666" s="28" t="s">
        <v>4</v>
      </c>
    </row>
    <row r="4667" spans="1:16" x14ac:dyDescent="0.2">
      <c r="A4667" t="s">
        <v>36</v>
      </c>
      <c r="B4667" s="5" t="s">
        <v>826</v>
      </c>
      <c r="C4667" s="5" t="s">
        <v>3147</v>
      </c>
      <c r="D4667" t="s">
        <v>4</v>
      </c>
      <c r="E4667" s="22" t="s">
        <v>3148</v>
      </c>
      <c r="F4667" s="23" t="s">
        <v>40</v>
      </c>
      <c r="G4667" s="24">
        <v>2</v>
      </c>
      <c r="H4667" s="23">
        <v>0</v>
      </c>
      <c r="I4667" s="23">
        <f>ROUND(G4667*H4667,6)</f>
        <v>0</v>
      </c>
      <c r="L4667" s="25">
        <v>0</v>
      </c>
      <c r="M4667" s="26">
        <f>ROUND(ROUND(L4667,2)*ROUND(G4667,3),2)</f>
        <v>0</v>
      </c>
      <c r="N4667" s="23" t="s">
        <v>53</v>
      </c>
      <c r="O4667">
        <f>(M4667*21)/100</f>
        <v>0</v>
      </c>
      <c r="P4667" t="s">
        <v>42</v>
      </c>
    </row>
    <row r="4668" spans="1:16" x14ac:dyDescent="0.2">
      <c r="A4668" s="27" t="s">
        <v>43</v>
      </c>
      <c r="E4668" s="28" t="s">
        <v>4</v>
      </c>
    </row>
    <row r="4669" spans="1:16" x14ac:dyDescent="0.2">
      <c r="A4669" s="27" t="s">
        <v>44</v>
      </c>
      <c r="E4669" s="29" t="s">
        <v>4</v>
      </c>
    </row>
    <row r="4670" spans="1:16" x14ac:dyDescent="0.2">
      <c r="E4670" s="28" t="s">
        <v>4</v>
      </c>
    </row>
    <row r="4671" spans="1:16" x14ac:dyDescent="0.2">
      <c r="A4671" t="s">
        <v>36</v>
      </c>
      <c r="B4671" s="5" t="s">
        <v>712</v>
      </c>
      <c r="C4671" s="5" t="s">
        <v>3149</v>
      </c>
      <c r="D4671" t="s">
        <v>4</v>
      </c>
      <c r="E4671" s="22" t="s">
        <v>3150</v>
      </c>
      <c r="F4671" s="23" t="s">
        <v>40</v>
      </c>
      <c r="G4671" s="24">
        <v>2</v>
      </c>
      <c r="H4671" s="23">
        <v>0</v>
      </c>
      <c r="I4671" s="23">
        <f>ROUND(G4671*H4671,6)</f>
        <v>0</v>
      </c>
      <c r="L4671" s="25">
        <v>0</v>
      </c>
      <c r="M4671" s="26">
        <f>ROUND(ROUND(L4671,2)*ROUND(G4671,3),2)</f>
        <v>0</v>
      </c>
      <c r="N4671" s="23" t="s">
        <v>53</v>
      </c>
      <c r="O4671">
        <f>(M4671*21)/100</f>
        <v>0</v>
      </c>
      <c r="P4671" t="s">
        <v>42</v>
      </c>
    </row>
    <row r="4672" spans="1:16" x14ac:dyDescent="0.2">
      <c r="A4672" s="27" t="s">
        <v>43</v>
      </c>
      <c r="E4672" s="28" t="s">
        <v>4</v>
      </c>
    </row>
    <row r="4673" spans="1:16" x14ac:dyDescent="0.2">
      <c r="A4673" s="27" t="s">
        <v>44</v>
      </c>
      <c r="E4673" s="29" t="s">
        <v>4</v>
      </c>
    </row>
    <row r="4674" spans="1:16" x14ac:dyDescent="0.2">
      <c r="E4674" s="28" t="s">
        <v>4</v>
      </c>
    </row>
    <row r="4675" spans="1:16" x14ac:dyDescent="0.2">
      <c r="A4675" t="s">
        <v>36</v>
      </c>
      <c r="B4675" s="5" t="s">
        <v>835</v>
      </c>
      <c r="C4675" s="5" t="s">
        <v>3149</v>
      </c>
      <c r="D4675" t="s">
        <v>37</v>
      </c>
      <c r="E4675" s="22" t="s">
        <v>3150</v>
      </c>
      <c r="F4675" s="23" t="s">
        <v>40</v>
      </c>
      <c r="G4675" s="24">
        <v>5</v>
      </c>
      <c r="H4675" s="23">
        <v>0</v>
      </c>
      <c r="I4675" s="23">
        <f>ROUND(G4675*H4675,6)</f>
        <v>0</v>
      </c>
      <c r="L4675" s="25">
        <v>0</v>
      </c>
      <c r="M4675" s="26">
        <f>ROUND(ROUND(L4675,2)*ROUND(G4675,3),2)</f>
        <v>0</v>
      </c>
      <c r="N4675" s="23" t="s">
        <v>53</v>
      </c>
      <c r="O4675">
        <f>(M4675*21)/100</f>
        <v>0</v>
      </c>
      <c r="P4675" t="s">
        <v>42</v>
      </c>
    </row>
    <row r="4676" spans="1:16" x14ac:dyDescent="0.2">
      <c r="A4676" s="27" t="s">
        <v>43</v>
      </c>
      <c r="E4676" s="28" t="s">
        <v>4</v>
      </c>
    </row>
    <row r="4677" spans="1:16" x14ac:dyDescent="0.2">
      <c r="A4677" s="27" t="s">
        <v>44</v>
      </c>
      <c r="E4677" s="29" t="s">
        <v>4</v>
      </c>
    </row>
    <row r="4678" spans="1:16" x14ac:dyDescent="0.2">
      <c r="E4678" s="28" t="s">
        <v>4</v>
      </c>
    </row>
    <row r="4679" spans="1:16" x14ac:dyDescent="0.2">
      <c r="A4679" t="s">
        <v>36</v>
      </c>
      <c r="B4679" s="5" t="s">
        <v>765</v>
      </c>
      <c r="C4679" s="5" t="s">
        <v>3151</v>
      </c>
      <c r="D4679" t="s">
        <v>4</v>
      </c>
      <c r="E4679" s="22" t="s">
        <v>3152</v>
      </c>
      <c r="F4679" s="23" t="s">
        <v>40</v>
      </c>
      <c r="G4679" s="24">
        <v>5</v>
      </c>
      <c r="H4679" s="23">
        <v>0</v>
      </c>
      <c r="I4679" s="23">
        <f>ROUND(G4679*H4679,6)</f>
        <v>0</v>
      </c>
      <c r="L4679" s="25">
        <v>0</v>
      </c>
      <c r="M4679" s="26">
        <f>ROUND(ROUND(L4679,2)*ROUND(G4679,3),2)</f>
        <v>0</v>
      </c>
      <c r="N4679" s="23" t="s">
        <v>53</v>
      </c>
      <c r="O4679">
        <f>(M4679*21)/100</f>
        <v>0</v>
      </c>
      <c r="P4679" t="s">
        <v>42</v>
      </c>
    </row>
    <row r="4680" spans="1:16" x14ac:dyDescent="0.2">
      <c r="A4680" s="27" t="s">
        <v>43</v>
      </c>
      <c r="E4680" s="28" t="s">
        <v>4</v>
      </c>
    </row>
    <row r="4681" spans="1:16" x14ac:dyDescent="0.2">
      <c r="A4681" s="27" t="s">
        <v>44</v>
      </c>
      <c r="E4681" s="29" t="s">
        <v>4</v>
      </c>
    </row>
    <row r="4682" spans="1:16" x14ac:dyDescent="0.2">
      <c r="E4682" s="28" t="s">
        <v>4</v>
      </c>
    </row>
    <row r="4683" spans="1:16" x14ac:dyDescent="0.2">
      <c r="A4683" t="s">
        <v>36</v>
      </c>
      <c r="B4683" s="5" t="s">
        <v>768</v>
      </c>
      <c r="C4683" s="5" t="s">
        <v>3153</v>
      </c>
      <c r="D4683" t="s">
        <v>4</v>
      </c>
      <c r="E4683" s="22" t="s">
        <v>3154</v>
      </c>
      <c r="F4683" s="23" t="s">
        <v>40</v>
      </c>
      <c r="G4683" s="24">
        <v>6</v>
      </c>
      <c r="H4683" s="23">
        <v>0</v>
      </c>
      <c r="I4683" s="23">
        <f>ROUND(G4683*H4683,6)</f>
        <v>0</v>
      </c>
      <c r="L4683" s="25">
        <v>0</v>
      </c>
      <c r="M4683" s="26">
        <f>ROUND(ROUND(L4683,2)*ROUND(G4683,3),2)</f>
        <v>0</v>
      </c>
      <c r="N4683" s="23" t="s">
        <v>53</v>
      </c>
      <c r="O4683">
        <f>(M4683*21)/100</f>
        <v>0</v>
      </c>
      <c r="P4683" t="s">
        <v>42</v>
      </c>
    </row>
    <row r="4684" spans="1:16" x14ac:dyDescent="0.2">
      <c r="A4684" s="27" t="s">
        <v>43</v>
      </c>
      <c r="E4684" s="28" t="s">
        <v>4</v>
      </c>
    </row>
    <row r="4685" spans="1:16" x14ac:dyDescent="0.2">
      <c r="A4685" s="27" t="s">
        <v>44</v>
      </c>
      <c r="E4685" s="29" t="s">
        <v>4</v>
      </c>
    </row>
    <row r="4686" spans="1:16" x14ac:dyDescent="0.2">
      <c r="E4686" s="28" t="s">
        <v>4</v>
      </c>
    </row>
    <row r="4687" spans="1:16" x14ac:dyDescent="0.2">
      <c r="A4687" t="s">
        <v>36</v>
      </c>
      <c r="B4687" s="5" t="s">
        <v>838</v>
      </c>
      <c r="C4687" s="5" t="s">
        <v>3155</v>
      </c>
      <c r="D4687" t="s">
        <v>4</v>
      </c>
      <c r="E4687" s="22" t="s">
        <v>3156</v>
      </c>
      <c r="F4687" s="23" t="s">
        <v>40</v>
      </c>
      <c r="G4687" s="24">
        <v>6</v>
      </c>
      <c r="H4687" s="23">
        <v>0</v>
      </c>
      <c r="I4687" s="23">
        <f>ROUND(G4687*H4687,6)</f>
        <v>0</v>
      </c>
      <c r="L4687" s="25">
        <v>0</v>
      </c>
      <c r="M4687" s="26">
        <f>ROUND(ROUND(L4687,2)*ROUND(G4687,3),2)</f>
        <v>0</v>
      </c>
      <c r="N4687" s="23" t="s">
        <v>53</v>
      </c>
      <c r="O4687">
        <f>(M4687*21)/100</f>
        <v>0</v>
      </c>
      <c r="P4687" t="s">
        <v>42</v>
      </c>
    </row>
    <row r="4688" spans="1:16" x14ac:dyDescent="0.2">
      <c r="A4688" s="27" t="s">
        <v>43</v>
      </c>
      <c r="E4688" s="28" t="s">
        <v>4</v>
      </c>
    </row>
    <row r="4689" spans="1:16" x14ac:dyDescent="0.2">
      <c r="A4689" s="27" t="s">
        <v>44</v>
      </c>
      <c r="E4689" s="29" t="s">
        <v>4</v>
      </c>
    </row>
    <row r="4690" spans="1:16" x14ac:dyDescent="0.2">
      <c r="E4690" s="28" t="s">
        <v>4</v>
      </c>
    </row>
    <row r="4691" spans="1:16" x14ac:dyDescent="0.2">
      <c r="A4691" t="s">
        <v>36</v>
      </c>
      <c r="B4691" s="5" t="s">
        <v>684</v>
      </c>
      <c r="C4691" s="5" t="s">
        <v>3157</v>
      </c>
      <c r="D4691" t="s">
        <v>4</v>
      </c>
      <c r="E4691" s="22" t="s">
        <v>3158</v>
      </c>
      <c r="F4691" s="23" t="s">
        <v>40</v>
      </c>
      <c r="G4691" s="24">
        <v>45</v>
      </c>
      <c r="H4691" s="23">
        <v>0</v>
      </c>
      <c r="I4691" s="23">
        <f>ROUND(G4691*H4691,6)</f>
        <v>0</v>
      </c>
      <c r="L4691" s="25">
        <v>0</v>
      </c>
      <c r="M4691" s="26">
        <f>ROUND(ROUND(L4691,2)*ROUND(G4691,3),2)</f>
        <v>0</v>
      </c>
      <c r="N4691" s="23" t="s">
        <v>53</v>
      </c>
      <c r="O4691">
        <f>(M4691*21)/100</f>
        <v>0</v>
      </c>
      <c r="P4691" t="s">
        <v>42</v>
      </c>
    </row>
    <row r="4692" spans="1:16" x14ac:dyDescent="0.2">
      <c r="A4692" s="27" t="s">
        <v>43</v>
      </c>
      <c r="E4692" s="28" t="s">
        <v>4</v>
      </c>
    </row>
    <row r="4693" spans="1:16" x14ac:dyDescent="0.2">
      <c r="A4693" s="27" t="s">
        <v>44</v>
      </c>
      <c r="E4693" s="29" t="s">
        <v>4</v>
      </c>
    </row>
    <row r="4694" spans="1:16" x14ac:dyDescent="0.2">
      <c r="E4694" s="28" t="s">
        <v>4</v>
      </c>
    </row>
    <row r="4695" spans="1:16" x14ac:dyDescent="0.2">
      <c r="A4695" t="s">
        <v>36</v>
      </c>
      <c r="B4695" s="5" t="s">
        <v>822</v>
      </c>
      <c r="C4695" s="5" t="s">
        <v>3159</v>
      </c>
      <c r="D4695" t="s">
        <v>4</v>
      </c>
      <c r="E4695" s="22" t="s">
        <v>3160</v>
      </c>
      <c r="F4695" s="23" t="s">
        <v>40</v>
      </c>
      <c r="G4695" s="24">
        <v>360</v>
      </c>
      <c r="H4695" s="23">
        <v>0</v>
      </c>
      <c r="I4695" s="23">
        <f>ROUND(G4695*H4695,6)</f>
        <v>0</v>
      </c>
      <c r="L4695" s="25">
        <v>0</v>
      </c>
      <c r="M4695" s="26">
        <f>ROUND(ROUND(L4695,2)*ROUND(G4695,3),2)</f>
        <v>0</v>
      </c>
      <c r="N4695" s="23" t="s">
        <v>53</v>
      </c>
      <c r="O4695">
        <f>(M4695*21)/100</f>
        <v>0</v>
      </c>
      <c r="P4695" t="s">
        <v>42</v>
      </c>
    </row>
    <row r="4696" spans="1:16" x14ac:dyDescent="0.2">
      <c r="A4696" s="27" t="s">
        <v>43</v>
      </c>
      <c r="E4696" s="28" t="s">
        <v>4</v>
      </c>
    </row>
    <row r="4697" spans="1:16" x14ac:dyDescent="0.2">
      <c r="A4697" s="27" t="s">
        <v>44</v>
      </c>
      <c r="E4697" s="29" t="s">
        <v>4</v>
      </c>
    </row>
    <row r="4698" spans="1:16" x14ac:dyDescent="0.2">
      <c r="E4698" s="28" t="s">
        <v>4</v>
      </c>
    </row>
    <row r="4699" spans="1:16" x14ac:dyDescent="0.2">
      <c r="A4699" t="s">
        <v>36</v>
      </c>
      <c r="B4699" s="5" t="s">
        <v>284</v>
      </c>
      <c r="C4699" s="5" t="s">
        <v>3161</v>
      </c>
      <c r="D4699" t="s">
        <v>4</v>
      </c>
      <c r="E4699" s="22" t="s">
        <v>3162</v>
      </c>
      <c r="F4699" s="23" t="s">
        <v>40</v>
      </c>
      <c r="G4699" s="24">
        <v>12</v>
      </c>
      <c r="H4699" s="23">
        <v>0</v>
      </c>
      <c r="I4699" s="23">
        <f>ROUND(G4699*H4699,6)</f>
        <v>0</v>
      </c>
      <c r="L4699" s="25">
        <v>0</v>
      </c>
      <c r="M4699" s="26">
        <f>ROUND(ROUND(L4699,2)*ROUND(G4699,3),2)</f>
        <v>0</v>
      </c>
      <c r="N4699" s="23" t="s">
        <v>53</v>
      </c>
      <c r="O4699">
        <f>(M4699*21)/100</f>
        <v>0</v>
      </c>
      <c r="P4699" t="s">
        <v>42</v>
      </c>
    </row>
    <row r="4700" spans="1:16" x14ac:dyDescent="0.2">
      <c r="A4700" s="27" t="s">
        <v>43</v>
      </c>
      <c r="E4700" s="28" t="s">
        <v>4</v>
      </c>
    </row>
    <row r="4701" spans="1:16" x14ac:dyDescent="0.2">
      <c r="A4701" s="27" t="s">
        <v>44</v>
      </c>
      <c r="E4701" s="29" t="s">
        <v>4</v>
      </c>
    </row>
    <row r="4702" spans="1:16" x14ac:dyDescent="0.2">
      <c r="E4702" s="28" t="s">
        <v>4</v>
      </c>
    </row>
    <row r="4703" spans="1:16" x14ac:dyDescent="0.2">
      <c r="A4703" t="s">
        <v>36</v>
      </c>
      <c r="B4703" s="5" t="s">
        <v>847</v>
      </c>
      <c r="C4703" s="5" t="s">
        <v>3163</v>
      </c>
      <c r="D4703" t="s">
        <v>4</v>
      </c>
      <c r="E4703" s="22" t="s">
        <v>3164</v>
      </c>
      <c r="F4703" s="23" t="s">
        <v>40</v>
      </c>
      <c r="G4703" s="24">
        <v>150</v>
      </c>
      <c r="H4703" s="23">
        <v>0</v>
      </c>
      <c r="I4703" s="23">
        <f>ROUND(G4703*H4703,6)</f>
        <v>0</v>
      </c>
      <c r="L4703" s="25">
        <v>0</v>
      </c>
      <c r="M4703" s="26">
        <f>ROUND(ROUND(L4703,2)*ROUND(G4703,3),2)</f>
        <v>0</v>
      </c>
      <c r="N4703" s="23" t="s">
        <v>53</v>
      </c>
      <c r="O4703">
        <f>(M4703*21)/100</f>
        <v>0</v>
      </c>
      <c r="P4703" t="s">
        <v>42</v>
      </c>
    </row>
    <row r="4704" spans="1:16" x14ac:dyDescent="0.2">
      <c r="A4704" s="27" t="s">
        <v>43</v>
      </c>
      <c r="E4704" s="28" t="s">
        <v>4</v>
      </c>
    </row>
    <row r="4705" spans="1:16" x14ac:dyDescent="0.2">
      <c r="A4705" s="27" t="s">
        <v>44</v>
      </c>
      <c r="E4705" s="29" t="s">
        <v>4</v>
      </c>
    </row>
    <row r="4706" spans="1:16" x14ac:dyDescent="0.2">
      <c r="E4706" s="28" t="s">
        <v>4</v>
      </c>
    </row>
    <row r="4707" spans="1:16" x14ac:dyDescent="0.2">
      <c r="A4707" t="s">
        <v>36</v>
      </c>
      <c r="B4707" s="5" t="s">
        <v>855</v>
      </c>
      <c r="C4707" s="5" t="s">
        <v>3165</v>
      </c>
      <c r="D4707" t="s">
        <v>4</v>
      </c>
      <c r="E4707" s="22" t="s">
        <v>3166</v>
      </c>
      <c r="F4707" s="23" t="s">
        <v>40</v>
      </c>
      <c r="G4707" s="24">
        <v>11</v>
      </c>
      <c r="H4707" s="23">
        <v>0</v>
      </c>
      <c r="I4707" s="23">
        <f>ROUND(G4707*H4707,6)</f>
        <v>0</v>
      </c>
      <c r="L4707" s="25">
        <v>0</v>
      </c>
      <c r="M4707" s="26">
        <f>ROUND(ROUND(L4707,2)*ROUND(G4707,3),2)</f>
        <v>0</v>
      </c>
      <c r="N4707" s="23" t="s">
        <v>53</v>
      </c>
      <c r="O4707">
        <f>(M4707*21)/100</f>
        <v>0</v>
      </c>
      <c r="P4707" t="s">
        <v>42</v>
      </c>
    </row>
    <row r="4708" spans="1:16" x14ac:dyDescent="0.2">
      <c r="A4708" s="27" t="s">
        <v>43</v>
      </c>
      <c r="E4708" s="28" t="s">
        <v>4</v>
      </c>
    </row>
    <row r="4709" spans="1:16" x14ac:dyDescent="0.2">
      <c r="A4709" s="27" t="s">
        <v>44</v>
      </c>
      <c r="E4709" s="29" t="s">
        <v>4</v>
      </c>
    </row>
    <row r="4710" spans="1:16" x14ac:dyDescent="0.2">
      <c r="E4710" s="28" t="s">
        <v>4</v>
      </c>
    </row>
    <row r="4711" spans="1:16" x14ac:dyDescent="0.2">
      <c r="A4711" t="s">
        <v>36</v>
      </c>
      <c r="B4711" s="5" t="s">
        <v>722</v>
      </c>
      <c r="C4711" s="5" t="s">
        <v>3167</v>
      </c>
      <c r="D4711" t="s">
        <v>4</v>
      </c>
      <c r="E4711" s="22" t="s">
        <v>3168</v>
      </c>
      <c r="F4711" s="23" t="s">
        <v>40</v>
      </c>
      <c r="G4711" s="24">
        <v>11</v>
      </c>
      <c r="H4711" s="23">
        <v>0</v>
      </c>
      <c r="I4711" s="23">
        <f>ROUND(G4711*H4711,6)</f>
        <v>0</v>
      </c>
      <c r="L4711" s="25">
        <v>0</v>
      </c>
      <c r="M4711" s="26">
        <f>ROUND(ROUND(L4711,2)*ROUND(G4711,3),2)</f>
        <v>0</v>
      </c>
      <c r="N4711" s="23" t="s">
        <v>53</v>
      </c>
      <c r="O4711">
        <f>(M4711*21)/100</f>
        <v>0</v>
      </c>
      <c r="P4711" t="s">
        <v>42</v>
      </c>
    </row>
    <row r="4712" spans="1:16" x14ac:dyDescent="0.2">
      <c r="A4712" s="27" t="s">
        <v>43</v>
      </c>
      <c r="E4712" s="28" t="s">
        <v>4</v>
      </c>
    </row>
    <row r="4713" spans="1:16" x14ac:dyDescent="0.2">
      <c r="A4713" s="27" t="s">
        <v>44</v>
      </c>
      <c r="E4713" s="29" t="s">
        <v>4</v>
      </c>
    </row>
    <row r="4714" spans="1:16" x14ac:dyDescent="0.2">
      <c r="E4714" s="28" t="s">
        <v>4</v>
      </c>
    </row>
    <row r="4715" spans="1:16" x14ac:dyDescent="0.2">
      <c r="A4715" t="s">
        <v>36</v>
      </c>
      <c r="B4715" s="5" t="s">
        <v>939</v>
      </c>
      <c r="C4715" s="5" t="s">
        <v>3169</v>
      </c>
      <c r="D4715" t="s">
        <v>4</v>
      </c>
      <c r="E4715" s="22" t="s">
        <v>3170</v>
      </c>
      <c r="F4715" s="23" t="s">
        <v>40</v>
      </c>
      <c r="G4715" s="24">
        <v>11</v>
      </c>
      <c r="H4715" s="23">
        <v>0</v>
      </c>
      <c r="I4715" s="23">
        <f>ROUND(G4715*H4715,6)</f>
        <v>0</v>
      </c>
      <c r="L4715" s="25">
        <v>0</v>
      </c>
      <c r="M4715" s="26">
        <f>ROUND(ROUND(L4715,2)*ROUND(G4715,3),2)</f>
        <v>0</v>
      </c>
      <c r="N4715" s="23" t="s">
        <v>53</v>
      </c>
      <c r="O4715">
        <f>(M4715*21)/100</f>
        <v>0</v>
      </c>
      <c r="P4715" t="s">
        <v>42</v>
      </c>
    </row>
    <row r="4716" spans="1:16" x14ac:dyDescent="0.2">
      <c r="A4716" s="27" t="s">
        <v>43</v>
      </c>
      <c r="E4716" s="28" t="s">
        <v>4</v>
      </c>
    </row>
    <row r="4717" spans="1:16" x14ac:dyDescent="0.2">
      <c r="A4717" s="27" t="s">
        <v>44</v>
      </c>
      <c r="E4717" s="29" t="s">
        <v>4</v>
      </c>
    </row>
    <row r="4718" spans="1:16" x14ac:dyDescent="0.2">
      <c r="E4718" s="28" t="s">
        <v>4</v>
      </c>
    </row>
    <row r="4719" spans="1:16" x14ac:dyDescent="0.2">
      <c r="A4719" t="s">
        <v>36</v>
      </c>
      <c r="B4719" s="5" t="s">
        <v>339</v>
      </c>
      <c r="C4719" s="5" t="s">
        <v>3171</v>
      </c>
      <c r="D4719" t="s">
        <v>4</v>
      </c>
      <c r="E4719" s="22" t="s">
        <v>3172</v>
      </c>
      <c r="F4719" s="23" t="s">
        <v>40</v>
      </c>
      <c r="G4719" s="24">
        <v>19</v>
      </c>
      <c r="H4719" s="23">
        <v>0</v>
      </c>
      <c r="I4719" s="23">
        <f>ROUND(G4719*H4719,6)</f>
        <v>0</v>
      </c>
      <c r="L4719" s="25">
        <v>0</v>
      </c>
      <c r="M4719" s="26">
        <f>ROUND(ROUND(L4719,2)*ROUND(G4719,3),2)</f>
        <v>0</v>
      </c>
      <c r="N4719" s="23" t="s">
        <v>53</v>
      </c>
      <c r="O4719">
        <f>(M4719*21)/100</f>
        <v>0</v>
      </c>
      <c r="P4719" t="s">
        <v>42</v>
      </c>
    </row>
    <row r="4720" spans="1:16" x14ac:dyDescent="0.2">
      <c r="A4720" s="27" t="s">
        <v>43</v>
      </c>
      <c r="E4720" s="28" t="s">
        <v>4</v>
      </c>
    </row>
    <row r="4721" spans="1:16" x14ac:dyDescent="0.2">
      <c r="A4721" s="27" t="s">
        <v>44</v>
      </c>
      <c r="E4721" s="29" t="s">
        <v>4</v>
      </c>
    </row>
    <row r="4722" spans="1:16" x14ac:dyDescent="0.2">
      <c r="E4722" s="28" t="s">
        <v>4</v>
      </c>
    </row>
    <row r="4723" spans="1:16" x14ac:dyDescent="0.2">
      <c r="A4723" t="s">
        <v>36</v>
      </c>
      <c r="B4723" s="5" t="s">
        <v>348</v>
      </c>
      <c r="C4723" s="5" t="s">
        <v>3171</v>
      </c>
      <c r="D4723" t="s">
        <v>37</v>
      </c>
      <c r="E4723" s="22" t="s">
        <v>3172</v>
      </c>
      <c r="F4723" s="23" t="s">
        <v>40</v>
      </c>
      <c r="G4723" s="24">
        <v>3</v>
      </c>
      <c r="H4723" s="23">
        <v>0</v>
      </c>
      <c r="I4723" s="23">
        <f>ROUND(G4723*H4723,6)</f>
        <v>0</v>
      </c>
      <c r="L4723" s="25">
        <v>0</v>
      </c>
      <c r="M4723" s="26">
        <f>ROUND(ROUND(L4723,2)*ROUND(G4723,3),2)</f>
        <v>0</v>
      </c>
      <c r="N4723" s="23" t="s">
        <v>53</v>
      </c>
      <c r="O4723">
        <f>(M4723*21)/100</f>
        <v>0</v>
      </c>
      <c r="P4723" t="s">
        <v>42</v>
      </c>
    </row>
    <row r="4724" spans="1:16" x14ac:dyDescent="0.2">
      <c r="A4724" s="27" t="s">
        <v>43</v>
      </c>
      <c r="E4724" s="28" t="s">
        <v>4</v>
      </c>
    </row>
    <row r="4725" spans="1:16" x14ac:dyDescent="0.2">
      <c r="A4725" s="27" t="s">
        <v>44</v>
      </c>
      <c r="E4725" s="29" t="s">
        <v>4</v>
      </c>
    </row>
    <row r="4726" spans="1:16" x14ac:dyDescent="0.2">
      <c r="E4726" s="28" t="s">
        <v>4</v>
      </c>
    </row>
    <row r="4727" spans="1:16" x14ac:dyDescent="0.2">
      <c r="A4727" t="s">
        <v>36</v>
      </c>
      <c r="B4727" s="5" t="s">
        <v>358</v>
      </c>
      <c r="C4727" s="5" t="s">
        <v>3171</v>
      </c>
      <c r="D4727" t="s">
        <v>42</v>
      </c>
      <c r="E4727" s="22" t="s">
        <v>3172</v>
      </c>
      <c r="F4727" s="23" t="s">
        <v>40</v>
      </c>
      <c r="G4727" s="24">
        <v>22</v>
      </c>
      <c r="H4727" s="23">
        <v>0</v>
      </c>
      <c r="I4727" s="23">
        <f>ROUND(G4727*H4727,6)</f>
        <v>0</v>
      </c>
      <c r="L4727" s="25">
        <v>0</v>
      </c>
      <c r="M4727" s="26">
        <f>ROUND(ROUND(L4727,2)*ROUND(G4727,3),2)</f>
        <v>0</v>
      </c>
      <c r="N4727" s="23" t="s">
        <v>53</v>
      </c>
      <c r="O4727">
        <f>(M4727*21)/100</f>
        <v>0</v>
      </c>
      <c r="P4727" t="s">
        <v>42</v>
      </c>
    </row>
    <row r="4728" spans="1:16" x14ac:dyDescent="0.2">
      <c r="A4728" s="27" t="s">
        <v>43</v>
      </c>
      <c r="E4728" s="28" t="s">
        <v>4</v>
      </c>
    </row>
    <row r="4729" spans="1:16" x14ac:dyDescent="0.2">
      <c r="A4729" s="27" t="s">
        <v>44</v>
      </c>
      <c r="E4729" s="29" t="s">
        <v>4</v>
      </c>
    </row>
    <row r="4730" spans="1:16" x14ac:dyDescent="0.2">
      <c r="E4730" s="28" t="s">
        <v>4</v>
      </c>
    </row>
    <row r="4731" spans="1:16" x14ac:dyDescent="0.2">
      <c r="A4731" t="s">
        <v>36</v>
      </c>
      <c r="B4731" s="5" t="s">
        <v>258</v>
      </c>
      <c r="C4731" s="5" t="s">
        <v>3171</v>
      </c>
      <c r="D4731" t="s">
        <v>49</v>
      </c>
      <c r="E4731" s="22" t="s">
        <v>3172</v>
      </c>
      <c r="F4731" s="23" t="s">
        <v>40</v>
      </c>
      <c r="G4731" s="24">
        <v>39</v>
      </c>
      <c r="H4731" s="23">
        <v>0</v>
      </c>
      <c r="I4731" s="23">
        <f>ROUND(G4731*H4731,6)</f>
        <v>0</v>
      </c>
      <c r="L4731" s="25">
        <v>0</v>
      </c>
      <c r="M4731" s="26">
        <f>ROUND(ROUND(L4731,2)*ROUND(G4731,3),2)</f>
        <v>0</v>
      </c>
      <c r="N4731" s="23" t="s">
        <v>53</v>
      </c>
      <c r="O4731">
        <f>(M4731*21)/100</f>
        <v>0</v>
      </c>
      <c r="P4731" t="s">
        <v>42</v>
      </c>
    </row>
    <row r="4732" spans="1:16" x14ac:dyDescent="0.2">
      <c r="A4732" s="27" t="s">
        <v>43</v>
      </c>
      <c r="E4732" s="28" t="s">
        <v>4</v>
      </c>
    </row>
    <row r="4733" spans="1:16" x14ac:dyDescent="0.2">
      <c r="A4733" s="27" t="s">
        <v>44</v>
      </c>
      <c r="E4733" s="29" t="s">
        <v>4</v>
      </c>
    </row>
    <row r="4734" spans="1:16" x14ac:dyDescent="0.2">
      <c r="E4734" s="28" t="s">
        <v>4</v>
      </c>
    </row>
    <row r="4735" spans="1:16" x14ac:dyDescent="0.2">
      <c r="A4735" t="s">
        <v>36</v>
      </c>
      <c r="B4735" s="5" t="s">
        <v>261</v>
      </c>
      <c r="C4735" s="5" t="s">
        <v>3171</v>
      </c>
      <c r="D4735" t="s">
        <v>57</v>
      </c>
      <c r="E4735" s="22" t="s">
        <v>3172</v>
      </c>
      <c r="F4735" s="23" t="s">
        <v>40</v>
      </c>
      <c r="G4735" s="24">
        <v>37</v>
      </c>
      <c r="H4735" s="23">
        <v>0</v>
      </c>
      <c r="I4735" s="23">
        <f>ROUND(G4735*H4735,6)</f>
        <v>0</v>
      </c>
      <c r="L4735" s="25">
        <v>0</v>
      </c>
      <c r="M4735" s="26">
        <f>ROUND(ROUND(L4735,2)*ROUND(G4735,3),2)</f>
        <v>0</v>
      </c>
      <c r="N4735" s="23" t="s">
        <v>53</v>
      </c>
      <c r="O4735">
        <f>(M4735*21)/100</f>
        <v>0</v>
      </c>
      <c r="P4735" t="s">
        <v>42</v>
      </c>
    </row>
    <row r="4736" spans="1:16" x14ac:dyDescent="0.2">
      <c r="A4736" s="27" t="s">
        <v>43</v>
      </c>
      <c r="E4736" s="28" t="s">
        <v>4</v>
      </c>
    </row>
    <row r="4737" spans="1:16" x14ac:dyDescent="0.2">
      <c r="A4737" s="27" t="s">
        <v>44</v>
      </c>
      <c r="E4737" s="29" t="s">
        <v>4</v>
      </c>
    </row>
    <row r="4738" spans="1:16" x14ac:dyDescent="0.2">
      <c r="E4738" s="28" t="s">
        <v>4</v>
      </c>
    </row>
    <row r="4739" spans="1:16" x14ac:dyDescent="0.2">
      <c r="A4739" t="s">
        <v>36</v>
      </c>
      <c r="B4739" s="5" t="s">
        <v>262</v>
      </c>
      <c r="C4739" s="5" t="s">
        <v>3171</v>
      </c>
      <c r="D4739" t="s">
        <v>61</v>
      </c>
      <c r="E4739" s="22" t="s">
        <v>3172</v>
      </c>
      <c r="F4739" s="23" t="s">
        <v>40</v>
      </c>
      <c r="G4739" s="24">
        <v>14</v>
      </c>
      <c r="H4739" s="23">
        <v>0</v>
      </c>
      <c r="I4739" s="23">
        <f>ROUND(G4739*H4739,6)</f>
        <v>0</v>
      </c>
      <c r="L4739" s="25">
        <v>0</v>
      </c>
      <c r="M4739" s="26">
        <f>ROUND(ROUND(L4739,2)*ROUND(G4739,3),2)</f>
        <v>0</v>
      </c>
      <c r="N4739" s="23" t="s">
        <v>53</v>
      </c>
      <c r="O4739">
        <f>(M4739*21)/100</f>
        <v>0</v>
      </c>
      <c r="P4739" t="s">
        <v>42</v>
      </c>
    </row>
    <row r="4740" spans="1:16" x14ac:dyDescent="0.2">
      <c r="A4740" s="27" t="s">
        <v>43</v>
      </c>
      <c r="E4740" s="28" t="s">
        <v>4</v>
      </c>
    </row>
    <row r="4741" spans="1:16" x14ac:dyDescent="0.2">
      <c r="A4741" s="27" t="s">
        <v>44</v>
      </c>
      <c r="E4741" s="29" t="s">
        <v>4</v>
      </c>
    </row>
    <row r="4742" spans="1:16" x14ac:dyDescent="0.2">
      <c r="E4742" s="28" t="s">
        <v>4</v>
      </c>
    </row>
    <row r="4743" spans="1:16" x14ac:dyDescent="0.2">
      <c r="A4743" t="s">
        <v>36</v>
      </c>
      <c r="B4743" s="5" t="s">
        <v>265</v>
      </c>
      <c r="C4743" s="5" t="s">
        <v>3173</v>
      </c>
      <c r="D4743" t="s">
        <v>4</v>
      </c>
      <c r="E4743" s="22" t="s">
        <v>3174</v>
      </c>
      <c r="F4743" s="23" t="s">
        <v>40</v>
      </c>
      <c r="G4743" s="24">
        <v>12</v>
      </c>
      <c r="H4743" s="23">
        <v>0</v>
      </c>
      <c r="I4743" s="23">
        <f>ROUND(G4743*H4743,6)</f>
        <v>0</v>
      </c>
      <c r="L4743" s="25">
        <v>0</v>
      </c>
      <c r="M4743" s="26">
        <f>ROUND(ROUND(L4743,2)*ROUND(G4743,3),2)</f>
        <v>0</v>
      </c>
      <c r="N4743" s="23" t="s">
        <v>53</v>
      </c>
      <c r="O4743">
        <f>(M4743*21)/100</f>
        <v>0</v>
      </c>
      <c r="P4743" t="s">
        <v>42</v>
      </c>
    </row>
    <row r="4744" spans="1:16" x14ac:dyDescent="0.2">
      <c r="A4744" s="27" t="s">
        <v>43</v>
      </c>
      <c r="E4744" s="28" t="s">
        <v>4</v>
      </c>
    </row>
    <row r="4745" spans="1:16" x14ac:dyDescent="0.2">
      <c r="A4745" s="27" t="s">
        <v>44</v>
      </c>
      <c r="E4745" s="29" t="s">
        <v>4</v>
      </c>
    </row>
    <row r="4746" spans="1:16" x14ac:dyDescent="0.2">
      <c r="E4746" s="28" t="s">
        <v>4</v>
      </c>
    </row>
    <row r="4747" spans="1:16" x14ac:dyDescent="0.2">
      <c r="A4747" t="s">
        <v>36</v>
      </c>
      <c r="B4747" s="5" t="s">
        <v>288</v>
      </c>
      <c r="C4747" s="5" t="s">
        <v>3173</v>
      </c>
      <c r="D4747" t="s">
        <v>37</v>
      </c>
      <c r="E4747" s="22" t="s">
        <v>3174</v>
      </c>
      <c r="F4747" s="23" t="s">
        <v>40</v>
      </c>
      <c r="G4747" s="24">
        <v>14</v>
      </c>
      <c r="H4747" s="23">
        <v>0</v>
      </c>
      <c r="I4747" s="23">
        <f>ROUND(G4747*H4747,6)</f>
        <v>0</v>
      </c>
      <c r="L4747" s="25">
        <v>0</v>
      </c>
      <c r="M4747" s="26">
        <f>ROUND(ROUND(L4747,2)*ROUND(G4747,3),2)</f>
        <v>0</v>
      </c>
      <c r="N4747" s="23" t="s">
        <v>53</v>
      </c>
      <c r="O4747">
        <f>(M4747*21)/100</f>
        <v>0</v>
      </c>
      <c r="P4747" t="s">
        <v>42</v>
      </c>
    </row>
    <row r="4748" spans="1:16" x14ac:dyDescent="0.2">
      <c r="A4748" s="27" t="s">
        <v>43</v>
      </c>
      <c r="E4748" s="28" t="s">
        <v>4</v>
      </c>
    </row>
    <row r="4749" spans="1:16" x14ac:dyDescent="0.2">
      <c r="A4749" s="27" t="s">
        <v>44</v>
      </c>
      <c r="E4749" s="29" t="s">
        <v>4</v>
      </c>
    </row>
    <row r="4750" spans="1:16" x14ac:dyDescent="0.2">
      <c r="E4750" s="28" t="s">
        <v>4</v>
      </c>
    </row>
    <row r="4751" spans="1:16" x14ac:dyDescent="0.2">
      <c r="A4751" t="s">
        <v>36</v>
      </c>
      <c r="B4751" s="5" t="s">
        <v>363</v>
      </c>
      <c r="C4751" s="5" t="s">
        <v>3173</v>
      </c>
      <c r="D4751" t="s">
        <v>42</v>
      </c>
      <c r="E4751" s="22" t="s">
        <v>3174</v>
      </c>
      <c r="F4751" s="23" t="s">
        <v>40</v>
      </c>
      <c r="G4751" s="24">
        <v>6</v>
      </c>
      <c r="H4751" s="23">
        <v>0</v>
      </c>
      <c r="I4751" s="23">
        <f>ROUND(G4751*H4751,6)</f>
        <v>0</v>
      </c>
      <c r="L4751" s="25">
        <v>0</v>
      </c>
      <c r="M4751" s="26">
        <f>ROUND(ROUND(L4751,2)*ROUND(G4751,3),2)</f>
        <v>0</v>
      </c>
      <c r="N4751" s="23" t="s">
        <v>53</v>
      </c>
      <c r="O4751">
        <f>(M4751*21)/100</f>
        <v>0</v>
      </c>
      <c r="P4751" t="s">
        <v>42</v>
      </c>
    </row>
    <row r="4752" spans="1:16" x14ac:dyDescent="0.2">
      <c r="A4752" s="27" t="s">
        <v>43</v>
      </c>
      <c r="E4752" s="28" t="s">
        <v>4</v>
      </c>
    </row>
    <row r="4753" spans="1:16" x14ac:dyDescent="0.2">
      <c r="A4753" s="27" t="s">
        <v>44</v>
      </c>
      <c r="E4753" s="29" t="s">
        <v>4</v>
      </c>
    </row>
    <row r="4754" spans="1:16" x14ac:dyDescent="0.2">
      <c r="E4754" s="28" t="s">
        <v>4</v>
      </c>
    </row>
    <row r="4755" spans="1:16" x14ac:dyDescent="0.2">
      <c r="A4755" t="s">
        <v>36</v>
      </c>
      <c r="B4755" s="5" t="s">
        <v>372</v>
      </c>
      <c r="C4755" s="5" t="s">
        <v>3173</v>
      </c>
      <c r="D4755" t="s">
        <v>49</v>
      </c>
      <c r="E4755" s="22" t="s">
        <v>3174</v>
      </c>
      <c r="F4755" s="23" t="s">
        <v>40</v>
      </c>
      <c r="G4755" s="24">
        <v>5</v>
      </c>
      <c r="H4755" s="23">
        <v>0</v>
      </c>
      <c r="I4755" s="23">
        <f>ROUND(G4755*H4755,6)</f>
        <v>0</v>
      </c>
      <c r="L4755" s="25">
        <v>0</v>
      </c>
      <c r="M4755" s="26">
        <f>ROUND(ROUND(L4755,2)*ROUND(G4755,3),2)</f>
        <v>0</v>
      </c>
      <c r="N4755" s="23" t="s">
        <v>53</v>
      </c>
      <c r="O4755">
        <f>(M4755*21)/100</f>
        <v>0</v>
      </c>
      <c r="P4755" t="s">
        <v>42</v>
      </c>
    </row>
    <row r="4756" spans="1:16" x14ac:dyDescent="0.2">
      <c r="A4756" s="27" t="s">
        <v>43</v>
      </c>
      <c r="E4756" s="28" t="s">
        <v>4</v>
      </c>
    </row>
    <row r="4757" spans="1:16" x14ac:dyDescent="0.2">
      <c r="A4757" s="27" t="s">
        <v>44</v>
      </c>
      <c r="E4757" s="29" t="s">
        <v>4</v>
      </c>
    </row>
    <row r="4758" spans="1:16" x14ac:dyDescent="0.2">
      <c r="E4758" s="28" t="s">
        <v>4</v>
      </c>
    </row>
    <row r="4759" spans="1:16" x14ac:dyDescent="0.2">
      <c r="A4759" t="s">
        <v>36</v>
      </c>
      <c r="B4759" s="5" t="s">
        <v>574</v>
      </c>
      <c r="C4759" s="5" t="s">
        <v>3173</v>
      </c>
      <c r="D4759" t="s">
        <v>57</v>
      </c>
      <c r="E4759" s="22" t="s">
        <v>3174</v>
      </c>
      <c r="F4759" s="23" t="s">
        <v>40</v>
      </c>
      <c r="G4759" s="24">
        <v>15</v>
      </c>
      <c r="H4759" s="23">
        <v>0</v>
      </c>
      <c r="I4759" s="23">
        <f>ROUND(G4759*H4759,6)</f>
        <v>0</v>
      </c>
      <c r="L4759" s="25">
        <v>0</v>
      </c>
      <c r="M4759" s="26">
        <f>ROUND(ROUND(L4759,2)*ROUND(G4759,3),2)</f>
        <v>0</v>
      </c>
      <c r="N4759" s="23" t="s">
        <v>53</v>
      </c>
      <c r="O4759">
        <f>(M4759*21)/100</f>
        <v>0</v>
      </c>
      <c r="P4759" t="s">
        <v>42</v>
      </c>
    </row>
    <row r="4760" spans="1:16" x14ac:dyDescent="0.2">
      <c r="A4760" s="27" t="s">
        <v>43</v>
      </c>
      <c r="E4760" s="28" t="s">
        <v>4</v>
      </c>
    </row>
    <row r="4761" spans="1:16" x14ac:dyDescent="0.2">
      <c r="A4761" s="27" t="s">
        <v>44</v>
      </c>
      <c r="E4761" s="29" t="s">
        <v>4</v>
      </c>
    </row>
    <row r="4762" spans="1:16" x14ac:dyDescent="0.2">
      <c r="E4762" s="28" t="s">
        <v>4</v>
      </c>
    </row>
    <row r="4763" spans="1:16" x14ac:dyDescent="0.2">
      <c r="A4763" t="s">
        <v>36</v>
      </c>
      <c r="B4763" s="5" t="s">
        <v>555</v>
      </c>
      <c r="C4763" s="5" t="s">
        <v>3173</v>
      </c>
      <c r="D4763" t="s">
        <v>61</v>
      </c>
      <c r="E4763" s="22" t="s">
        <v>3174</v>
      </c>
      <c r="F4763" s="23" t="s">
        <v>40</v>
      </c>
      <c r="G4763" s="24">
        <v>13</v>
      </c>
      <c r="H4763" s="23">
        <v>0</v>
      </c>
      <c r="I4763" s="23">
        <f>ROUND(G4763*H4763,6)</f>
        <v>0</v>
      </c>
      <c r="L4763" s="25">
        <v>0</v>
      </c>
      <c r="M4763" s="26">
        <f>ROUND(ROUND(L4763,2)*ROUND(G4763,3),2)</f>
        <v>0</v>
      </c>
      <c r="N4763" s="23" t="s">
        <v>53</v>
      </c>
      <c r="O4763">
        <f>(M4763*21)/100</f>
        <v>0</v>
      </c>
      <c r="P4763" t="s">
        <v>42</v>
      </c>
    </row>
    <row r="4764" spans="1:16" x14ac:dyDescent="0.2">
      <c r="A4764" s="27" t="s">
        <v>43</v>
      </c>
      <c r="E4764" s="28" t="s">
        <v>4</v>
      </c>
    </row>
    <row r="4765" spans="1:16" x14ac:dyDescent="0.2">
      <c r="A4765" s="27" t="s">
        <v>44</v>
      </c>
      <c r="E4765" s="29" t="s">
        <v>4</v>
      </c>
    </row>
    <row r="4766" spans="1:16" x14ac:dyDescent="0.2">
      <c r="E4766" s="28" t="s">
        <v>4</v>
      </c>
    </row>
    <row r="4767" spans="1:16" x14ac:dyDescent="0.2">
      <c r="A4767" t="s">
        <v>36</v>
      </c>
      <c r="B4767" s="5" t="s">
        <v>551</v>
      </c>
      <c r="C4767" s="5" t="s">
        <v>3173</v>
      </c>
      <c r="D4767" t="s">
        <v>66</v>
      </c>
      <c r="E4767" s="22" t="s">
        <v>3174</v>
      </c>
      <c r="F4767" s="23" t="s">
        <v>40</v>
      </c>
      <c r="G4767" s="24">
        <v>5</v>
      </c>
      <c r="H4767" s="23">
        <v>0</v>
      </c>
      <c r="I4767" s="23">
        <f>ROUND(G4767*H4767,6)</f>
        <v>0</v>
      </c>
      <c r="L4767" s="25">
        <v>0</v>
      </c>
      <c r="M4767" s="26">
        <f>ROUND(ROUND(L4767,2)*ROUND(G4767,3),2)</f>
        <v>0</v>
      </c>
      <c r="N4767" s="23" t="s">
        <v>53</v>
      </c>
      <c r="O4767">
        <f>(M4767*21)/100</f>
        <v>0</v>
      </c>
      <c r="P4767" t="s">
        <v>42</v>
      </c>
    </row>
    <row r="4768" spans="1:16" x14ac:dyDescent="0.2">
      <c r="A4768" s="27" t="s">
        <v>43</v>
      </c>
      <c r="E4768" s="28" t="s">
        <v>4</v>
      </c>
    </row>
    <row r="4769" spans="1:16" x14ac:dyDescent="0.2">
      <c r="A4769" s="27" t="s">
        <v>44</v>
      </c>
      <c r="E4769" s="29" t="s">
        <v>4</v>
      </c>
    </row>
    <row r="4770" spans="1:16" x14ac:dyDescent="0.2">
      <c r="E4770" s="28" t="s">
        <v>4</v>
      </c>
    </row>
    <row r="4771" spans="1:16" x14ac:dyDescent="0.2">
      <c r="A4771" t="s">
        <v>36</v>
      </c>
      <c r="B4771" s="5" t="s">
        <v>587</v>
      </c>
      <c r="C4771" s="5" t="s">
        <v>3175</v>
      </c>
      <c r="D4771" t="s">
        <v>4</v>
      </c>
      <c r="E4771" s="22" t="s">
        <v>3176</v>
      </c>
      <c r="F4771" s="23" t="s">
        <v>40</v>
      </c>
      <c r="G4771" s="24">
        <v>16</v>
      </c>
      <c r="H4771" s="23">
        <v>0</v>
      </c>
      <c r="I4771" s="23">
        <f>ROUND(G4771*H4771,6)</f>
        <v>0</v>
      </c>
      <c r="L4771" s="25">
        <v>0</v>
      </c>
      <c r="M4771" s="26">
        <f>ROUND(ROUND(L4771,2)*ROUND(G4771,3),2)</f>
        <v>0</v>
      </c>
      <c r="N4771" s="23" t="s">
        <v>53</v>
      </c>
      <c r="O4771">
        <f>(M4771*21)/100</f>
        <v>0</v>
      </c>
      <c r="P4771" t="s">
        <v>42</v>
      </c>
    </row>
    <row r="4772" spans="1:16" x14ac:dyDescent="0.2">
      <c r="A4772" s="27" t="s">
        <v>43</v>
      </c>
      <c r="E4772" s="28" t="s">
        <v>4</v>
      </c>
    </row>
    <row r="4773" spans="1:16" x14ac:dyDescent="0.2">
      <c r="A4773" s="27" t="s">
        <v>44</v>
      </c>
      <c r="E4773" s="29" t="s">
        <v>4</v>
      </c>
    </row>
    <row r="4774" spans="1:16" x14ac:dyDescent="0.2">
      <c r="E4774" s="28" t="s">
        <v>4</v>
      </c>
    </row>
    <row r="4775" spans="1:16" x14ac:dyDescent="0.2">
      <c r="A4775" t="s">
        <v>36</v>
      </c>
      <c r="B4775" s="5" t="s">
        <v>594</v>
      </c>
      <c r="C4775" s="5" t="s">
        <v>3177</v>
      </c>
      <c r="D4775" t="s">
        <v>4</v>
      </c>
      <c r="E4775" s="22" t="s">
        <v>3178</v>
      </c>
      <c r="F4775" s="23" t="s">
        <v>40</v>
      </c>
      <c r="G4775" s="24">
        <v>50</v>
      </c>
      <c r="H4775" s="23">
        <v>0</v>
      </c>
      <c r="I4775" s="23">
        <f>ROUND(G4775*H4775,6)</f>
        <v>0</v>
      </c>
      <c r="L4775" s="25">
        <v>0</v>
      </c>
      <c r="M4775" s="26">
        <f>ROUND(ROUND(L4775,2)*ROUND(G4775,3),2)</f>
        <v>0</v>
      </c>
      <c r="N4775" s="23" t="s">
        <v>53</v>
      </c>
      <c r="O4775">
        <f>(M4775*21)/100</f>
        <v>0</v>
      </c>
      <c r="P4775" t="s">
        <v>42</v>
      </c>
    </row>
    <row r="4776" spans="1:16" x14ac:dyDescent="0.2">
      <c r="A4776" s="27" t="s">
        <v>43</v>
      </c>
      <c r="E4776" s="28" t="s">
        <v>4</v>
      </c>
    </row>
    <row r="4777" spans="1:16" x14ac:dyDescent="0.2">
      <c r="A4777" s="27" t="s">
        <v>44</v>
      </c>
      <c r="E4777" s="29" t="s">
        <v>4</v>
      </c>
    </row>
    <row r="4778" spans="1:16" x14ac:dyDescent="0.2">
      <c r="E4778" s="28" t="s">
        <v>4</v>
      </c>
    </row>
    <row r="4779" spans="1:16" x14ac:dyDescent="0.2">
      <c r="A4779" t="s">
        <v>36</v>
      </c>
      <c r="B4779" s="5" t="s">
        <v>611</v>
      </c>
      <c r="C4779" s="5" t="s">
        <v>3179</v>
      </c>
      <c r="D4779" t="s">
        <v>4</v>
      </c>
      <c r="E4779" s="22" t="s">
        <v>3180</v>
      </c>
      <c r="F4779" s="23" t="s">
        <v>40</v>
      </c>
      <c r="G4779" s="24">
        <v>35</v>
      </c>
      <c r="H4779" s="23">
        <v>0</v>
      </c>
      <c r="I4779" s="23">
        <f>ROUND(G4779*H4779,6)</f>
        <v>0</v>
      </c>
      <c r="L4779" s="25">
        <v>0</v>
      </c>
      <c r="M4779" s="26">
        <f>ROUND(ROUND(L4779,2)*ROUND(G4779,3),2)</f>
        <v>0</v>
      </c>
      <c r="N4779" s="23" t="s">
        <v>53</v>
      </c>
      <c r="O4779">
        <f>(M4779*21)/100</f>
        <v>0</v>
      </c>
      <c r="P4779" t="s">
        <v>42</v>
      </c>
    </row>
    <row r="4780" spans="1:16" x14ac:dyDescent="0.2">
      <c r="A4780" s="27" t="s">
        <v>43</v>
      </c>
      <c r="E4780" s="28" t="s">
        <v>4</v>
      </c>
    </row>
    <row r="4781" spans="1:16" x14ac:dyDescent="0.2">
      <c r="A4781" s="27" t="s">
        <v>44</v>
      </c>
      <c r="E4781" s="29" t="s">
        <v>4</v>
      </c>
    </row>
    <row r="4782" spans="1:16" x14ac:dyDescent="0.2">
      <c r="E4782" s="28" t="s">
        <v>4</v>
      </c>
    </row>
    <row r="4783" spans="1:16" x14ac:dyDescent="0.2">
      <c r="A4783" t="s">
        <v>36</v>
      </c>
      <c r="B4783" s="5" t="s">
        <v>619</v>
      </c>
      <c r="C4783" s="5" t="s">
        <v>3179</v>
      </c>
      <c r="D4783" t="s">
        <v>37</v>
      </c>
      <c r="E4783" s="22" t="s">
        <v>3180</v>
      </c>
      <c r="F4783" s="23" t="s">
        <v>40</v>
      </c>
      <c r="G4783" s="24">
        <v>14</v>
      </c>
      <c r="H4783" s="23">
        <v>0</v>
      </c>
      <c r="I4783" s="23">
        <f>ROUND(G4783*H4783,6)</f>
        <v>0</v>
      </c>
      <c r="L4783" s="25">
        <v>0</v>
      </c>
      <c r="M4783" s="26">
        <f>ROUND(ROUND(L4783,2)*ROUND(G4783,3),2)</f>
        <v>0</v>
      </c>
      <c r="N4783" s="23" t="s">
        <v>53</v>
      </c>
      <c r="O4783">
        <f>(M4783*21)/100</f>
        <v>0</v>
      </c>
      <c r="P4783" t="s">
        <v>42</v>
      </c>
    </row>
    <row r="4784" spans="1:16" x14ac:dyDescent="0.2">
      <c r="A4784" s="27" t="s">
        <v>43</v>
      </c>
      <c r="E4784" s="28" t="s">
        <v>4</v>
      </c>
    </row>
    <row r="4785" spans="1:16" x14ac:dyDescent="0.2">
      <c r="A4785" s="27" t="s">
        <v>44</v>
      </c>
      <c r="E4785" s="29" t="s">
        <v>4</v>
      </c>
    </row>
    <row r="4786" spans="1:16" x14ac:dyDescent="0.2">
      <c r="E4786" s="28" t="s">
        <v>4</v>
      </c>
    </row>
    <row r="4787" spans="1:16" x14ac:dyDescent="0.2">
      <c r="A4787" t="s">
        <v>36</v>
      </c>
      <c r="B4787" s="5" t="s">
        <v>291</v>
      </c>
      <c r="C4787" s="5" t="s">
        <v>3181</v>
      </c>
      <c r="D4787" t="s">
        <v>4</v>
      </c>
      <c r="E4787" s="22" t="s">
        <v>3182</v>
      </c>
      <c r="F4787" s="23" t="s">
        <v>40</v>
      </c>
      <c r="G4787" s="24">
        <v>14</v>
      </c>
      <c r="H4787" s="23">
        <v>0</v>
      </c>
      <c r="I4787" s="23">
        <f>ROUND(G4787*H4787,6)</f>
        <v>0</v>
      </c>
      <c r="L4787" s="25">
        <v>0</v>
      </c>
      <c r="M4787" s="26">
        <f>ROUND(ROUND(L4787,2)*ROUND(G4787,3),2)</f>
        <v>0</v>
      </c>
      <c r="N4787" s="23" t="s">
        <v>53</v>
      </c>
      <c r="O4787">
        <f>(M4787*21)/100</f>
        <v>0</v>
      </c>
      <c r="P4787" t="s">
        <v>42</v>
      </c>
    </row>
    <row r="4788" spans="1:16" x14ac:dyDescent="0.2">
      <c r="A4788" s="27" t="s">
        <v>43</v>
      </c>
      <c r="E4788" s="28" t="s">
        <v>4</v>
      </c>
    </row>
    <row r="4789" spans="1:16" x14ac:dyDescent="0.2">
      <c r="A4789" s="27" t="s">
        <v>44</v>
      </c>
      <c r="E4789" s="29" t="s">
        <v>4</v>
      </c>
    </row>
    <row r="4790" spans="1:16" x14ac:dyDescent="0.2">
      <c r="E4790" s="28" t="s">
        <v>4</v>
      </c>
    </row>
    <row r="4791" spans="1:16" x14ac:dyDescent="0.2">
      <c r="A4791" t="s">
        <v>36</v>
      </c>
      <c r="B4791" s="5" t="s">
        <v>628</v>
      </c>
      <c r="C4791" s="5" t="s">
        <v>3183</v>
      </c>
      <c r="D4791" t="s">
        <v>4</v>
      </c>
      <c r="E4791" s="22" t="s">
        <v>3184</v>
      </c>
      <c r="F4791" s="23" t="s">
        <v>40</v>
      </c>
      <c r="G4791" s="24">
        <v>1</v>
      </c>
      <c r="H4791" s="23">
        <v>0</v>
      </c>
      <c r="I4791" s="23">
        <f>ROUND(G4791*H4791,6)</f>
        <v>0</v>
      </c>
      <c r="L4791" s="25">
        <v>0</v>
      </c>
      <c r="M4791" s="26">
        <f>ROUND(ROUND(L4791,2)*ROUND(G4791,3),2)</f>
        <v>0</v>
      </c>
      <c r="N4791" s="23" t="s">
        <v>53</v>
      </c>
      <c r="O4791">
        <f>(M4791*21)/100</f>
        <v>0</v>
      </c>
      <c r="P4791" t="s">
        <v>42</v>
      </c>
    </row>
    <row r="4792" spans="1:16" x14ac:dyDescent="0.2">
      <c r="A4792" s="27" t="s">
        <v>43</v>
      </c>
      <c r="E4792" s="28" t="s">
        <v>4</v>
      </c>
    </row>
    <row r="4793" spans="1:16" x14ac:dyDescent="0.2">
      <c r="A4793" s="27" t="s">
        <v>44</v>
      </c>
      <c r="E4793" s="29" t="s">
        <v>4</v>
      </c>
    </row>
    <row r="4794" spans="1:16" x14ac:dyDescent="0.2">
      <c r="E4794" s="28" t="s">
        <v>4</v>
      </c>
    </row>
    <row r="4795" spans="1:16" x14ac:dyDescent="0.2">
      <c r="A4795" t="s">
        <v>36</v>
      </c>
      <c r="B4795" s="5" t="s">
        <v>636</v>
      </c>
      <c r="C4795" s="5" t="s">
        <v>3185</v>
      </c>
      <c r="D4795" t="s">
        <v>4</v>
      </c>
      <c r="E4795" s="22" t="s">
        <v>3186</v>
      </c>
      <c r="F4795" s="23" t="s">
        <v>40</v>
      </c>
      <c r="G4795" s="24">
        <v>38</v>
      </c>
      <c r="H4795" s="23">
        <v>0</v>
      </c>
      <c r="I4795" s="23">
        <f>ROUND(G4795*H4795,6)</f>
        <v>0</v>
      </c>
      <c r="L4795" s="25">
        <v>0</v>
      </c>
      <c r="M4795" s="26">
        <f>ROUND(ROUND(L4795,2)*ROUND(G4795,3),2)</f>
        <v>0</v>
      </c>
      <c r="N4795" s="23" t="s">
        <v>53</v>
      </c>
      <c r="O4795">
        <f>(M4795*21)/100</f>
        <v>0</v>
      </c>
      <c r="P4795" t="s">
        <v>42</v>
      </c>
    </row>
    <row r="4796" spans="1:16" x14ac:dyDescent="0.2">
      <c r="A4796" s="27" t="s">
        <v>43</v>
      </c>
      <c r="E4796" s="28" t="s">
        <v>4</v>
      </c>
    </row>
    <row r="4797" spans="1:16" x14ac:dyDescent="0.2">
      <c r="A4797" s="27" t="s">
        <v>44</v>
      </c>
      <c r="E4797" s="29" t="s">
        <v>4</v>
      </c>
    </row>
    <row r="4798" spans="1:16" x14ac:dyDescent="0.2">
      <c r="E4798" s="28" t="s">
        <v>4</v>
      </c>
    </row>
    <row r="4799" spans="1:16" x14ac:dyDescent="0.2">
      <c r="A4799" t="s">
        <v>36</v>
      </c>
      <c r="B4799" s="5" t="s">
        <v>642</v>
      </c>
      <c r="C4799" s="5" t="s">
        <v>3187</v>
      </c>
      <c r="D4799" t="s">
        <v>4</v>
      </c>
      <c r="E4799" s="22" t="s">
        <v>3188</v>
      </c>
      <c r="F4799" s="23" t="s">
        <v>40</v>
      </c>
      <c r="G4799" s="24">
        <v>19</v>
      </c>
      <c r="H4799" s="23">
        <v>0</v>
      </c>
      <c r="I4799" s="23">
        <f>ROUND(G4799*H4799,6)</f>
        <v>0</v>
      </c>
      <c r="L4799" s="25">
        <v>0</v>
      </c>
      <c r="M4799" s="26">
        <f>ROUND(ROUND(L4799,2)*ROUND(G4799,3),2)</f>
        <v>0</v>
      </c>
      <c r="N4799" s="23" t="s">
        <v>53</v>
      </c>
      <c r="O4799">
        <f>(M4799*21)/100</f>
        <v>0</v>
      </c>
      <c r="P4799" t="s">
        <v>42</v>
      </c>
    </row>
    <row r="4800" spans="1:16" x14ac:dyDescent="0.2">
      <c r="A4800" s="27" t="s">
        <v>43</v>
      </c>
      <c r="E4800" s="28" t="s">
        <v>4</v>
      </c>
    </row>
    <row r="4801" spans="1:16" x14ac:dyDescent="0.2">
      <c r="A4801" s="27" t="s">
        <v>44</v>
      </c>
      <c r="E4801" s="29" t="s">
        <v>4</v>
      </c>
    </row>
    <row r="4802" spans="1:16" x14ac:dyDescent="0.2">
      <c r="E4802" s="28" t="s">
        <v>4</v>
      </c>
    </row>
    <row r="4803" spans="1:16" x14ac:dyDescent="0.2">
      <c r="A4803" t="s">
        <v>36</v>
      </c>
      <c r="B4803" s="5" t="s">
        <v>647</v>
      </c>
      <c r="C4803" s="5" t="s">
        <v>3189</v>
      </c>
      <c r="D4803" t="s">
        <v>4</v>
      </c>
      <c r="E4803" s="22" t="s">
        <v>3190</v>
      </c>
      <c r="F4803" s="23" t="s">
        <v>40</v>
      </c>
      <c r="G4803" s="24">
        <v>22</v>
      </c>
      <c r="H4803" s="23">
        <v>0</v>
      </c>
      <c r="I4803" s="23">
        <f>ROUND(G4803*H4803,6)</f>
        <v>0</v>
      </c>
      <c r="L4803" s="25">
        <v>0</v>
      </c>
      <c r="M4803" s="26">
        <f>ROUND(ROUND(L4803,2)*ROUND(G4803,3),2)</f>
        <v>0</v>
      </c>
      <c r="N4803" s="23" t="s">
        <v>53</v>
      </c>
      <c r="O4803">
        <f>(M4803*21)/100</f>
        <v>0</v>
      </c>
      <c r="P4803" t="s">
        <v>42</v>
      </c>
    </row>
    <row r="4804" spans="1:16" x14ac:dyDescent="0.2">
      <c r="A4804" s="27" t="s">
        <v>43</v>
      </c>
      <c r="E4804" s="28" t="s">
        <v>4</v>
      </c>
    </row>
    <row r="4805" spans="1:16" x14ac:dyDescent="0.2">
      <c r="A4805" s="27" t="s">
        <v>44</v>
      </c>
      <c r="E4805" s="29" t="s">
        <v>4</v>
      </c>
    </row>
    <row r="4806" spans="1:16" x14ac:dyDescent="0.2">
      <c r="E4806" s="28" t="s">
        <v>4</v>
      </c>
    </row>
    <row r="4807" spans="1:16" x14ac:dyDescent="0.2">
      <c r="A4807" t="s">
        <v>36</v>
      </c>
      <c r="B4807" s="5" t="s">
        <v>656</v>
      </c>
      <c r="C4807" s="5" t="s">
        <v>3191</v>
      </c>
      <c r="D4807" t="s">
        <v>4</v>
      </c>
      <c r="E4807" s="22" t="s">
        <v>3192</v>
      </c>
      <c r="F4807" s="23" t="s">
        <v>40</v>
      </c>
      <c r="G4807" s="24">
        <v>1</v>
      </c>
      <c r="H4807" s="23">
        <v>0</v>
      </c>
      <c r="I4807" s="23">
        <f>ROUND(G4807*H4807,6)</f>
        <v>0</v>
      </c>
      <c r="L4807" s="25">
        <v>0</v>
      </c>
      <c r="M4807" s="26">
        <f>ROUND(ROUND(L4807,2)*ROUND(G4807,3),2)</f>
        <v>0</v>
      </c>
      <c r="N4807" s="23" t="s">
        <v>53</v>
      </c>
      <c r="O4807">
        <f>(M4807*21)/100</f>
        <v>0</v>
      </c>
      <c r="P4807" t="s">
        <v>42</v>
      </c>
    </row>
    <row r="4808" spans="1:16" x14ac:dyDescent="0.2">
      <c r="A4808" s="27" t="s">
        <v>43</v>
      </c>
      <c r="E4808" s="28" t="s">
        <v>4</v>
      </c>
    </row>
    <row r="4809" spans="1:16" x14ac:dyDescent="0.2">
      <c r="A4809" s="27" t="s">
        <v>44</v>
      </c>
      <c r="E4809" s="29" t="s">
        <v>4</v>
      </c>
    </row>
    <row r="4810" spans="1:16" x14ac:dyDescent="0.2">
      <c r="E4810" s="28" t="s">
        <v>4</v>
      </c>
    </row>
    <row r="4811" spans="1:16" x14ac:dyDescent="0.2">
      <c r="A4811" t="s">
        <v>36</v>
      </c>
      <c r="B4811" s="5" t="s">
        <v>663</v>
      </c>
      <c r="C4811" s="5" t="s">
        <v>3193</v>
      </c>
      <c r="D4811" t="s">
        <v>4</v>
      </c>
      <c r="E4811" s="22" t="s">
        <v>3194</v>
      </c>
      <c r="F4811" s="23" t="s">
        <v>40</v>
      </c>
      <c r="G4811" s="24">
        <v>254</v>
      </c>
      <c r="H4811" s="23">
        <v>0</v>
      </c>
      <c r="I4811" s="23">
        <f>ROUND(G4811*H4811,6)</f>
        <v>0</v>
      </c>
      <c r="L4811" s="25">
        <v>0</v>
      </c>
      <c r="M4811" s="26">
        <f>ROUND(ROUND(L4811,2)*ROUND(G4811,3),2)</f>
        <v>0</v>
      </c>
      <c r="N4811" s="23" t="s">
        <v>53</v>
      </c>
      <c r="O4811">
        <f>(M4811*21)/100</f>
        <v>0</v>
      </c>
      <c r="P4811" t="s">
        <v>42</v>
      </c>
    </row>
    <row r="4812" spans="1:16" x14ac:dyDescent="0.2">
      <c r="A4812" s="27" t="s">
        <v>43</v>
      </c>
      <c r="E4812" s="28" t="s">
        <v>4</v>
      </c>
    </row>
    <row r="4813" spans="1:16" x14ac:dyDescent="0.2">
      <c r="A4813" s="27" t="s">
        <v>44</v>
      </c>
      <c r="E4813" s="29" t="s">
        <v>4</v>
      </c>
    </row>
    <row r="4814" spans="1:16" x14ac:dyDescent="0.2">
      <c r="E4814" s="28" t="s">
        <v>4</v>
      </c>
    </row>
    <row r="4815" spans="1:16" x14ac:dyDescent="0.2">
      <c r="A4815" t="s">
        <v>36</v>
      </c>
      <c r="B4815" s="5" t="s">
        <v>676</v>
      </c>
      <c r="C4815" s="5" t="s">
        <v>3195</v>
      </c>
      <c r="D4815" t="s">
        <v>4</v>
      </c>
      <c r="E4815" s="22" t="s">
        <v>3196</v>
      </c>
      <c r="F4815" s="23" t="s">
        <v>40</v>
      </c>
      <c r="G4815" s="24">
        <v>7</v>
      </c>
      <c r="H4815" s="23">
        <v>0</v>
      </c>
      <c r="I4815" s="23">
        <f>ROUND(G4815*H4815,6)</f>
        <v>0</v>
      </c>
      <c r="L4815" s="25">
        <v>0</v>
      </c>
      <c r="M4815" s="26">
        <f>ROUND(ROUND(L4815,2)*ROUND(G4815,3),2)</f>
        <v>0</v>
      </c>
      <c r="N4815" s="23" t="s">
        <v>53</v>
      </c>
      <c r="O4815">
        <f>(M4815*21)/100</f>
        <v>0</v>
      </c>
      <c r="P4815" t="s">
        <v>42</v>
      </c>
    </row>
    <row r="4816" spans="1:16" x14ac:dyDescent="0.2">
      <c r="A4816" s="27" t="s">
        <v>43</v>
      </c>
      <c r="E4816" s="28" t="s">
        <v>4</v>
      </c>
    </row>
    <row r="4817" spans="1:16" x14ac:dyDescent="0.2">
      <c r="A4817" s="27" t="s">
        <v>44</v>
      </c>
      <c r="E4817" s="29" t="s">
        <v>4</v>
      </c>
    </row>
    <row r="4818" spans="1:16" x14ac:dyDescent="0.2">
      <c r="E4818" s="28" t="s">
        <v>4</v>
      </c>
    </row>
    <row r="4819" spans="1:16" x14ac:dyDescent="0.2">
      <c r="A4819" t="s">
        <v>36</v>
      </c>
      <c r="B4819" s="5" t="s">
        <v>775</v>
      </c>
      <c r="C4819" s="5" t="s">
        <v>3197</v>
      </c>
      <c r="D4819" t="s">
        <v>4</v>
      </c>
      <c r="E4819" s="22" t="s">
        <v>3198</v>
      </c>
      <c r="F4819" s="23" t="s">
        <v>40</v>
      </c>
      <c r="G4819" s="24">
        <v>7</v>
      </c>
      <c r="H4819" s="23">
        <v>0</v>
      </c>
      <c r="I4819" s="23">
        <f>ROUND(G4819*H4819,6)</f>
        <v>0</v>
      </c>
      <c r="L4819" s="25">
        <v>0</v>
      </c>
      <c r="M4819" s="26">
        <f>ROUND(ROUND(L4819,2)*ROUND(G4819,3),2)</f>
        <v>0</v>
      </c>
      <c r="N4819" s="23" t="s">
        <v>53</v>
      </c>
      <c r="O4819">
        <f>(M4819*21)/100</f>
        <v>0</v>
      </c>
      <c r="P4819" t="s">
        <v>42</v>
      </c>
    </row>
    <row r="4820" spans="1:16" x14ac:dyDescent="0.2">
      <c r="A4820" s="27" t="s">
        <v>43</v>
      </c>
      <c r="E4820" s="28" t="s">
        <v>4</v>
      </c>
    </row>
    <row r="4821" spans="1:16" x14ac:dyDescent="0.2">
      <c r="A4821" s="27" t="s">
        <v>44</v>
      </c>
      <c r="E4821" s="29" t="s">
        <v>4</v>
      </c>
    </row>
    <row r="4822" spans="1:16" x14ac:dyDescent="0.2">
      <c r="E4822" s="28" t="s">
        <v>4</v>
      </c>
    </row>
    <row r="4823" spans="1:16" x14ac:dyDescent="0.2">
      <c r="A4823" t="s">
        <v>36</v>
      </c>
      <c r="B4823" s="5" t="s">
        <v>780</v>
      </c>
      <c r="C4823" s="5" t="s">
        <v>3199</v>
      </c>
      <c r="D4823" t="s">
        <v>4</v>
      </c>
      <c r="E4823" s="22" t="s">
        <v>3200</v>
      </c>
      <c r="F4823" s="23" t="s">
        <v>40</v>
      </c>
      <c r="G4823" s="24">
        <v>8</v>
      </c>
      <c r="H4823" s="23">
        <v>0</v>
      </c>
      <c r="I4823" s="23">
        <f>ROUND(G4823*H4823,6)</f>
        <v>0</v>
      </c>
      <c r="L4823" s="25">
        <v>0</v>
      </c>
      <c r="M4823" s="26">
        <f>ROUND(ROUND(L4823,2)*ROUND(G4823,3),2)</f>
        <v>0</v>
      </c>
      <c r="N4823" s="23" t="s">
        <v>53</v>
      </c>
      <c r="O4823">
        <f>(M4823*21)/100</f>
        <v>0</v>
      </c>
      <c r="P4823" t="s">
        <v>42</v>
      </c>
    </row>
    <row r="4824" spans="1:16" x14ac:dyDescent="0.2">
      <c r="A4824" s="27" t="s">
        <v>43</v>
      </c>
      <c r="E4824" s="28" t="s">
        <v>4</v>
      </c>
    </row>
    <row r="4825" spans="1:16" x14ac:dyDescent="0.2">
      <c r="A4825" s="27" t="s">
        <v>44</v>
      </c>
      <c r="E4825" s="29" t="s">
        <v>4</v>
      </c>
    </row>
    <row r="4826" spans="1:16" x14ac:dyDescent="0.2">
      <c r="E4826" s="28" t="s">
        <v>4</v>
      </c>
    </row>
    <row r="4827" spans="1:16" x14ac:dyDescent="0.2">
      <c r="A4827" t="s">
        <v>36</v>
      </c>
      <c r="B4827" s="5" t="s">
        <v>785</v>
      </c>
      <c r="C4827" s="5" t="s">
        <v>3201</v>
      </c>
      <c r="D4827" t="s">
        <v>4</v>
      </c>
      <c r="E4827" s="22" t="s">
        <v>3202</v>
      </c>
      <c r="F4827" s="23" t="s">
        <v>40</v>
      </c>
      <c r="G4827" s="24">
        <v>1</v>
      </c>
      <c r="H4827" s="23">
        <v>0</v>
      </c>
      <c r="I4827" s="23">
        <f>ROUND(G4827*H4827,6)</f>
        <v>0</v>
      </c>
      <c r="L4827" s="25">
        <v>0</v>
      </c>
      <c r="M4827" s="26">
        <f>ROUND(ROUND(L4827,2)*ROUND(G4827,3),2)</f>
        <v>0</v>
      </c>
      <c r="N4827" s="23" t="s">
        <v>53</v>
      </c>
      <c r="O4827">
        <f>(M4827*21)/100</f>
        <v>0</v>
      </c>
      <c r="P4827" t="s">
        <v>42</v>
      </c>
    </row>
    <row r="4828" spans="1:16" x14ac:dyDescent="0.2">
      <c r="A4828" s="27" t="s">
        <v>43</v>
      </c>
      <c r="E4828" s="28" t="s">
        <v>4</v>
      </c>
    </row>
    <row r="4829" spans="1:16" x14ac:dyDescent="0.2">
      <c r="A4829" s="27" t="s">
        <v>44</v>
      </c>
      <c r="E4829" s="29" t="s">
        <v>4</v>
      </c>
    </row>
    <row r="4830" spans="1:16" x14ac:dyDescent="0.2">
      <c r="E4830" s="28" t="s">
        <v>4</v>
      </c>
    </row>
    <row r="4831" spans="1:16" x14ac:dyDescent="0.2">
      <c r="A4831" t="s">
        <v>36</v>
      </c>
      <c r="B4831" s="5" t="s">
        <v>368</v>
      </c>
      <c r="C4831" s="5" t="s">
        <v>3203</v>
      </c>
      <c r="D4831" t="s">
        <v>4</v>
      </c>
      <c r="E4831" s="22" t="s">
        <v>3204</v>
      </c>
      <c r="F4831" s="23" t="s">
        <v>40</v>
      </c>
      <c r="G4831" s="24">
        <v>6</v>
      </c>
      <c r="H4831" s="23">
        <v>0</v>
      </c>
      <c r="I4831" s="23">
        <f>ROUND(G4831*H4831,6)</f>
        <v>0</v>
      </c>
      <c r="L4831" s="25">
        <v>0</v>
      </c>
      <c r="M4831" s="26">
        <f>ROUND(ROUND(L4831,2)*ROUND(G4831,3),2)</f>
        <v>0</v>
      </c>
      <c r="N4831" s="23" t="s">
        <v>53</v>
      </c>
      <c r="O4831">
        <f>(M4831*21)/100</f>
        <v>0</v>
      </c>
      <c r="P4831" t="s">
        <v>42</v>
      </c>
    </row>
    <row r="4832" spans="1:16" x14ac:dyDescent="0.2">
      <c r="A4832" s="27" t="s">
        <v>43</v>
      </c>
      <c r="E4832" s="28" t="s">
        <v>4</v>
      </c>
    </row>
    <row r="4833" spans="1:16" x14ac:dyDescent="0.2">
      <c r="A4833" s="27" t="s">
        <v>44</v>
      </c>
      <c r="E4833" s="29" t="s">
        <v>4</v>
      </c>
    </row>
    <row r="4834" spans="1:16" x14ac:dyDescent="0.2">
      <c r="E4834" s="28" t="s">
        <v>4</v>
      </c>
    </row>
    <row r="4835" spans="1:16" x14ac:dyDescent="0.2">
      <c r="A4835" t="s">
        <v>36</v>
      </c>
      <c r="B4835" s="5" t="s">
        <v>789</v>
      </c>
      <c r="C4835" s="5" t="s">
        <v>3205</v>
      </c>
      <c r="D4835" t="s">
        <v>4</v>
      </c>
      <c r="E4835" s="22" t="s">
        <v>3206</v>
      </c>
      <c r="F4835" s="23" t="s">
        <v>40</v>
      </c>
      <c r="G4835" s="24">
        <v>4</v>
      </c>
      <c r="H4835" s="23">
        <v>0</v>
      </c>
      <c r="I4835" s="23">
        <f>ROUND(G4835*H4835,6)</f>
        <v>0</v>
      </c>
      <c r="L4835" s="25">
        <v>0</v>
      </c>
      <c r="M4835" s="26">
        <f>ROUND(ROUND(L4835,2)*ROUND(G4835,3),2)</f>
        <v>0</v>
      </c>
      <c r="N4835" s="23" t="s">
        <v>53</v>
      </c>
      <c r="O4835">
        <f>(M4835*21)/100</f>
        <v>0</v>
      </c>
      <c r="P4835" t="s">
        <v>42</v>
      </c>
    </row>
    <row r="4836" spans="1:16" x14ac:dyDescent="0.2">
      <c r="A4836" s="27" t="s">
        <v>43</v>
      </c>
      <c r="E4836" s="28" t="s">
        <v>4</v>
      </c>
    </row>
    <row r="4837" spans="1:16" x14ac:dyDescent="0.2">
      <c r="A4837" s="27" t="s">
        <v>44</v>
      </c>
      <c r="E4837" s="29" t="s">
        <v>4</v>
      </c>
    </row>
    <row r="4838" spans="1:16" x14ac:dyDescent="0.2">
      <c r="E4838" s="28" t="s">
        <v>4</v>
      </c>
    </row>
    <row r="4839" spans="1:16" x14ac:dyDescent="0.2">
      <c r="A4839" t="s">
        <v>36</v>
      </c>
      <c r="B4839" s="5" t="s">
        <v>749</v>
      </c>
      <c r="C4839" s="5" t="s">
        <v>3207</v>
      </c>
      <c r="D4839" t="s">
        <v>4</v>
      </c>
      <c r="E4839" s="22" t="s">
        <v>3208</v>
      </c>
      <c r="F4839" s="23" t="s">
        <v>40</v>
      </c>
      <c r="G4839" s="24">
        <v>4</v>
      </c>
      <c r="H4839" s="23">
        <v>0</v>
      </c>
      <c r="I4839" s="23">
        <f>ROUND(G4839*H4839,6)</f>
        <v>0</v>
      </c>
      <c r="L4839" s="25">
        <v>0</v>
      </c>
      <c r="M4839" s="26">
        <f>ROUND(ROUND(L4839,2)*ROUND(G4839,3),2)</f>
        <v>0</v>
      </c>
      <c r="N4839" s="23" t="s">
        <v>53</v>
      </c>
      <c r="O4839">
        <f>(M4839*21)/100</f>
        <v>0</v>
      </c>
      <c r="P4839" t="s">
        <v>42</v>
      </c>
    </row>
    <row r="4840" spans="1:16" x14ac:dyDescent="0.2">
      <c r="A4840" s="27" t="s">
        <v>43</v>
      </c>
      <c r="E4840" s="28" t="s">
        <v>4</v>
      </c>
    </row>
    <row r="4841" spans="1:16" x14ac:dyDescent="0.2">
      <c r="A4841" s="27" t="s">
        <v>44</v>
      </c>
      <c r="E4841" s="29" t="s">
        <v>4</v>
      </c>
    </row>
    <row r="4842" spans="1:16" x14ac:dyDescent="0.2">
      <c r="E4842" s="28" t="s">
        <v>4</v>
      </c>
    </row>
    <row r="4843" spans="1:16" x14ac:dyDescent="0.2">
      <c r="A4843" t="s">
        <v>36</v>
      </c>
      <c r="B4843" s="5" t="s">
        <v>794</v>
      </c>
      <c r="C4843" s="5" t="s">
        <v>3209</v>
      </c>
      <c r="D4843" t="s">
        <v>4</v>
      </c>
      <c r="E4843" s="22" t="s">
        <v>3210</v>
      </c>
      <c r="F4843" s="23" t="s">
        <v>40</v>
      </c>
      <c r="G4843" s="24">
        <v>3</v>
      </c>
      <c r="H4843" s="23">
        <v>0</v>
      </c>
      <c r="I4843" s="23">
        <f>ROUND(G4843*H4843,6)</f>
        <v>0</v>
      </c>
      <c r="L4843" s="25">
        <v>0</v>
      </c>
      <c r="M4843" s="26">
        <f>ROUND(ROUND(L4843,2)*ROUND(G4843,3),2)</f>
        <v>0</v>
      </c>
      <c r="N4843" s="23" t="s">
        <v>53</v>
      </c>
      <c r="O4843">
        <f>(M4843*21)/100</f>
        <v>0</v>
      </c>
      <c r="P4843" t="s">
        <v>42</v>
      </c>
    </row>
    <row r="4844" spans="1:16" x14ac:dyDescent="0.2">
      <c r="A4844" s="27" t="s">
        <v>43</v>
      </c>
      <c r="E4844" s="28" t="s">
        <v>4</v>
      </c>
    </row>
    <row r="4845" spans="1:16" x14ac:dyDescent="0.2">
      <c r="A4845" s="27" t="s">
        <v>44</v>
      </c>
      <c r="E4845" s="29" t="s">
        <v>4</v>
      </c>
    </row>
    <row r="4846" spans="1:16" x14ac:dyDescent="0.2">
      <c r="E4846" s="28" t="s">
        <v>4</v>
      </c>
    </row>
    <row r="4847" spans="1:16" x14ac:dyDescent="0.2">
      <c r="A4847" t="s">
        <v>36</v>
      </c>
      <c r="B4847" s="5" t="s">
        <v>736</v>
      </c>
      <c r="C4847" s="5" t="s">
        <v>3211</v>
      </c>
      <c r="D4847" t="s">
        <v>4</v>
      </c>
      <c r="E4847" s="22" t="s">
        <v>3212</v>
      </c>
      <c r="F4847" s="23" t="s">
        <v>40</v>
      </c>
      <c r="G4847" s="24">
        <v>1</v>
      </c>
      <c r="H4847" s="23">
        <v>0</v>
      </c>
      <c r="I4847" s="23">
        <f>ROUND(G4847*H4847,6)</f>
        <v>0</v>
      </c>
      <c r="L4847" s="25">
        <v>0</v>
      </c>
      <c r="M4847" s="26">
        <f>ROUND(ROUND(L4847,2)*ROUND(G4847,3),2)</f>
        <v>0</v>
      </c>
      <c r="N4847" s="23" t="s">
        <v>53</v>
      </c>
      <c r="O4847">
        <f>(M4847*21)/100</f>
        <v>0</v>
      </c>
      <c r="P4847" t="s">
        <v>42</v>
      </c>
    </row>
    <row r="4848" spans="1:16" x14ac:dyDescent="0.2">
      <c r="A4848" s="27" t="s">
        <v>43</v>
      </c>
      <c r="E4848" s="28" t="s">
        <v>4</v>
      </c>
    </row>
    <row r="4849" spans="1:16" x14ac:dyDescent="0.2">
      <c r="A4849" s="27" t="s">
        <v>44</v>
      </c>
      <c r="E4849" s="29" t="s">
        <v>4</v>
      </c>
    </row>
    <row r="4850" spans="1:16" x14ac:dyDescent="0.2">
      <c r="E4850" s="28" t="s">
        <v>4</v>
      </c>
    </row>
    <row r="4851" spans="1:16" x14ac:dyDescent="0.2">
      <c r="A4851" t="s">
        <v>36</v>
      </c>
      <c r="B4851" s="5" t="s">
        <v>756</v>
      </c>
      <c r="C4851" s="5" t="s">
        <v>3213</v>
      </c>
      <c r="D4851" t="s">
        <v>4</v>
      </c>
      <c r="E4851" s="22" t="s">
        <v>3214</v>
      </c>
      <c r="F4851" s="23" t="s">
        <v>40</v>
      </c>
      <c r="G4851" s="24">
        <v>1</v>
      </c>
      <c r="H4851" s="23">
        <v>0</v>
      </c>
      <c r="I4851" s="23">
        <f>ROUND(G4851*H4851,6)</f>
        <v>0</v>
      </c>
      <c r="L4851" s="25">
        <v>0</v>
      </c>
      <c r="M4851" s="26">
        <f>ROUND(ROUND(L4851,2)*ROUND(G4851,3),2)</f>
        <v>0</v>
      </c>
      <c r="N4851" s="23" t="s">
        <v>53</v>
      </c>
      <c r="O4851">
        <f>(M4851*21)/100</f>
        <v>0</v>
      </c>
      <c r="P4851" t="s">
        <v>42</v>
      </c>
    </row>
    <row r="4852" spans="1:16" x14ac:dyDescent="0.2">
      <c r="A4852" s="27" t="s">
        <v>43</v>
      </c>
      <c r="E4852" s="28" t="s">
        <v>4</v>
      </c>
    </row>
    <row r="4853" spans="1:16" x14ac:dyDescent="0.2">
      <c r="A4853" s="27" t="s">
        <v>44</v>
      </c>
      <c r="E4853" s="29" t="s">
        <v>4</v>
      </c>
    </row>
    <row r="4854" spans="1:16" x14ac:dyDescent="0.2">
      <c r="E4854" s="28" t="s">
        <v>4</v>
      </c>
    </row>
    <row r="4855" spans="1:16" x14ac:dyDescent="0.2">
      <c r="A4855" t="s">
        <v>36</v>
      </c>
      <c r="B4855" s="5" t="s">
        <v>743</v>
      </c>
      <c r="C4855" s="5" t="s">
        <v>3215</v>
      </c>
      <c r="D4855" t="s">
        <v>4</v>
      </c>
      <c r="E4855" s="22" t="s">
        <v>3216</v>
      </c>
      <c r="F4855" s="23" t="s">
        <v>40</v>
      </c>
      <c r="G4855" s="24">
        <v>14</v>
      </c>
      <c r="H4855" s="23">
        <v>0</v>
      </c>
      <c r="I4855" s="23">
        <f>ROUND(G4855*H4855,6)</f>
        <v>0</v>
      </c>
      <c r="L4855" s="25">
        <v>0</v>
      </c>
      <c r="M4855" s="26">
        <f>ROUND(ROUND(L4855,2)*ROUND(G4855,3),2)</f>
        <v>0</v>
      </c>
      <c r="N4855" s="23" t="s">
        <v>53</v>
      </c>
      <c r="O4855">
        <f>(M4855*21)/100</f>
        <v>0</v>
      </c>
      <c r="P4855" t="s">
        <v>42</v>
      </c>
    </row>
    <row r="4856" spans="1:16" x14ac:dyDescent="0.2">
      <c r="A4856" s="27" t="s">
        <v>43</v>
      </c>
      <c r="E4856" s="28" t="s">
        <v>4</v>
      </c>
    </row>
    <row r="4857" spans="1:16" x14ac:dyDescent="0.2">
      <c r="A4857" s="27" t="s">
        <v>44</v>
      </c>
      <c r="E4857" s="29" t="s">
        <v>4</v>
      </c>
    </row>
    <row r="4858" spans="1:16" x14ac:dyDescent="0.2">
      <c r="E4858" s="28" t="s">
        <v>4</v>
      </c>
    </row>
    <row r="4859" spans="1:16" x14ac:dyDescent="0.2">
      <c r="A4859" t="s">
        <v>36</v>
      </c>
      <c r="B4859" s="5" t="s">
        <v>77</v>
      </c>
      <c r="C4859" s="5" t="s">
        <v>3217</v>
      </c>
      <c r="D4859" t="s">
        <v>4</v>
      </c>
      <c r="E4859" s="22" t="s">
        <v>3218</v>
      </c>
      <c r="F4859" s="23" t="s">
        <v>80</v>
      </c>
      <c r="G4859" s="24">
        <v>80</v>
      </c>
      <c r="H4859" s="23">
        <v>0</v>
      </c>
      <c r="I4859" s="23">
        <f>ROUND(G4859*H4859,6)</f>
        <v>0</v>
      </c>
      <c r="L4859" s="25">
        <v>0</v>
      </c>
      <c r="M4859" s="26">
        <f>ROUND(ROUND(L4859,2)*ROUND(G4859,3),2)</f>
        <v>0</v>
      </c>
      <c r="N4859" s="23" t="s">
        <v>53</v>
      </c>
      <c r="O4859">
        <f>(M4859*21)/100</f>
        <v>0</v>
      </c>
      <c r="P4859" t="s">
        <v>42</v>
      </c>
    </row>
    <row r="4860" spans="1:16" x14ac:dyDescent="0.2">
      <c r="A4860" s="27" t="s">
        <v>43</v>
      </c>
      <c r="E4860" s="28" t="s">
        <v>4</v>
      </c>
    </row>
    <row r="4861" spans="1:16" x14ac:dyDescent="0.2">
      <c r="A4861" s="27" t="s">
        <v>44</v>
      </c>
      <c r="E4861" s="29" t="s">
        <v>4</v>
      </c>
    </row>
    <row r="4862" spans="1:16" x14ac:dyDescent="0.2">
      <c r="E4862" s="28" t="s">
        <v>4</v>
      </c>
    </row>
    <row r="4863" spans="1:16" x14ac:dyDescent="0.2">
      <c r="A4863" t="s">
        <v>36</v>
      </c>
      <c r="B4863" s="5" t="s">
        <v>86</v>
      </c>
      <c r="C4863" s="5" t="s">
        <v>3217</v>
      </c>
      <c r="D4863" t="s">
        <v>37</v>
      </c>
      <c r="E4863" s="22" t="s">
        <v>3218</v>
      </c>
      <c r="F4863" s="23" t="s">
        <v>80</v>
      </c>
      <c r="G4863" s="24">
        <v>60</v>
      </c>
      <c r="H4863" s="23">
        <v>0</v>
      </c>
      <c r="I4863" s="23">
        <f>ROUND(G4863*H4863,6)</f>
        <v>0</v>
      </c>
      <c r="L4863" s="25">
        <v>0</v>
      </c>
      <c r="M4863" s="26">
        <f>ROUND(ROUND(L4863,2)*ROUND(G4863,3),2)</f>
        <v>0</v>
      </c>
      <c r="N4863" s="23" t="s">
        <v>53</v>
      </c>
      <c r="O4863">
        <f>(M4863*21)/100</f>
        <v>0</v>
      </c>
      <c r="P4863" t="s">
        <v>42</v>
      </c>
    </row>
    <row r="4864" spans="1:16" x14ac:dyDescent="0.2">
      <c r="A4864" s="27" t="s">
        <v>43</v>
      </c>
      <c r="E4864" s="28" t="s">
        <v>4</v>
      </c>
    </row>
    <row r="4865" spans="1:16" x14ac:dyDescent="0.2">
      <c r="A4865" s="27" t="s">
        <v>44</v>
      </c>
      <c r="E4865" s="29" t="s">
        <v>4</v>
      </c>
    </row>
    <row r="4866" spans="1:16" x14ac:dyDescent="0.2">
      <c r="E4866" s="28" t="s">
        <v>4</v>
      </c>
    </row>
    <row r="4867" spans="1:16" x14ac:dyDescent="0.2">
      <c r="A4867" t="s">
        <v>36</v>
      </c>
      <c r="B4867" s="5" t="s">
        <v>96</v>
      </c>
      <c r="C4867" s="5" t="s">
        <v>3217</v>
      </c>
      <c r="D4867" t="s">
        <v>42</v>
      </c>
      <c r="E4867" s="22" t="s">
        <v>3218</v>
      </c>
      <c r="F4867" s="23" t="s">
        <v>80</v>
      </c>
      <c r="G4867" s="24">
        <v>40</v>
      </c>
      <c r="H4867" s="23">
        <v>0</v>
      </c>
      <c r="I4867" s="23">
        <f>ROUND(G4867*H4867,6)</f>
        <v>0</v>
      </c>
      <c r="L4867" s="25">
        <v>0</v>
      </c>
      <c r="M4867" s="26">
        <f>ROUND(ROUND(L4867,2)*ROUND(G4867,3),2)</f>
        <v>0</v>
      </c>
      <c r="N4867" s="23" t="s">
        <v>53</v>
      </c>
      <c r="O4867">
        <f>(M4867*21)/100</f>
        <v>0</v>
      </c>
      <c r="P4867" t="s">
        <v>42</v>
      </c>
    </row>
    <row r="4868" spans="1:16" x14ac:dyDescent="0.2">
      <c r="A4868" s="27" t="s">
        <v>43</v>
      </c>
      <c r="E4868" s="28" t="s">
        <v>4</v>
      </c>
    </row>
    <row r="4869" spans="1:16" x14ac:dyDescent="0.2">
      <c r="A4869" s="27" t="s">
        <v>44</v>
      </c>
      <c r="E4869" s="29" t="s">
        <v>4</v>
      </c>
    </row>
    <row r="4870" spans="1:16" x14ac:dyDescent="0.2">
      <c r="E4870" s="28" t="s">
        <v>4</v>
      </c>
    </row>
    <row r="4871" spans="1:16" x14ac:dyDescent="0.2">
      <c r="A4871" t="s">
        <v>36</v>
      </c>
      <c r="B4871" s="5" t="s">
        <v>106</v>
      </c>
      <c r="C4871" s="5" t="s">
        <v>3219</v>
      </c>
      <c r="D4871" t="s">
        <v>4</v>
      </c>
      <c r="E4871" s="22" t="s">
        <v>3220</v>
      </c>
      <c r="F4871" s="23" t="s">
        <v>80</v>
      </c>
      <c r="G4871" s="24">
        <v>10</v>
      </c>
      <c r="H4871" s="23">
        <v>0</v>
      </c>
      <c r="I4871" s="23">
        <f>ROUND(G4871*H4871,6)</f>
        <v>0</v>
      </c>
      <c r="L4871" s="25">
        <v>0</v>
      </c>
      <c r="M4871" s="26">
        <f>ROUND(ROUND(L4871,2)*ROUND(G4871,3),2)</f>
        <v>0</v>
      </c>
      <c r="N4871" s="23" t="s">
        <v>53</v>
      </c>
      <c r="O4871">
        <f>(M4871*21)/100</f>
        <v>0</v>
      </c>
      <c r="P4871" t="s">
        <v>42</v>
      </c>
    </row>
    <row r="4872" spans="1:16" x14ac:dyDescent="0.2">
      <c r="A4872" s="27" t="s">
        <v>43</v>
      </c>
      <c r="E4872" s="28" t="s">
        <v>4</v>
      </c>
    </row>
    <row r="4873" spans="1:16" x14ac:dyDescent="0.2">
      <c r="A4873" s="27" t="s">
        <v>44</v>
      </c>
      <c r="E4873" s="29" t="s">
        <v>4</v>
      </c>
    </row>
    <row r="4874" spans="1:16" x14ac:dyDescent="0.2">
      <c r="E4874" s="28" t="s">
        <v>4</v>
      </c>
    </row>
    <row r="4875" spans="1:16" x14ac:dyDescent="0.2">
      <c r="A4875" t="s">
        <v>36</v>
      </c>
      <c r="B4875" s="5" t="s">
        <v>746</v>
      </c>
      <c r="C4875" s="5" t="s">
        <v>3221</v>
      </c>
      <c r="D4875" t="s">
        <v>4</v>
      </c>
      <c r="E4875" s="22" t="s">
        <v>3222</v>
      </c>
      <c r="F4875" s="23" t="s">
        <v>40</v>
      </c>
      <c r="G4875" s="24">
        <v>1</v>
      </c>
      <c r="H4875" s="23">
        <v>0</v>
      </c>
      <c r="I4875" s="23">
        <f>ROUND(G4875*H4875,6)</f>
        <v>0</v>
      </c>
      <c r="L4875" s="25">
        <v>0</v>
      </c>
      <c r="M4875" s="26">
        <f>ROUND(ROUND(L4875,2)*ROUND(G4875,3),2)</f>
        <v>0</v>
      </c>
      <c r="N4875" s="23" t="s">
        <v>53</v>
      </c>
      <c r="O4875">
        <f>(M4875*21)/100</f>
        <v>0</v>
      </c>
      <c r="P4875" t="s">
        <v>42</v>
      </c>
    </row>
    <row r="4876" spans="1:16" x14ac:dyDescent="0.2">
      <c r="A4876" s="27" t="s">
        <v>43</v>
      </c>
      <c r="E4876" s="28" t="s">
        <v>4</v>
      </c>
    </row>
    <row r="4877" spans="1:16" x14ac:dyDescent="0.2">
      <c r="A4877" s="27" t="s">
        <v>44</v>
      </c>
      <c r="E4877" s="29" t="s">
        <v>4</v>
      </c>
    </row>
    <row r="4878" spans="1:16" x14ac:dyDescent="0.2">
      <c r="E4878" s="28" t="s">
        <v>4</v>
      </c>
    </row>
    <row r="4879" spans="1:16" x14ac:dyDescent="0.2">
      <c r="A4879" t="s">
        <v>36</v>
      </c>
      <c r="B4879" s="5" t="s">
        <v>182</v>
      </c>
      <c r="C4879" s="5" t="s">
        <v>3223</v>
      </c>
      <c r="D4879" t="s">
        <v>4</v>
      </c>
      <c r="E4879" s="22" t="s">
        <v>3224</v>
      </c>
      <c r="F4879" s="23" t="s">
        <v>80</v>
      </c>
      <c r="G4879" s="24">
        <v>20</v>
      </c>
      <c r="H4879" s="23">
        <v>0</v>
      </c>
      <c r="I4879" s="23">
        <f>ROUND(G4879*H4879,6)</f>
        <v>0</v>
      </c>
      <c r="L4879" s="25">
        <v>0</v>
      </c>
      <c r="M4879" s="26">
        <f>ROUND(ROUND(L4879,2)*ROUND(G4879,3),2)</f>
        <v>0</v>
      </c>
      <c r="N4879" s="23" t="s">
        <v>53</v>
      </c>
      <c r="O4879">
        <f>(M4879*21)/100</f>
        <v>0</v>
      </c>
      <c r="P4879" t="s">
        <v>42</v>
      </c>
    </row>
    <row r="4880" spans="1:16" x14ac:dyDescent="0.2">
      <c r="A4880" s="27" t="s">
        <v>43</v>
      </c>
      <c r="E4880" s="28" t="s">
        <v>4</v>
      </c>
    </row>
    <row r="4881" spans="1:16" x14ac:dyDescent="0.2">
      <c r="A4881" s="27" t="s">
        <v>44</v>
      </c>
      <c r="E4881" s="29" t="s">
        <v>4</v>
      </c>
    </row>
    <row r="4882" spans="1:16" x14ac:dyDescent="0.2">
      <c r="E4882" s="28" t="s">
        <v>4</v>
      </c>
    </row>
    <row r="4883" spans="1:16" x14ac:dyDescent="0.2">
      <c r="A4883" t="s">
        <v>33</v>
      </c>
      <c r="C4883" s="6" t="s">
        <v>77</v>
      </c>
      <c r="E4883" s="30" t="s">
        <v>294</v>
      </c>
      <c r="J4883" s="26">
        <f>0</f>
        <v>0</v>
      </c>
      <c r="K4883" s="26">
        <f>0</f>
        <v>0</v>
      </c>
      <c r="L4883" s="26">
        <f>0+L4884+L4888</f>
        <v>0</v>
      </c>
      <c r="M4883" s="26">
        <f>0+M4884+M4888</f>
        <v>0</v>
      </c>
    </row>
    <row r="4884" spans="1:16" x14ac:dyDescent="0.2">
      <c r="A4884" t="s">
        <v>36</v>
      </c>
      <c r="B4884" s="5" t="s">
        <v>42</v>
      </c>
      <c r="C4884" s="5" t="s">
        <v>3225</v>
      </c>
      <c r="D4884" t="s">
        <v>4</v>
      </c>
      <c r="E4884" s="22" t="s">
        <v>3226</v>
      </c>
      <c r="F4884" s="23" t="s">
        <v>64</v>
      </c>
      <c r="G4884" s="24">
        <v>450</v>
      </c>
      <c r="H4884" s="23">
        <v>0</v>
      </c>
      <c r="I4884" s="23">
        <f>ROUND(G4884*H4884,6)</f>
        <v>0</v>
      </c>
      <c r="L4884" s="25">
        <v>0</v>
      </c>
      <c r="M4884" s="26">
        <f>ROUND(ROUND(L4884,2)*ROUND(G4884,3),2)</f>
        <v>0</v>
      </c>
      <c r="N4884" s="23" t="s">
        <v>129</v>
      </c>
      <c r="O4884">
        <f>(M4884*21)/100</f>
        <v>0</v>
      </c>
      <c r="P4884" t="s">
        <v>42</v>
      </c>
    </row>
    <row r="4885" spans="1:16" x14ac:dyDescent="0.2">
      <c r="A4885" s="27" t="s">
        <v>43</v>
      </c>
      <c r="E4885" s="28" t="s">
        <v>4</v>
      </c>
    </row>
    <row r="4886" spans="1:16" x14ac:dyDescent="0.2">
      <c r="A4886" s="27" t="s">
        <v>44</v>
      </c>
      <c r="E4886" s="29" t="s">
        <v>4</v>
      </c>
    </row>
    <row r="4887" spans="1:16" x14ac:dyDescent="0.2">
      <c r="E4887" s="28" t="s">
        <v>4</v>
      </c>
    </row>
    <row r="4888" spans="1:16" x14ac:dyDescent="0.2">
      <c r="A4888" t="s">
        <v>36</v>
      </c>
      <c r="B4888" s="5" t="s">
        <v>49</v>
      </c>
      <c r="C4888" s="5" t="s">
        <v>3227</v>
      </c>
      <c r="D4888" t="s">
        <v>4</v>
      </c>
      <c r="E4888" s="22" t="s">
        <v>3228</v>
      </c>
      <c r="F4888" s="23" t="s">
        <v>80</v>
      </c>
      <c r="G4888" s="24">
        <v>620</v>
      </c>
      <c r="H4888" s="23">
        <v>0</v>
      </c>
      <c r="I4888" s="23">
        <f>ROUND(G4888*H4888,6)</f>
        <v>0</v>
      </c>
      <c r="L4888" s="25">
        <v>0</v>
      </c>
      <c r="M4888" s="26">
        <f>ROUND(ROUND(L4888,2)*ROUND(G4888,3),2)</f>
        <v>0</v>
      </c>
      <c r="N4888" s="23" t="s">
        <v>47</v>
      </c>
      <c r="O4888">
        <f>(M4888*21)/100</f>
        <v>0</v>
      </c>
      <c r="P4888" t="s">
        <v>42</v>
      </c>
    </row>
    <row r="4889" spans="1:16" x14ac:dyDescent="0.2">
      <c r="A4889" s="27" t="s">
        <v>43</v>
      </c>
      <c r="E4889" s="28" t="s">
        <v>4</v>
      </c>
    </row>
    <row r="4890" spans="1:16" x14ac:dyDescent="0.2">
      <c r="A4890" s="27" t="s">
        <v>44</v>
      </c>
      <c r="E4890" s="29" t="s">
        <v>4</v>
      </c>
    </row>
    <row r="4891" spans="1:16" x14ac:dyDescent="0.2">
      <c r="E4891" s="28" t="s">
        <v>4</v>
      </c>
    </row>
    <row r="4892" spans="1:16" x14ac:dyDescent="0.2">
      <c r="A4892" t="s">
        <v>33</v>
      </c>
      <c r="C4892" s="6" t="s">
        <v>323</v>
      </c>
      <c r="E4892" s="30" t="s">
        <v>324</v>
      </c>
      <c r="J4892" s="26">
        <f>0</f>
        <v>0</v>
      </c>
      <c r="K4892" s="26">
        <f>0</f>
        <v>0</v>
      </c>
      <c r="L4892" s="26">
        <f>0+L4893+L4897+L4901+L4905+L4909</f>
        <v>0</v>
      </c>
      <c r="M4892" s="26">
        <f>0+M4893+M4897+M4901+M4905+M4909</f>
        <v>0</v>
      </c>
    </row>
    <row r="4893" spans="1:16" ht="25.5" x14ac:dyDescent="0.2">
      <c r="A4893" t="s">
        <v>36</v>
      </c>
      <c r="B4893" s="5" t="s">
        <v>57</v>
      </c>
      <c r="C4893" s="5" t="s">
        <v>3229</v>
      </c>
      <c r="D4893" t="s">
        <v>4</v>
      </c>
      <c r="E4893" s="22" t="s">
        <v>3230</v>
      </c>
      <c r="F4893" s="23" t="s">
        <v>165</v>
      </c>
      <c r="G4893" s="24">
        <v>2.93</v>
      </c>
      <c r="H4893" s="23">
        <v>0</v>
      </c>
      <c r="I4893" s="23">
        <f>ROUND(G4893*H4893,6)</f>
        <v>0</v>
      </c>
      <c r="L4893" s="25">
        <v>0</v>
      </c>
      <c r="M4893" s="26">
        <f>ROUND(ROUND(L4893,2)*ROUND(G4893,3),2)</f>
        <v>0</v>
      </c>
      <c r="N4893" s="23" t="s">
        <v>47</v>
      </c>
      <c r="O4893">
        <f>(M4893*21)/100</f>
        <v>0</v>
      </c>
      <c r="P4893" t="s">
        <v>42</v>
      </c>
    </row>
    <row r="4894" spans="1:16" x14ac:dyDescent="0.2">
      <c r="A4894" s="27" t="s">
        <v>43</v>
      </c>
      <c r="E4894" s="28" t="s">
        <v>4</v>
      </c>
    </row>
    <row r="4895" spans="1:16" x14ac:dyDescent="0.2">
      <c r="A4895" s="27" t="s">
        <v>44</v>
      </c>
      <c r="E4895" s="29" t="s">
        <v>4</v>
      </c>
    </row>
    <row r="4896" spans="1:16" ht="127.5" x14ac:dyDescent="0.2">
      <c r="E4896" s="28" t="s">
        <v>3231</v>
      </c>
    </row>
    <row r="4897" spans="1:16" ht="25.5" x14ac:dyDescent="0.2">
      <c r="A4897" t="s">
        <v>36</v>
      </c>
      <c r="B4897" s="5" t="s">
        <v>61</v>
      </c>
      <c r="C4897" s="5" t="s">
        <v>330</v>
      </c>
      <c r="D4897" t="s">
        <v>4</v>
      </c>
      <c r="E4897" s="22" t="s">
        <v>331</v>
      </c>
      <c r="F4897" s="23" t="s">
        <v>165</v>
      </c>
      <c r="G4897" s="24">
        <v>11.72</v>
      </c>
      <c r="H4897" s="23">
        <v>0</v>
      </c>
      <c r="I4897" s="23">
        <f>ROUND(G4897*H4897,6)</f>
        <v>0</v>
      </c>
      <c r="L4897" s="25">
        <v>0</v>
      </c>
      <c r="M4897" s="26">
        <f>ROUND(ROUND(L4897,2)*ROUND(G4897,3),2)</f>
        <v>0</v>
      </c>
      <c r="N4897" s="23" t="s">
        <v>47</v>
      </c>
      <c r="O4897">
        <f>(M4897*21)/100</f>
        <v>0</v>
      </c>
      <c r="P4897" t="s">
        <v>42</v>
      </c>
    </row>
    <row r="4898" spans="1:16" x14ac:dyDescent="0.2">
      <c r="A4898" s="27" t="s">
        <v>43</v>
      </c>
      <c r="E4898" s="28" t="s">
        <v>4</v>
      </c>
    </row>
    <row r="4899" spans="1:16" x14ac:dyDescent="0.2">
      <c r="A4899" s="27" t="s">
        <v>44</v>
      </c>
      <c r="E4899" s="29" t="s">
        <v>4</v>
      </c>
    </row>
    <row r="4900" spans="1:16" ht="127.5" x14ac:dyDescent="0.2">
      <c r="E4900" s="28" t="s">
        <v>3231</v>
      </c>
    </row>
    <row r="4901" spans="1:16" ht="25.5" x14ac:dyDescent="0.2">
      <c r="A4901" t="s">
        <v>36</v>
      </c>
      <c r="B4901" s="5" t="s">
        <v>66</v>
      </c>
      <c r="C4901" s="5" t="s">
        <v>333</v>
      </c>
      <c r="D4901" t="s">
        <v>4</v>
      </c>
      <c r="E4901" s="22" t="s">
        <v>334</v>
      </c>
      <c r="F4901" s="23" t="s">
        <v>165</v>
      </c>
      <c r="G4901" s="24">
        <v>2.93</v>
      </c>
      <c r="H4901" s="23">
        <v>0</v>
      </c>
      <c r="I4901" s="23">
        <f>ROUND(G4901*H4901,6)</f>
        <v>0</v>
      </c>
      <c r="L4901" s="25">
        <v>0</v>
      </c>
      <c r="M4901" s="26">
        <f>ROUND(ROUND(L4901,2)*ROUND(G4901,3),2)</f>
        <v>0</v>
      </c>
      <c r="N4901" s="23" t="s">
        <v>47</v>
      </c>
      <c r="O4901">
        <f>(M4901*21)/100</f>
        <v>0</v>
      </c>
      <c r="P4901" t="s">
        <v>42</v>
      </c>
    </row>
    <row r="4902" spans="1:16" x14ac:dyDescent="0.2">
      <c r="A4902" s="27" t="s">
        <v>43</v>
      </c>
      <c r="E4902" s="28" t="s">
        <v>4</v>
      </c>
    </row>
    <row r="4903" spans="1:16" x14ac:dyDescent="0.2">
      <c r="A4903" s="27" t="s">
        <v>44</v>
      </c>
      <c r="E4903" s="29" t="s">
        <v>4</v>
      </c>
    </row>
    <row r="4904" spans="1:16" ht="76.5" x14ac:dyDescent="0.2">
      <c r="E4904" s="28" t="s">
        <v>3232</v>
      </c>
    </row>
    <row r="4905" spans="1:16" x14ac:dyDescent="0.2">
      <c r="A4905" t="s">
        <v>36</v>
      </c>
      <c r="B4905" s="5" t="s">
        <v>69</v>
      </c>
      <c r="C4905" s="5" t="s">
        <v>337</v>
      </c>
      <c r="D4905" t="s">
        <v>4</v>
      </c>
      <c r="E4905" s="22" t="s">
        <v>338</v>
      </c>
      <c r="F4905" s="23" t="s">
        <v>165</v>
      </c>
      <c r="G4905" s="24">
        <v>14.65</v>
      </c>
      <c r="H4905" s="23">
        <v>0</v>
      </c>
      <c r="I4905" s="23">
        <f>ROUND(G4905*H4905,6)</f>
        <v>0</v>
      </c>
      <c r="L4905" s="25">
        <v>0</v>
      </c>
      <c r="M4905" s="26">
        <f>ROUND(ROUND(L4905,2)*ROUND(G4905,3),2)</f>
        <v>0</v>
      </c>
      <c r="N4905" s="23" t="s">
        <v>47</v>
      </c>
      <c r="O4905">
        <f>(M4905*21)/100</f>
        <v>0</v>
      </c>
      <c r="P4905" t="s">
        <v>42</v>
      </c>
    </row>
    <row r="4906" spans="1:16" ht="38.25" x14ac:dyDescent="0.2">
      <c r="A4906" s="27" t="s">
        <v>43</v>
      </c>
      <c r="E4906" s="28" t="s">
        <v>3233</v>
      </c>
    </row>
    <row r="4907" spans="1:16" x14ac:dyDescent="0.2">
      <c r="A4907" s="27" t="s">
        <v>44</v>
      </c>
      <c r="E4907" s="29" t="s">
        <v>4</v>
      </c>
    </row>
    <row r="4908" spans="1:16" ht="76.5" x14ac:dyDescent="0.2">
      <c r="E4908" s="28" t="s">
        <v>3232</v>
      </c>
    </row>
    <row r="4909" spans="1:16" x14ac:dyDescent="0.2">
      <c r="A4909" t="s">
        <v>36</v>
      </c>
      <c r="B4909" s="5" t="s">
        <v>73</v>
      </c>
      <c r="C4909" s="5" t="s">
        <v>1796</v>
      </c>
      <c r="D4909" t="s">
        <v>4</v>
      </c>
      <c r="E4909" s="22" t="s">
        <v>3234</v>
      </c>
      <c r="F4909" s="23" t="s">
        <v>165</v>
      </c>
      <c r="G4909" s="24">
        <v>2.93</v>
      </c>
      <c r="H4909" s="23">
        <v>0</v>
      </c>
      <c r="I4909" s="23">
        <f>ROUND(G4909*H4909,6)</f>
        <v>0</v>
      </c>
      <c r="L4909" s="25">
        <v>0</v>
      </c>
      <c r="M4909" s="26">
        <f>ROUND(ROUND(L4909,2)*ROUND(G4909,3),2)</f>
        <v>0</v>
      </c>
      <c r="N4909" s="23" t="s">
        <v>47</v>
      </c>
      <c r="O4909">
        <f>(M4909*21)/100</f>
        <v>0</v>
      </c>
      <c r="P4909" t="s">
        <v>42</v>
      </c>
    </row>
    <row r="4910" spans="1:16" x14ac:dyDescent="0.2">
      <c r="A4910" s="27" t="s">
        <v>43</v>
      </c>
      <c r="E4910" s="28" t="s">
        <v>4</v>
      </c>
    </row>
    <row r="4911" spans="1:16" x14ac:dyDescent="0.2">
      <c r="A4911" s="27" t="s">
        <v>44</v>
      </c>
      <c r="E4911" s="29" t="s">
        <v>4</v>
      </c>
    </row>
    <row r="4912" spans="1:16" ht="63.75" x14ac:dyDescent="0.2">
      <c r="E4912" s="28" t="s">
        <v>3235</v>
      </c>
    </row>
    <row r="4913" spans="1:16" x14ac:dyDescent="0.2">
      <c r="A4913" t="s">
        <v>33</v>
      </c>
      <c r="C4913" s="6" t="s">
        <v>361</v>
      </c>
      <c r="E4913" s="30" t="s">
        <v>362</v>
      </c>
      <c r="J4913" s="26">
        <f>0</f>
        <v>0</v>
      </c>
      <c r="K4913" s="26">
        <f>0</f>
        <v>0</v>
      </c>
      <c r="L4913" s="26">
        <f>0+L4914+L4918+L4922+L4926</f>
        <v>0</v>
      </c>
      <c r="M4913" s="26">
        <f>0+M4914+M4918+M4922+M4926</f>
        <v>0</v>
      </c>
    </row>
    <row r="4914" spans="1:16" x14ac:dyDescent="0.2">
      <c r="A4914" t="s">
        <v>36</v>
      </c>
      <c r="B4914" s="5" t="s">
        <v>1025</v>
      </c>
      <c r="C4914" s="5" t="s">
        <v>3236</v>
      </c>
      <c r="D4914" t="s">
        <v>4</v>
      </c>
      <c r="E4914" s="22" t="s">
        <v>3237</v>
      </c>
      <c r="F4914" s="23" t="s">
        <v>366</v>
      </c>
      <c r="G4914" s="24">
        <v>70</v>
      </c>
      <c r="H4914" s="23">
        <v>0</v>
      </c>
      <c r="I4914" s="23">
        <f>ROUND(G4914*H4914,6)</f>
        <v>0</v>
      </c>
      <c r="L4914" s="25">
        <v>0</v>
      </c>
      <c r="M4914" s="26">
        <f>ROUND(ROUND(L4914,2)*ROUND(G4914,3),2)</f>
        <v>0</v>
      </c>
      <c r="N4914" s="23" t="s">
        <v>53</v>
      </c>
      <c r="O4914">
        <f>(M4914*21)/100</f>
        <v>0</v>
      </c>
      <c r="P4914" t="s">
        <v>42</v>
      </c>
    </row>
    <row r="4915" spans="1:16" x14ac:dyDescent="0.2">
      <c r="A4915" s="27" t="s">
        <v>43</v>
      </c>
      <c r="E4915" s="28" t="s">
        <v>4</v>
      </c>
    </row>
    <row r="4916" spans="1:16" ht="51" x14ac:dyDescent="0.2">
      <c r="A4916" s="27" t="s">
        <v>44</v>
      </c>
      <c r="E4916" s="29" t="s">
        <v>3238</v>
      </c>
    </row>
    <row r="4917" spans="1:16" x14ac:dyDescent="0.2">
      <c r="E4917" s="28" t="s">
        <v>4</v>
      </c>
    </row>
    <row r="4918" spans="1:16" x14ac:dyDescent="0.2">
      <c r="A4918" t="s">
        <v>36</v>
      </c>
      <c r="B4918" s="5" t="s">
        <v>1029</v>
      </c>
      <c r="C4918" s="5" t="s">
        <v>3239</v>
      </c>
      <c r="D4918" t="s">
        <v>4</v>
      </c>
      <c r="E4918" s="22" t="s">
        <v>3240</v>
      </c>
      <c r="F4918" s="23" t="s">
        <v>366</v>
      </c>
      <c r="G4918" s="24">
        <v>24</v>
      </c>
      <c r="H4918" s="23">
        <v>0</v>
      </c>
      <c r="I4918" s="23">
        <f>ROUND(G4918*H4918,6)</f>
        <v>0</v>
      </c>
      <c r="L4918" s="25">
        <v>0</v>
      </c>
      <c r="M4918" s="26">
        <f>ROUND(ROUND(L4918,2)*ROUND(G4918,3),2)</f>
        <v>0</v>
      </c>
      <c r="N4918" s="23" t="s">
        <v>47</v>
      </c>
      <c r="O4918">
        <f>(M4918*21)/100</f>
        <v>0</v>
      </c>
      <c r="P4918" t="s">
        <v>42</v>
      </c>
    </row>
    <row r="4919" spans="1:16" ht="38.25" x14ac:dyDescent="0.2">
      <c r="A4919" s="27" t="s">
        <v>43</v>
      </c>
      <c r="E4919" s="28" t="s">
        <v>3241</v>
      </c>
    </row>
    <row r="4920" spans="1:16" x14ac:dyDescent="0.2">
      <c r="A4920" s="27" t="s">
        <v>44</v>
      </c>
      <c r="E4920" s="29" t="s">
        <v>4</v>
      </c>
    </row>
    <row r="4921" spans="1:16" x14ac:dyDescent="0.2">
      <c r="E4921" s="28" t="s">
        <v>4</v>
      </c>
    </row>
    <row r="4922" spans="1:16" x14ac:dyDescent="0.2">
      <c r="A4922" t="s">
        <v>36</v>
      </c>
      <c r="B4922" s="5" t="s">
        <v>1033</v>
      </c>
      <c r="C4922" s="5" t="s">
        <v>2758</v>
      </c>
      <c r="D4922" t="s">
        <v>4</v>
      </c>
      <c r="E4922" s="22" t="s">
        <v>2759</v>
      </c>
      <c r="F4922" s="23" t="s">
        <v>366</v>
      </c>
      <c r="G4922" s="24">
        <v>16</v>
      </c>
      <c r="H4922" s="23">
        <v>0</v>
      </c>
      <c r="I4922" s="23">
        <f>ROUND(G4922*H4922,6)</f>
        <v>0</v>
      </c>
      <c r="L4922" s="25">
        <v>0</v>
      </c>
      <c r="M4922" s="26">
        <f>ROUND(ROUND(L4922,2)*ROUND(G4922,3),2)</f>
        <v>0</v>
      </c>
      <c r="N4922" s="23" t="s">
        <v>47</v>
      </c>
      <c r="O4922">
        <f>(M4922*21)/100</f>
        <v>0</v>
      </c>
      <c r="P4922" t="s">
        <v>42</v>
      </c>
    </row>
    <row r="4923" spans="1:16" ht="51" x14ac:dyDescent="0.2">
      <c r="A4923" s="27" t="s">
        <v>43</v>
      </c>
      <c r="E4923" s="28" t="s">
        <v>3242</v>
      </c>
    </row>
    <row r="4924" spans="1:16" x14ac:dyDescent="0.2">
      <c r="A4924" s="27" t="s">
        <v>44</v>
      </c>
      <c r="E4924" s="29" t="s">
        <v>4</v>
      </c>
    </row>
    <row r="4925" spans="1:16" x14ac:dyDescent="0.2">
      <c r="E4925" s="28" t="s">
        <v>4</v>
      </c>
    </row>
    <row r="4926" spans="1:16" x14ac:dyDescent="0.2">
      <c r="A4926" t="s">
        <v>36</v>
      </c>
      <c r="B4926" s="5" t="s">
        <v>1078</v>
      </c>
      <c r="C4926" s="5" t="s">
        <v>1442</v>
      </c>
      <c r="D4926" t="s">
        <v>4</v>
      </c>
      <c r="E4926" s="22" t="s">
        <v>1443</v>
      </c>
      <c r="F4926" s="23" t="s">
        <v>366</v>
      </c>
      <c r="G4926" s="24">
        <v>16</v>
      </c>
      <c r="H4926" s="23">
        <v>0</v>
      </c>
      <c r="I4926" s="23">
        <f>ROUND(G4926*H4926,6)</f>
        <v>0</v>
      </c>
      <c r="L4926" s="25">
        <v>0</v>
      </c>
      <c r="M4926" s="26">
        <f>ROUND(ROUND(L4926,2)*ROUND(G4926,3),2)</f>
        <v>0</v>
      </c>
      <c r="N4926" s="23" t="s">
        <v>47</v>
      </c>
      <c r="O4926">
        <f>(M4926*21)/100</f>
        <v>0</v>
      </c>
      <c r="P4926" t="s">
        <v>42</v>
      </c>
    </row>
    <row r="4927" spans="1:16" ht="51" x14ac:dyDescent="0.2">
      <c r="A4927" s="27" t="s">
        <v>43</v>
      </c>
      <c r="E4927" s="28" t="s">
        <v>3243</v>
      </c>
    </row>
    <row r="4928" spans="1:16" x14ac:dyDescent="0.2">
      <c r="A4928" s="27" t="s">
        <v>44</v>
      </c>
      <c r="E4928" s="29" t="s">
        <v>4</v>
      </c>
    </row>
    <row r="4929" spans="1:16" x14ac:dyDescent="0.2">
      <c r="E4929" s="28" t="s">
        <v>4</v>
      </c>
    </row>
    <row r="4930" spans="1:16" x14ac:dyDescent="0.2">
      <c r="A4930" t="s">
        <v>33</v>
      </c>
      <c r="C4930" s="6" t="s">
        <v>1445</v>
      </c>
      <c r="E4930" s="30" t="s">
        <v>1446</v>
      </c>
      <c r="J4930" s="26">
        <f>0</f>
        <v>0</v>
      </c>
      <c r="K4930" s="26">
        <f>0</f>
        <v>0</v>
      </c>
      <c r="L4930" s="26">
        <f>0+L4931+L4935+L4939+L4943+L4947+L4951+L4955</f>
        <v>0</v>
      </c>
      <c r="M4930" s="26">
        <f>0+M4931+M4935+M4939+M4943+M4947+M4951+M4955</f>
        <v>0</v>
      </c>
    </row>
    <row r="4931" spans="1:16" x14ac:dyDescent="0.2">
      <c r="A4931" t="s">
        <v>36</v>
      </c>
      <c r="B4931" s="5" t="s">
        <v>975</v>
      </c>
      <c r="C4931" s="5" t="s">
        <v>3244</v>
      </c>
      <c r="D4931" t="s">
        <v>4</v>
      </c>
      <c r="E4931" s="22" t="s">
        <v>3245</v>
      </c>
      <c r="F4931" s="23" t="s">
        <v>40</v>
      </c>
      <c r="G4931" s="24">
        <v>269</v>
      </c>
      <c r="H4931" s="23">
        <v>0</v>
      </c>
      <c r="I4931" s="23">
        <f>ROUND(G4931*H4931,6)</f>
        <v>0</v>
      </c>
      <c r="L4931" s="25">
        <v>0</v>
      </c>
      <c r="M4931" s="26">
        <f>ROUND(ROUND(L4931,2)*ROUND(G4931,3),2)</f>
        <v>0</v>
      </c>
      <c r="N4931" s="23" t="s">
        <v>53</v>
      </c>
      <c r="O4931">
        <f>(M4931*21)/100</f>
        <v>0</v>
      </c>
      <c r="P4931" t="s">
        <v>42</v>
      </c>
    </row>
    <row r="4932" spans="1:16" x14ac:dyDescent="0.2">
      <c r="A4932" s="27" t="s">
        <v>43</v>
      </c>
      <c r="E4932" s="28" t="s">
        <v>4</v>
      </c>
    </row>
    <row r="4933" spans="1:16" x14ac:dyDescent="0.2">
      <c r="A4933" s="27" t="s">
        <v>44</v>
      </c>
      <c r="E4933" s="29" t="s">
        <v>3246</v>
      </c>
    </row>
    <row r="4934" spans="1:16" x14ac:dyDescent="0.2">
      <c r="E4934" s="28" t="s">
        <v>4</v>
      </c>
    </row>
    <row r="4935" spans="1:16" x14ac:dyDescent="0.2">
      <c r="A4935" t="s">
        <v>36</v>
      </c>
      <c r="B4935" s="5" t="s">
        <v>1083</v>
      </c>
      <c r="C4935" s="5" t="s">
        <v>3247</v>
      </c>
      <c r="D4935" t="s">
        <v>4</v>
      </c>
      <c r="E4935" s="22" t="s">
        <v>3248</v>
      </c>
      <c r="F4935" s="23" t="s">
        <v>40</v>
      </c>
      <c r="G4935" s="24">
        <v>269</v>
      </c>
      <c r="H4935" s="23">
        <v>0</v>
      </c>
      <c r="I4935" s="23">
        <f>ROUND(G4935*H4935,6)</f>
        <v>0</v>
      </c>
      <c r="L4935" s="25">
        <v>0</v>
      </c>
      <c r="M4935" s="26">
        <f>ROUND(ROUND(L4935,2)*ROUND(G4935,3),2)</f>
        <v>0</v>
      </c>
      <c r="N4935" s="23" t="s">
        <v>53</v>
      </c>
      <c r="O4935">
        <f>(M4935*21)/100</f>
        <v>0</v>
      </c>
      <c r="P4935" t="s">
        <v>42</v>
      </c>
    </row>
    <row r="4936" spans="1:16" x14ac:dyDescent="0.2">
      <c r="A4936" s="27" t="s">
        <v>43</v>
      </c>
      <c r="E4936" s="28" t="s">
        <v>4</v>
      </c>
    </row>
    <row r="4937" spans="1:16" x14ac:dyDescent="0.2">
      <c r="A4937" s="27" t="s">
        <v>44</v>
      </c>
      <c r="E4937" s="29" t="s">
        <v>4</v>
      </c>
    </row>
    <row r="4938" spans="1:16" x14ac:dyDescent="0.2">
      <c r="E4938" s="28" t="s">
        <v>4</v>
      </c>
    </row>
    <row r="4939" spans="1:16" x14ac:dyDescent="0.2">
      <c r="A4939" t="s">
        <v>36</v>
      </c>
      <c r="B4939" s="5" t="s">
        <v>1087</v>
      </c>
      <c r="C4939" s="5" t="s">
        <v>3249</v>
      </c>
      <c r="D4939" t="s">
        <v>4</v>
      </c>
      <c r="E4939" s="22" t="s">
        <v>3250</v>
      </c>
      <c r="F4939" s="23" t="s">
        <v>40</v>
      </c>
      <c r="G4939" s="24">
        <v>3</v>
      </c>
      <c r="H4939" s="23">
        <v>0</v>
      </c>
      <c r="I4939" s="23">
        <f>ROUND(G4939*H4939,6)</f>
        <v>0</v>
      </c>
      <c r="L4939" s="25">
        <v>0</v>
      </c>
      <c r="M4939" s="26">
        <f>ROUND(ROUND(L4939,2)*ROUND(G4939,3),2)</f>
        <v>0</v>
      </c>
      <c r="N4939" s="23" t="s">
        <v>53</v>
      </c>
      <c r="O4939">
        <f>(M4939*21)/100</f>
        <v>0</v>
      </c>
      <c r="P4939" t="s">
        <v>42</v>
      </c>
    </row>
    <row r="4940" spans="1:16" x14ac:dyDescent="0.2">
      <c r="A4940" s="27" t="s">
        <v>43</v>
      </c>
      <c r="E4940" s="28" t="s">
        <v>4</v>
      </c>
    </row>
    <row r="4941" spans="1:16" x14ac:dyDescent="0.2">
      <c r="A4941" s="27" t="s">
        <v>44</v>
      </c>
      <c r="E4941" s="29" t="s">
        <v>4</v>
      </c>
    </row>
    <row r="4942" spans="1:16" x14ac:dyDescent="0.2">
      <c r="E4942" s="28" t="s">
        <v>4</v>
      </c>
    </row>
    <row r="4943" spans="1:16" x14ac:dyDescent="0.2">
      <c r="A4943" t="s">
        <v>36</v>
      </c>
      <c r="B4943" s="5" t="s">
        <v>979</v>
      </c>
      <c r="C4943" s="5" t="s">
        <v>3251</v>
      </c>
      <c r="D4943" t="s">
        <v>4</v>
      </c>
      <c r="E4943" s="22" t="s">
        <v>3252</v>
      </c>
      <c r="F4943" s="23" t="s">
        <v>40</v>
      </c>
      <c r="G4943" s="24">
        <v>1</v>
      </c>
      <c r="H4943" s="23">
        <v>0</v>
      </c>
      <c r="I4943" s="23">
        <f>ROUND(G4943*H4943,6)</f>
        <v>0</v>
      </c>
      <c r="L4943" s="25">
        <v>0</v>
      </c>
      <c r="M4943" s="26">
        <f>ROUND(ROUND(L4943,2)*ROUND(G4943,3),2)</f>
        <v>0</v>
      </c>
      <c r="N4943" s="23" t="s">
        <v>53</v>
      </c>
      <c r="O4943">
        <f>(M4943*21)/100</f>
        <v>0</v>
      </c>
      <c r="P4943" t="s">
        <v>42</v>
      </c>
    </row>
    <row r="4944" spans="1:16" x14ac:dyDescent="0.2">
      <c r="A4944" s="27" t="s">
        <v>43</v>
      </c>
      <c r="E4944" s="28" t="s">
        <v>4</v>
      </c>
    </row>
    <row r="4945" spans="1:16" x14ac:dyDescent="0.2">
      <c r="A4945" s="27" t="s">
        <v>44</v>
      </c>
      <c r="E4945" s="29" t="s">
        <v>4</v>
      </c>
    </row>
    <row r="4946" spans="1:16" x14ac:dyDescent="0.2">
      <c r="E4946" s="28" t="s">
        <v>4</v>
      </c>
    </row>
    <row r="4947" spans="1:16" x14ac:dyDescent="0.2">
      <c r="A4947" t="s">
        <v>36</v>
      </c>
      <c r="B4947" s="5" t="s">
        <v>983</v>
      </c>
      <c r="C4947" s="5" t="s">
        <v>3253</v>
      </c>
      <c r="D4947" t="s">
        <v>4</v>
      </c>
      <c r="E4947" s="22" t="s">
        <v>3254</v>
      </c>
      <c r="F4947" s="23" t="s">
        <v>2767</v>
      </c>
      <c r="G4947" s="24">
        <v>2</v>
      </c>
      <c r="H4947" s="23">
        <v>0</v>
      </c>
      <c r="I4947" s="23">
        <f>ROUND(G4947*H4947,6)</f>
        <v>0</v>
      </c>
      <c r="L4947" s="25">
        <v>0</v>
      </c>
      <c r="M4947" s="26">
        <f>ROUND(ROUND(L4947,2)*ROUND(G4947,3),2)</f>
        <v>0</v>
      </c>
      <c r="N4947" s="23" t="s">
        <v>53</v>
      </c>
      <c r="O4947">
        <f>(M4947*21)/100</f>
        <v>0</v>
      </c>
      <c r="P4947" t="s">
        <v>42</v>
      </c>
    </row>
    <row r="4948" spans="1:16" ht="25.5" x14ac:dyDescent="0.2">
      <c r="A4948" s="27" t="s">
        <v>43</v>
      </c>
      <c r="E4948" s="28" t="s">
        <v>3255</v>
      </c>
    </row>
    <row r="4949" spans="1:16" x14ac:dyDescent="0.2">
      <c r="A4949" s="27" t="s">
        <v>44</v>
      </c>
      <c r="E4949" s="29" t="s">
        <v>4</v>
      </c>
    </row>
    <row r="4950" spans="1:16" x14ac:dyDescent="0.2">
      <c r="E4950" s="28" t="s">
        <v>4</v>
      </c>
    </row>
    <row r="4951" spans="1:16" x14ac:dyDescent="0.2">
      <c r="A4951" t="s">
        <v>36</v>
      </c>
      <c r="B4951" s="5" t="s">
        <v>987</v>
      </c>
      <c r="C4951" s="5" t="s">
        <v>3256</v>
      </c>
      <c r="D4951" t="s">
        <v>4</v>
      </c>
      <c r="E4951" s="22" t="s">
        <v>3257</v>
      </c>
      <c r="F4951" s="23" t="s">
        <v>2767</v>
      </c>
      <c r="G4951" s="24">
        <v>1.5</v>
      </c>
      <c r="H4951" s="23">
        <v>0</v>
      </c>
      <c r="I4951" s="23">
        <f>ROUND(G4951*H4951,6)</f>
        <v>0</v>
      </c>
      <c r="L4951" s="25">
        <v>0</v>
      </c>
      <c r="M4951" s="26">
        <f>ROUND(ROUND(L4951,2)*ROUND(G4951,3),2)</f>
        <v>0</v>
      </c>
      <c r="N4951" s="23" t="s">
        <v>53</v>
      </c>
      <c r="O4951">
        <f>(M4951*21)/100</f>
        <v>0</v>
      </c>
      <c r="P4951" t="s">
        <v>42</v>
      </c>
    </row>
    <row r="4952" spans="1:16" ht="25.5" x14ac:dyDescent="0.2">
      <c r="A4952" s="27" t="s">
        <v>43</v>
      </c>
      <c r="E4952" s="28" t="s">
        <v>3258</v>
      </c>
    </row>
    <row r="4953" spans="1:16" x14ac:dyDescent="0.2">
      <c r="A4953" s="27" t="s">
        <v>44</v>
      </c>
      <c r="E4953" s="29" t="s">
        <v>4</v>
      </c>
    </row>
    <row r="4954" spans="1:16" x14ac:dyDescent="0.2">
      <c r="E4954" s="28" t="s">
        <v>4</v>
      </c>
    </row>
    <row r="4955" spans="1:16" x14ac:dyDescent="0.2">
      <c r="A4955" t="s">
        <v>36</v>
      </c>
      <c r="B4955" s="5" t="s">
        <v>1091</v>
      </c>
      <c r="C4955" s="5" t="s">
        <v>3259</v>
      </c>
      <c r="D4955" t="s">
        <v>4</v>
      </c>
      <c r="E4955" s="22" t="s">
        <v>3260</v>
      </c>
      <c r="F4955" s="23" t="s">
        <v>2767</v>
      </c>
      <c r="G4955" s="24">
        <v>3</v>
      </c>
      <c r="H4955" s="23">
        <v>0</v>
      </c>
      <c r="I4955" s="23">
        <f>ROUND(G4955*H4955,6)</f>
        <v>0</v>
      </c>
      <c r="L4955" s="25">
        <v>0</v>
      </c>
      <c r="M4955" s="26">
        <f>ROUND(ROUND(L4955,2)*ROUND(G4955,3),2)</f>
        <v>0</v>
      </c>
      <c r="N4955" s="23" t="s">
        <v>53</v>
      </c>
      <c r="O4955">
        <f>(M4955*21)/100</f>
        <v>0</v>
      </c>
      <c r="P4955" t="s">
        <v>42</v>
      </c>
    </row>
    <row r="4956" spans="1:16" ht="38.25" x14ac:dyDescent="0.2">
      <c r="A4956" s="27" t="s">
        <v>43</v>
      </c>
      <c r="E4956" s="28" t="s">
        <v>3261</v>
      </c>
    </row>
    <row r="4957" spans="1:16" x14ac:dyDescent="0.2">
      <c r="A4957" s="27" t="s">
        <v>44</v>
      </c>
      <c r="E4957" s="29" t="s">
        <v>4</v>
      </c>
    </row>
    <row r="4958" spans="1:16" x14ac:dyDescent="0.2">
      <c r="E4958" s="28" t="s">
        <v>4</v>
      </c>
    </row>
    <row r="4959" spans="1:16" x14ac:dyDescent="0.2">
      <c r="A4959" t="s">
        <v>33</v>
      </c>
      <c r="C4959" s="6" t="s">
        <v>3262</v>
      </c>
      <c r="E4959" s="30" t="s">
        <v>3263</v>
      </c>
      <c r="J4959" s="26">
        <f>0</f>
        <v>0</v>
      </c>
      <c r="K4959" s="26">
        <f>0</f>
        <v>0</v>
      </c>
      <c r="L4959" s="26">
        <f>0+L4960+L4964+L4968+L4972+L4976+L4980+L4984+L4988+L4992+L4996+L5000+L5004+L5008+L5012+L5016+L5020+L5024</f>
        <v>0</v>
      </c>
      <c r="M4959" s="26">
        <f>0+M4960+M4964+M4968+M4972+M4976+M4980+M4984+M4988+M4992+M4996+M5000+M5004+M5008+M5012+M5016+M5020+M5024</f>
        <v>0</v>
      </c>
    </row>
    <row r="4960" spans="1:16" x14ac:dyDescent="0.2">
      <c r="A4960" t="s">
        <v>36</v>
      </c>
      <c r="B4960" s="5" t="s">
        <v>1106</v>
      </c>
      <c r="C4960" s="5" t="s">
        <v>3264</v>
      </c>
      <c r="D4960" t="s">
        <v>4</v>
      </c>
      <c r="E4960" s="22" t="s">
        <v>3265</v>
      </c>
      <c r="F4960" s="23" t="s">
        <v>40</v>
      </c>
      <c r="G4960" s="24">
        <v>8</v>
      </c>
      <c r="H4960" s="23">
        <v>0</v>
      </c>
      <c r="I4960" s="23">
        <f>ROUND(G4960*H4960,6)</f>
        <v>0</v>
      </c>
      <c r="L4960" s="25">
        <v>0</v>
      </c>
      <c r="M4960" s="26">
        <f>ROUND(ROUND(L4960,2)*ROUND(G4960,3),2)</f>
        <v>0</v>
      </c>
      <c r="N4960" s="23" t="s">
        <v>53</v>
      </c>
      <c r="O4960">
        <f>(M4960*21)/100</f>
        <v>0</v>
      </c>
      <c r="P4960" t="s">
        <v>42</v>
      </c>
    </row>
    <row r="4961" spans="1:16" x14ac:dyDescent="0.2">
      <c r="A4961" s="27" t="s">
        <v>43</v>
      </c>
      <c r="E4961" s="28" t="s">
        <v>4</v>
      </c>
    </row>
    <row r="4962" spans="1:16" x14ac:dyDescent="0.2">
      <c r="A4962" s="27" t="s">
        <v>44</v>
      </c>
      <c r="E4962" s="29" t="s">
        <v>4</v>
      </c>
    </row>
    <row r="4963" spans="1:16" x14ac:dyDescent="0.2">
      <c r="E4963" s="28" t="s">
        <v>4</v>
      </c>
    </row>
    <row r="4964" spans="1:16" x14ac:dyDescent="0.2">
      <c r="A4964" t="s">
        <v>36</v>
      </c>
      <c r="B4964" s="5" t="s">
        <v>994</v>
      </c>
      <c r="C4964" s="5" t="s">
        <v>3266</v>
      </c>
      <c r="D4964" t="s">
        <v>4</v>
      </c>
      <c r="E4964" s="22" t="s">
        <v>3267</v>
      </c>
      <c r="F4964" s="23" t="s">
        <v>40</v>
      </c>
      <c r="G4964" s="24">
        <v>2</v>
      </c>
      <c r="H4964" s="23">
        <v>0</v>
      </c>
      <c r="I4964" s="23">
        <f>ROUND(G4964*H4964,6)</f>
        <v>0</v>
      </c>
      <c r="L4964" s="25">
        <v>0</v>
      </c>
      <c r="M4964" s="26">
        <f>ROUND(ROUND(L4964,2)*ROUND(G4964,3),2)</f>
        <v>0</v>
      </c>
      <c r="N4964" s="23" t="s">
        <v>53</v>
      </c>
      <c r="O4964">
        <f>(M4964*21)/100</f>
        <v>0</v>
      </c>
      <c r="P4964" t="s">
        <v>42</v>
      </c>
    </row>
    <row r="4965" spans="1:16" x14ac:dyDescent="0.2">
      <c r="A4965" s="27" t="s">
        <v>43</v>
      </c>
      <c r="E4965" s="28" t="s">
        <v>4</v>
      </c>
    </row>
    <row r="4966" spans="1:16" x14ac:dyDescent="0.2">
      <c r="A4966" s="27" t="s">
        <v>44</v>
      </c>
      <c r="E4966" s="29" t="s">
        <v>4</v>
      </c>
    </row>
    <row r="4967" spans="1:16" x14ac:dyDescent="0.2">
      <c r="E4967" s="28" t="s">
        <v>4</v>
      </c>
    </row>
    <row r="4968" spans="1:16" x14ac:dyDescent="0.2">
      <c r="A4968" t="s">
        <v>36</v>
      </c>
      <c r="B4968" s="5" t="s">
        <v>998</v>
      </c>
      <c r="C4968" s="5" t="s">
        <v>3268</v>
      </c>
      <c r="D4968" t="s">
        <v>4</v>
      </c>
      <c r="E4968" s="22" t="s">
        <v>3269</v>
      </c>
      <c r="F4968" s="23" t="s">
        <v>40</v>
      </c>
      <c r="G4968" s="24">
        <v>7</v>
      </c>
      <c r="H4968" s="23">
        <v>0</v>
      </c>
      <c r="I4968" s="23">
        <f>ROUND(G4968*H4968,6)</f>
        <v>0</v>
      </c>
      <c r="L4968" s="25">
        <v>0</v>
      </c>
      <c r="M4968" s="26">
        <f>ROUND(ROUND(L4968,2)*ROUND(G4968,3),2)</f>
        <v>0</v>
      </c>
      <c r="N4968" s="23" t="s">
        <v>53</v>
      </c>
      <c r="O4968">
        <f>(M4968*21)/100</f>
        <v>0</v>
      </c>
      <c r="P4968" t="s">
        <v>42</v>
      </c>
    </row>
    <row r="4969" spans="1:16" x14ac:dyDescent="0.2">
      <c r="A4969" s="27" t="s">
        <v>43</v>
      </c>
      <c r="E4969" s="28" t="s">
        <v>4</v>
      </c>
    </row>
    <row r="4970" spans="1:16" x14ac:dyDescent="0.2">
      <c r="A4970" s="27" t="s">
        <v>44</v>
      </c>
      <c r="E4970" s="29" t="s">
        <v>4</v>
      </c>
    </row>
    <row r="4971" spans="1:16" x14ac:dyDescent="0.2">
      <c r="E4971" s="28" t="s">
        <v>4</v>
      </c>
    </row>
    <row r="4972" spans="1:16" x14ac:dyDescent="0.2">
      <c r="A4972" t="s">
        <v>36</v>
      </c>
      <c r="B4972" s="5" t="s">
        <v>1006</v>
      </c>
      <c r="C4972" s="5" t="s">
        <v>3270</v>
      </c>
      <c r="D4972" t="s">
        <v>4</v>
      </c>
      <c r="E4972" s="22" t="s">
        <v>3271</v>
      </c>
      <c r="F4972" s="23" t="s">
        <v>40</v>
      </c>
      <c r="G4972" s="24">
        <v>30</v>
      </c>
      <c r="H4972" s="23">
        <v>0</v>
      </c>
      <c r="I4972" s="23">
        <f>ROUND(G4972*H4972,6)</f>
        <v>0</v>
      </c>
      <c r="L4972" s="25">
        <v>0</v>
      </c>
      <c r="M4972" s="26">
        <f>ROUND(ROUND(L4972,2)*ROUND(G4972,3),2)</f>
        <v>0</v>
      </c>
      <c r="N4972" s="23" t="s">
        <v>53</v>
      </c>
      <c r="O4972">
        <f>(M4972*21)/100</f>
        <v>0</v>
      </c>
      <c r="P4972" t="s">
        <v>42</v>
      </c>
    </row>
    <row r="4973" spans="1:16" x14ac:dyDescent="0.2">
      <c r="A4973" s="27" t="s">
        <v>43</v>
      </c>
      <c r="E4973" s="28" t="s">
        <v>4</v>
      </c>
    </row>
    <row r="4974" spans="1:16" x14ac:dyDescent="0.2">
      <c r="A4974" s="27" t="s">
        <v>44</v>
      </c>
      <c r="E4974" s="29" t="s">
        <v>4</v>
      </c>
    </row>
    <row r="4975" spans="1:16" x14ac:dyDescent="0.2">
      <c r="E4975" s="28" t="s">
        <v>4</v>
      </c>
    </row>
    <row r="4976" spans="1:16" x14ac:dyDescent="0.2">
      <c r="A4976" t="s">
        <v>36</v>
      </c>
      <c r="B4976" s="5" t="s">
        <v>1008</v>
      </c>
      <c r="C4976" s="5" t="s">
        <v>3272</v>
      </c>
      <c r="D4976" t="s">
        <v>4</v>
      </c>
      <c r="E4976" s="22" t="s">
        <v>3273</v>
      </c>
      <c r="F4976" s="23" t="s">
        <v>40</v>
      </c>
      <c r="G4976" s="24">
        <v>4</v>
      </c>
      <c r="H4976" s="23">
        <v>0</v>
      </c>
      <c r="I4976" s="23">
        <f>ROUND(G4976*H4976,6)</f>
        <v>0</v>
      </c>
      <c r="L4976" s="25">
        <v>0</v>
      </c>
      <c r="M4976" s="26">
        <f>ROUND(ROUND(L4976,2)*ROUND(G4976,3),2)</f>
        <v>0</v>
      </c>
      <c r="N4976" s="23" t="s">
        <v>53</v>
      </c>
      <c r="O4976">
        <f>(M4976*21)/100</f>
        <v>0</v>
      </c>
      <c r="P4976" t="s">
        <v>42</v>
      </c>
    </row>
    <row r="4977" spans="1:16" x14ac:dyDescent="0.2">
      <c r="A4977" s="27" t="s">
        <v>43</v>
      </c>
      <c r="E4977" s="28" t="s">
        <v>4</v>
      </c>
    </row>
    <row r="4978" spans="1:16" x14ac:dyDescent="0.2">
      <c r="A4978" s="27" t="s">
        <v>44</v>
      </c>
      <c r="E4978" s="29" t="s">
        <v>4</v>
      </c>
    </row>
    <row r="4979" spans="1:16" x14ac:dyDescent="0.2">
      <c r="E4979" s="28" t="s">
        <v>4</v>
      </c>
    </row>
    <row r="4980" spans="1:16" x14ac:dyDescent="0.2">
      <c r="A4980" t="s">
        <v>36</v>
      </c>
      <c r="B4980" s="5" t="s">
        <v>1070</v>
      </c>
      <c r="C4980" s="5" t="s">
        <v>3274</v>
      </c>
      <c r="D4980" t="s">
        <v>4</v>
      </c>
      <c r="E4980" s="22" t="s">
        <v>3275</v>
      </c>
      <c r="F4980" s="23" t="s">
        <v>40</v>
      </c>
      <c r="G4980" s="24">
        <v>1</v>
      </c>
      <c r="H4980" s="23">
        <v>0</v>
      </c>
      <c r="I4980" s="23">
        <f>ROUND(G4980*H4980,6)</f>
        <v>0</v>
      </c>
      <c r="L4980" s="25">
        <v>0</v>
      </c>
      <c r="M4980" s="26">
        <f>ROUND(ROUND(L4980,2)*ROUND(G4980,3),2)</f>
        <v>0</v>
      </c>
      <c r="N4980" s="23" t="s">
        <v>53</v>
      </c>
      <c r="O4980">
        <f>(M4980*21)/100</f>
        <v>0</v>
      </c>
      <c r="P4980" t="s">
        <v>42</v>
      </c>
    </row>
    <row r="4981" spans="1:16" x14ac:dyDescent="0.2">
      <c r="A4981" s="27" t="s">
        <v>43</v>
      </c>
      <c r="E4981" s="28" t="s">
        <v>4</v>
      </c>
    </row>
    <row r="4982" spans="1:16" x14ac:dyDescent="0.2">
      <c r="A4982" s="27" t="s">
        <v>44</v>
      </c>
      <c r="E4982" s="29" t="s">
        <v>4</v>
      </c>
    </row>
    <row r="4983" spans="1:16" x14ac:dyDescent="0.2">
      <c r="E4983" s="28" t="s">
        <v>4</v>
      </c>
    </row>
    <row r="4984" spans="1:16" x14ac:dyDescent="0.2">
      <c r="A4984" t="s">
        <v>36</v>
      </c>
      <c r="B4984" s="5" t="s">
        <v>1074</v>
      </c>
      <c r="C4984" s="5" t="s">
        <v>3276</v>
      </c>
      <c r="D4984" t="s">
        <v>4</v>
      </c>
      <c r="E4984" s="22" t="s">
        <v>3277</v>
      </c>
      <c r="F4984" s="23" t="s">
        <v>40</v>
      </c>
      <c r="G4984" s="24">
        <v>12</v>
      </c>
      <c r="H4984" s="23">
        <v>0</v>
      </c>
      <c r="I4984" s="23">
        <f>ROUND(G4984*H4984,6)</f>
        <v>0</v>
      </c>
      <c r="L4984" s="25">
        <v>0</v>
      </c>
      <c r="M4984" s="26">
        <f>ROUND(ROUND(L4984,2)*ROUND(G4984,3),2)</f>
        <v>0</v>
      </c>
      <c r="N4984" s="23" t="s">
        <v>53</v>
      </c>
      <c r="O4984">
        <f>(M4984*21)/100</f>
        <v>0</v>
      </c>
      <c r="P4984" t="s">
        <v>42</v>
      </c>
    </row>
    <row r="4985" spans="1:16" x14ac:dyDescent="0.2">
      <c r="A4985" s="27" t="s">
        <v>43</v>
      </c>
      <c r="E4985" s="28" t="s">
        <v>4</v>
      </c>
    </row>
    <row r="4986" spans="1:16" x14ac:dyDescent="0.2">
      <c r="A4986" s="27" t="s">
        <v>44</v>
      </c>
      <c r="E4986" s="29" t="s">
        <v>4</v>
      </c>
    </row>
    <row r="4987" spans="1:16" x14ac:dyDescent="0.2">
      <c r="E4987" s="28" t="s">
        <v>4</v>
      </c>
    </row>
    <row r="4988" spans="1:16" x14ac:dyDescent="0.2">
      <c r="A4988" t="s">
        <v>36</v>
      </c>
      <c r="B4988" s="5" t="s">
        <v>1011</v>
      </c>
      <c r="C4988" s="5" t="s">
        <v>3278</v>
      </c>
      <c r="D4988" t="s">
        <v>4</v>
      </c>
      <c r="E4988" s="22" t="s">
        <v>3279</v>
      </c>
      <c r="F4988" s="23" t="s">
        <v>40</v>
      </c>
      <c r="G4988" s="24">
        <v>4</v>
      </c>
      <c r="H4988" s="23">
        <v>0</v>
      </c>
      <c r="I4988" s="23">
        <f>ROUND(G4988*H4988,6)</f>
        <v>0</v>
      </c>
      <c r="L4988" s="25">
        <v>0</v>
      </c>
      <c r="M4988" s="26">
        <f>ROUND(ROUND(L4988,2)*ROUND(G4988,3),2)</f>
        <v>0</v>
      </c>
      <c r="N4988" s="23" t="s">
        <v>53</v>
      </c>
      <c r="O4988">
        <f>(M4988*21)/100</f>
        <v>0</v>
      </c>
      <c r="P4988" t="s">
        <v>42</v>
      </c>
    </row>
    <row r="4989" spans="1:16" x14ac:dyDescent="0.2">
      <c r="A4989" s="27" t="s">
        <v>43</v>
      </c>
      <c r="E4989" s="28" t="s">
        <v>4</v>
      </c>
    </row>
    <row r="4990" spans="1:16" x14ac:dyDescent="0.2">
      <c r="A4990" s="27" t="s">
        <v>44</v>
      </c>
      <c r="E4990" s="29" t="s">
        <v>4</v>
      </c>
    </row>
    <row r="4991" spans="1:16" x14ac:dyDescent="0.2">
      <c r="E4991" s="28" t="s">
        <v>4</v>
      </c>
    </row>
    <row r="4992" spans="1:16" x14ac:dyDescent="0.2">
      <c r="A4992" t="s">
        <v>36</v>
      </c>
      <c r="B4992" s="5" t="s">
        <v>1097</v>
      </c>
      <c r="C4992" s="5" t="s">
        <v>3280</v>
      </c>
      <c r="D4992" t="s">
        <v>4</v>
      </c>
      <c r="E4992" s="22" t="s">
        <v>3281</v>
      </c>
      <c r="F4992" s="23" t="s">
        <v>40</v>
      </c>
      <c r="G4992" s="24">
        <v>1</v>
      </c>
      <c r="H4992" s="23">
        <v>0</v>
      </c>
      <c r="I4992" s="23">
        <f>ROUND(G4992*H4992,6)</f>
        <v>0</v>
      </c>
      <c r="L4992" s="25">
        <v>0</v>
      </c>
      <c r="M4992" s="26">
        <f>ROUND(ROUND(L4992,2)*ROUND(G4992,3),2)</f>
        <v>0</v>
      </c>
      <c r="N4992" s="23" t="s">
        <v>53</v>
      </c>
      <c r="O4992">
        <f>(M4992*21)/100</f>
        <v>0</v>
      </c>
      <c r="P4992" t="s">
        <v>42</v>
      </c>
    </row>
    <row r="4993" spans="1:16" x14ac:dyDescent="0.2">
      <c r="A4993" s="27" t="s">
        <v>43</v>
      </c>
      <c r="E4993" s="28" t="s">
        <v>4</v>
      </c>
    </row>
    <row r="4994" spans="1:16" x14ac:dyDescent="0.2">
      <c r="A4994" s="27" t="s">
        <v>44</v>
      </c>
      <c r="E4994" s="29" t="s">
        <v>4</v>
      </c>
    </row>
    <row r="4995" spans="1:16" x14ac:dyDescent="0.2">
      <c r="E4995" s="28" t="s">
        <v>4</v>
      </c>
    </row>
    <row r="4996" spans="1:16" x14ac:dyDescent="0.2">
      <c r="A4996" t="s">
        <v>36</v>
      </c>
      <c r="B4996" s="5" t="s">
        <v>1109</v>
      </c>
      <c r="C4996" s="5" t="s">
        <v>3282</v>
      </c>
      <c r="D4996" t="s">
        <v>4</v>
      </c>
      <c r="E4996" s="22" t="s">
        <v>3283</v>
      </c>
      <c r="F4996" s="23" t="s">
        <v>40</v>
      </c>
      <c r="G4996" s="24">
        <v>1</v>
      </c>
      <c r="H4996" s="23">
        <v>0</v>
      </c>
      <c r="I4996" s="23">
        <f>ROUND(G4996*H4996,6)</f>
        <v>0</v>
      </c>
      <c r="L4996" s="25">
        <v>0</v>
      </c>
      <c r="M4996" s="26">
        <f>ROUND(ROUND(L4996,2)*ROUND(G4996,3),2)</f>
        <v>0</v>
      </c>
      <c r="N4996" s="23" t="s">
        <v>53</v>
      </c>
      <c r="O4996">
        <f>(M4996*21)/100</f>
        <v>0</v>
      </c>
      <c r="P4996" t="s">
        <v>42</v>
      </c>
    </row>
    <row r="4997" spans="1:16" x14ac:dyDescent="0.2">
      <c r="A4997" s="27" t="s">
        <v>43</v>
      </c>
      <c r="E4997" s="28" t="s">
        <v>4</v>
      </c>
    </row>
    <row r="4998" spans="1:16" x14ac:dyDescent="0.2">
      <c r="A4998" s="27" t="s">
        <v>44</v>
      </c>
      <c r="E4998" s="29" t="s">
        <v>4</v>
      </c>
    </row>
    <row r="4999" spans="1:16" x14ac:dyDescent="0.2">
      <c r="E4999" s="28" t="s">
        <v>4</v>
      </c>
    </row>
    <row r="5000" spans="1:16" x14ac:dyDescent="0.2">
      <c r="A5000" t="s">
        <v>36</v>
      </c>
      <c r="B5000" s="5" t="s">
        <v>1065</v>
      </c>
      <c r="C5000" s="5" t="s">
        <v>3284</v>
      </c>
      <c r="D5000" t="s">
        <v>4</v>
      </c>
      <c r="E5000" s="22" t="s">
        <v>3285</v>
      </c>
      <c r="F5000" s="23" t="s">
        <v>40</v>
      </c>
      <c r="G5000" s="24">
        <v>1</v>
      </c>
      <c r="H5000" s="23">
        <v>0</v>
      </c>
      <c r="I5000" s="23">
        <f>ROUND(G5000*H5000,6)</f>
        <v>0</v>
      </c>
      <c r="L5000" s="25">
        <v>0</v>
      </c>
      <c r="M5000" s="26">
        <f>ROUND(ROUND(L5000,2)*ROUND(G5000,3),2)</f>
        <v>0</v>
      </c>
      <c r="N5000" s="23" t="s">
        <v>53</v>
      </c>
      <c r="O5000">
        <f>(M5000*21)/100</f>
        <v>0</v>
      </c>
      <c r="P5000" t="s">
        <v>42</v>
      </c>
    </row>
    <row r="5001" spans="1:16" x14ac:dyDescent="0.2">
      <c r="A5001" s="27" t="s">
        <v>43</v>
      </c>
      <c r="E5001" s="28" t="s">
        <v>4</v>
      </c>
    </row>
    <row r="5002" spans="1:16" x14ac:dyDescent="0.2">
      <c r="A5002" s="27" t="s">
        <v>44</v>
      </c>
      <c r="E5002" s="29" t="s">
        <v>4</v>
      </c>
    </row>
    <row r="5003" spans="1:16" x14ac:dyDescent="0.2">
      <c r="E5003" s="28" t="s">
        <v>4</v>
      </c>
    </row>
    <row r="5004" spans="1:16" x14ac:dyDescent="0.2">
      <c r="A5004" t="s">
        <v>36</v>
      </c>
      <c r="B5004" s="5" t="s">
        <v>990</v>
      </c>
      <c r="C5004" s="5" t="s">
        <v>3286</v>
      </c>
      <c r="D5004" t="s">
        <v>4</v>
      </c>
      <c r="E5004" s="22" t="s">
        <v>3287</v>
      </c>
      <c r="F5004" s="23" t="s">
        <v>40</v>
      </c>
      <c r="G5004" s="24">
        <v>3</v>
      </c>
      <c r="H5004" s="23">
        <v>0</v>
      </c>
      <c r="I5004" s="23">
        <f>ROUND(G5004*H5004,6)</f>
        <v>0</v>
      </c>
      <c r="L5004" s="25">
        <v>0</v>
      </c>
      <c r="M5004" s="26">
        <f>ROUND(ROUND(L5004,2)*ROUND(G5004,3),2)</f>
        <v>0</v>
      </c>
      <c r="N5004" s="23" t="s">
        <v>53</v>
      </c>
      <c r="O5004">
        <f>(M5004*21)/100</f>
        <v>0</v>
      </c>
      <c r="P5004" t="s">
        <v>42</v>
      </c>
    </row>
    <row r="5005" spans="1:16" x14ac:dyDescent="0.2">
      <c r="A5005" s="27" t="s">
        <v>43</v>
      </c>
      <c r="E5005" s="28" t="s">
        <v>4</v>
      </c>
    </row>
    <row r="5006" spans="1:16" x14ac:dyDescent="0.2">
      <c r="A5006" s="27" t="s">
        <v>44</v>
      </c>
      <c r="E5006" s="29" t="s">
        <v>4</v>
      </c>
    </row>
    <row r="5007" spans="1:16" x14ac:dyDescent="0.2">
      <c r="E5007" s="28" t="s">
        <v>4</v>
      </c>
    </row>
    <row r="5008" spans="1:16" x14ac:dyDescent="0.2">
      <c r="A5008" t="s">
        <v>36</v>
      </c>
      <c r="B5008" s="5" t="s">
        <v>1002</v>
      </c>
      <c r="C5008" s="5" t="s">
        <v>3288</v>
      </c>
      <c r="D5008" t="s">
        <v>4</v>
      </c>
      <c r="E5008" s="22" t="s">
        <v>3289</v>
      </c>
      <c r="F5008" s="23" t="s">
        <v>40</v>
      </c>
      <c r="G5008" s="24">
        <v>3</v>
      </c>
      <c r="H5008" s="23">
        <v>0</v>
      </c>
      <c r="I5008" s="23">
        <f>ROUND(G5008*H5008,6)</f>
        <v>0</v>
      </c>
      <c r="L5008" s="25">
        <v>0</v>
      </c>
      <c r="M5008" s="26">
        <f>ROUND(ROUND(L5008,2)*ROUND(G5008,3),2)</f>
        <v>0</v>
      </c>
      <c r="N5008" s="23" t="s">
        <v>53</v>
      </c>
      <c r="O5008">
        <f>(M5008*21)/100</f>
        <v>0</v>
      </c>
      <c r="P5008" t="s">
        <v>42</v>
      </c>
    </row>
    <row r="5009" spans="1:16" x14ac:dyDescent="0.2">
      <c r="A5009" s="27" t="s">
        <v>43</v>
      </c>
      <c r="E5009" s="28" t="s">
        <v>4</v>
      </c>
    </row>
    <row r="5010" spans="1:16" x14ac:dyDescent="0.2">
      <c r="A5010" s="27" t="s">
        <v>44</v>
      </c>
      <c r="E5010" s="29" t="s">
        <v>4</v>
      </c>
    </row>
    <row r="5011" spans="1:16" x14ac:dyDescent="0.2">
      <c r="E5011" s="28" t="s">
        <v>4</v>
      </c>
    </row>
    <row r="5012" spans="1:16" x14ac:dyDescent="0.2">
      <c r="A5012" t="s">
        <v>36</v>
      </c>
      <c r="B5012" s="5" t="s">
        <v>1015</v>
      </c>
      <c r="C5012" s="5" t="s">
        <v>3290</v>
      </c>
      <c r="D5012" t="s">
        <v>4</v>
      </c>
      <c r="E5012" s="22" t="s">
        <v>3291</v>
      </c>
      <c r="F5012" s="23" t="s">
        <v>40</v>
      </c>
      <c r="G5012" s="24">
        <v>23</v>
      </c>
      <c r="H5012" s="23">
        <v>0</v>
      </c>
      <c r="I5012" s="23">
        <f>ROUND(G5012*H5012,6)</f>
        <v>0</v>
      </c>
      <c r="L5012" s="25">
        <v>0</v>
      </c>
      <c r="M5012" s="26">
        <f>ROUND(ROUND(L5012,2)*ROUND(G5012,3),2)</f>
        <v>0</v>
      </c>
      <c r="N5012" s="23" t="s">
        <v>53</v>
      </c>
      <c r="O5012">
        <f>(M5012*21)/100</f>
        <v>0</v>
      </c>
      <c r="P5012" t="s">
        <v>42</v>
      </c>
    </row>
    <row r="5013" spans="1:16" x14ac:dyDescent="0.2">
      <c r="A5013" s="27" t="s">
        <v>43</v>
      </c>
      <c r="E5013" s="28" t="s">
        <v>4</v>
      </c>
    </row>
    <row r="5014" spans="1:16" x14ac:dyDescent="0.2">
      <c r="A5014" s="27" t="s">
        <v>44</v>
      </c>
      <c r="E5014" s="29" t="s">
        <v>4</v>
      </c>
    </row>
    <row r="5015" spans="1:16" x14ac:dyDescent="0.2">
      <c r="E5015" s="28" t="s">
        <v>4</v>
      </c>
    </row>
    <row r="5016" spans="1:16" x14ac:dyDescent="0.2">
      <c r="A5016" t="s">
        <v>36</v>
      </c>
      <c r="B5016" s="5" t="s">
        <v>1021</v>
      </c>
      <c r="C5016" s="5" t="s">
        <v>3292</v>
      </c>
      <c r="D5016" t="s">
        <v>4</v>
      </c>
      <c r="E5016" s="22" t="s">
        <v>3293</v>
      </c>
      <c r="F5016" s="23" t="s">
        <v>40</v>
      </c>
      <c r="G5016" s="24">
        <v>1</v>
      </c>
      <c r="H5016" s="23">
        <v>0</v>
      </c>
      <c r="I5016" s="23">
        <f>ROUND(G5016*H5016,6)</f>
        <v>0</v>
      </c>
      <c r="L5016" s="25">
        <v>0</v>
      </c>
      <c r="M5016" s="26">
        <f>ROUND(ROUND(L5016,2)*ROUND(G5016,3),2)</f>
        <v>0</v>
      </c>
      <c r="N5016" s="23" t="s">
        <v>53</v>
      </c>
      <c r="O5016">
        <f>(M5016*21)/100</f>
        <v>0</v>
      </c>
      <c r="P5016" t="s">
        <v>42</v>
      </c>
    </row>
    <row r="5017" spans="1:16" x14ac:dyDescent="0.2">
      <c r="A5017" s="27" t="s">
        <v>43</v>
      </c>
      <c r="E5017" s="28" t="s">
        <v>4</v>
      </c>
    </row>
    <row r="5018" spans="1:16" x14ac:dyDescent="0.2">
      <c r="A5018" s="27" t="s">
        <v>44</v>
      </c>
      <c r="E5018" s="29" t="s">
        <v>4</v>
      </c>
    </row>
    <row r="5019" spans="1:16" x14ac:dyDescent="0.2">
      <c r="E5019" s="28" t="s">
        <v>4</v>
      </c>
    </row>
    <row r="5020" spans="1:16" x14ac:dyDescent="0.2">
      <c r="A5020" t="s">
        <v>36</v>
      </c>
      <c r="B5020" s="5" t="s">
        <v>1019</v>
      </c>
      <c r="C5020" s="5" t="s">
        <v>3294</v>
      </c>
      <c r="D5020" t="s">
        <v>4</v>
      </c>
      <c r="E5020" s="22" t="s">
        <v>3295</v>
      </c>
      <c r="F5020" s="23" t="s">
        <v>40</v>
      </c>
      <c r="G5020" s="24">
        <v>1</v>
      </c>
      <c r="H5020" s="23">
        <v>0</v>
      </c>
      <c r="I5020" s="23">
        <f>ROUND(G5020*H5020,6)</f>
        <v>0</v>
      </c>
      <c r="L5020" s="25">
        <v>0</v>
      </c>
      <c r="M5020" s="26">
        <f>ROUND(ROUND(L5020,2)*ROUND(G5020,3),2)</f>
        <v>0</v>
      </c>
      <c r="N5020" s="23" t="s">
        <v>53</v>
      </c>
      <c r="O5020">
        <f>(M5020*21)/100</f>
        <v>0</v>
      </c>
      <c r="P5020" t="s">
        <v>42</v>
      </c>
    </row>
    <row r="5021" spans="1:16" x14ac:dyDescent="0.2">
      <c r="A5021" s="27" t="s">
        <v>43</v>
      </c>
      <c r="E5021" s="28" t="s">
        <v>4</v>
      </c>
    </row>
    <row r="5022" spans="1:16" x14ac:dyDescent="0.2">
      <c r="A5022" s="27" t="s">
        <v>44</v>
      </c>
      <c r="E5022" s="29" t="s">
        <v>4</v>
      </c>
    </row>
    <row r="5023" spans="1:16" x14ac:dyDescent="0.2">
      <c r="E5023" s="28" t="s">
        <v>4</v>
      </c>
    </row>
    <row r="5024" spans="1:16" x14ac:dyDescent="0.2">
      <c r="A5024" t="s">
        <v>36</v>
      </c>
      <c r="B5024" s="5" t="s">
        <v>1036</v>
      </c>
      <c r="C5024" s="5" t="s">
        <v>3296</v>
      </c>
      <c r="D5024" t="s">
        <v>4</v>
      </c>
      <c r="E5024" s="22" t="s">
        <v>3297</v>
      </c>
      <c r="F5024" s="23" t="s">
        <v>40</v>
      </c>
      <c r="G5024" s="24">
        <v>1</v>
      </c>
      <c r="H5024" s="23">
        <v>0</v>
      </c>
      <c r="I5024" s="23">
        <f>ROUND(G5024*H5024,6)</f>
        <v>0</v>
      </c>
      <c r="L5024" s="25">
        <v>0</v>
      </c>
      <c r="M5024" s="26">
        <f>ROUND(ROUND(L5024,2)*ROUND(G5024,3),2)</f>
        <v>0</v>
      </c>
      <c r="N5024" s="23" t="s">
        <v>53</v>
      </c>
      <c r="O5024">
        <f>(M5024*21)/100</f>
        <v>0</v>
      </c>
      <c r="P5024" t="s">
        <v>42</v>
      </c>
    </row>
    <row r="5025" spans="1:16" x14ac:dyDescent="0.2">
      <c r="A5025" s="27" t="s">
        <v>43</v>
      </c>
      <c r="E5025" s="28" t="s">
        <v>4</v>
      </c>
    </row>
    <row r="5026" spans="1:16" x14ac:dyDescent="0.2">
      <c r="A5026" s="27" t="s">
        <v>44</v>
      </c>
      <c r="E5026" s="29" t="s">
        <v>4</v>
      </c>
    </row>
    <row r="5027" spans="1:16" x14ac:dyDescent="0.2">
      <c r="E5027" s="28" t="s">
        <v>4</v>
      </c>
    </row>
    <row r="5028" spans="1:16" x14ac:dyDescent="0.2">
      <c r="A5028" t="s">
        <v>33</v>
      </c>
      <c r="C5028" s="6" t="s">
        <v>3298</v>
      </c>
      <c r="E5028" s="30" t="s">
        <v>3299</v>
      </c>
      <c r="J5028" s="26">
        <f>0</f>
        <v>0</v>
      </c>
      <c r="K5028" s="26">
        <f>0</f>
        <v>0</v>
      </c>
      <c r="L5028" s="26">
        <f>0+L5029+L5033+L5037+L5041+L5045+L5049+L5053+L5057+L5061+L5065+L5069+L5073+L5077+L5081+L5085+L5089+L5093+L5097+L5101+L5105+L5109+L5113+L5117+L5121+L5125+L5129+L5133+L5137+L5141+L5145+L5149+L5153+L5157</f>
        <v>0</v>
      </c>
      <c r="M5028" s="26">
        <f>0+M5029+M5033+M5037+M5041+M5045+M5049+M5053+M5057+M5061+M5065+M5069+M5073+M5077+M5081+M5085+M5089+M5093+M5097+M5101+M5105+M5109+M5113+M5117+M5121+M5125+M5129+M5133+M5137+M5141+M5145+M5149+M5153+M5157</f>
        <v>0</v>
      </c>
    </row>
    <row r="5029" spans="1:16" x14ac:dyDescent="0.2">
      <c r="A5029" t="s">
        <v>36</v>
      </c>
      <c r="B5029" s="5" t="s">
        <v>951</v>
      </c>
      <c r="C5029" s="5" t="s">
        <v>3300</v>
      </c>
      <c r="D5029" t="s">
        <v>4</v>
      </c>
      <c r="E5029" s="22" t="s">
        <v>3301</v>
      </c>
      <c r="F5029" s="23" t="s">
        <v>40</v>
      </c>
      <c r="G5029" s="24">
        <v>2</v>
      </c>
      <c r="H5029" s="23">
        <v>0</v>
      </c>
      <c r="I5029" s="23">
        <f>ROUND(G5029*H5029,6)</f>
        <v>0</v>
      </c>
      <c r="L5029" s="25">
        <v>0</v>
      </c>
      <c r="M5029" s="26">
        <f>ROUND(ROUND(L5029,2)*ROUND(G5029,3),2)</f>
        <v>0</v>
      </c>
      <c r="N5029" s="23" t="s">
        <v>53</v>
      </c>
      <c r="O5029">
        <f>(M5029*21)/100</f>
        <v>0</v>
      </c>
      <c r="P5029" t="s">
        <v>42</v>
      </c>
    </row>
    <row r="5030" spans="1:16" x14ac:dyDescent="0.2">
      <c r="A5030" s="27" t="s">
        <v>43</v>
      </c>
      <c r="E5030" s="28" t="s">
        <v>4</v>
      </c>
    </row>
    <row r="5031" spans="1:16" x14ac:dyDescent="0.2">
      <c r="A5031" s="27" t="s">
        <v>44</v>
      </c>
      <c r="E5031" s="29" t="s">
        <v>4</v>
      </c>
    </row>
    <row r="5032" spans="1:16" x14ac:dyDescent="0.2">
      <c r="E5032" s="28" t="s">
        <v>4</v>
      </c>
    </row>
    <row r="5033" spans="1:16" x14ac:dyDescent="0.2">
      <c r="A5033" t="s">
        <v>36</v>
      </c>
      <c r="B5033" s="5" t="s">
        <v>865</v>
      </c>
      <c r="C5033" s="5" t="s">
        <v>3302</v>
      </c>
      <c r="D5033" t="s">
        <v>4</v>
      </c>
      <c r="E5033" s="22" t="s">
        <v>3303</v>
      </c>
      <c r="F5033" s="23" t="s">
        <v>40</v>
      </c>
      <c r="G5033" s="24">
        <v>1</v>
      </c>
      <c r="H5033" s="23">
        <v>0</v>
      </c>
      <c r="I5033" s="23">
        <f>ROUND(G5033*H5033,6)</f>
        <v>0</v>
      </c>
      <c r="L5033" s="25">
        <v>0</v>
      </c>
      <c r="M5033" s="26">
        <f>ROUND(ROUND(L5033,2)*ROUND(G5033,3),2)</f>
        <v>0</v>
      </c>
      <c r="N5033" s="23" t="s">
        <v>53</v>
      </c>
      <c r="O5033">
        <f>(M5033*21)/100</f>
        <v>0</v>
      </c>
      <c r="P5033" t="s">
        <v>42</v>
      </c>
    </row>
    <row r="5034" spans="1:16" x14ac:dyDescent="0.2">
      <c r="A5034" s="27" t="s">
        <v>43</v>
      </c>
      <c r="E5034" s="28" t="s">
        <v>4</v>
      </c>
    </row>
    <row r="5035" spans="1:16" x14ac:dyDescent="0.2">
      <c r="A5035" s="27" t="s">
        <v>44</v>
      </c>
      <c r="E5035" s="29" t="s">
        <v>4</v>
      </c>
    </row>
    <row r="5036" spans="1:16" x14ac:dyDescent="0.2">
      <c r="E5036" s="28" t="s">
        <v>4</v>
      </c>
    </row>
    <row r="5037" spans="1:16" x14ac:dyDescent="0.2">
      <c r="A5037" t="s">
        <v>36</v>
      </c>
      <c r="B5037" s="5" t="s">
        <v>955</v>
      </c>
      <c r="C5037" s="5" t="s">
        <v>3304</v>
      </c>
      <c r="D5037" t="s">
        <v>4</v>
      </c>
      <c r="E5037" s="22" t="s">
        <v>3305</v>
      </c>
      <c r="F5037" s="23" t="s">
        <v>40</v>
      </c>
      <c r="G5037" s="24">
        <v>1</v>
      </c>
      <c r="H5037" s="23">
        <v>0</v>
      </c>
      <c r="I5037" s="23">
        <f>ROUND(G5037*H5037,6)</f>
        <v>0</v>
      </c>
      <c r="L5037" s="25">
        <v>0</v>
      </c>
      <c r="M5037" s="26">
        <f>ROUND(ROUND(L5037,2)*ROUND(G5037,3),2)</f>
        <v>0</v>
      </c>
      <c r="N5037" s="23" t="s">
        <v>53</v>
      </c>
      <c r="O5037">
        <f>(M5037*21)/100</f>
        <v>0</v>
      </c>
      <c r="P5037" t="s">
        <v>42</v>
      </c>
    </row>
    <row r="5038" spans="1:16" x14ac:dyDescent="0.2">
      <c r="A5038" s="27" t="s">
        <v>43</v>
      </c>
      <c r="E5038" s="28" t="s">
        <v>4</v>
      </c>
    </row>
    <row r="5039" spans="1:16" x14ac:dyDescent="0.2">
      <c r="A5039" s="27" t="s">
        <v>44</v>
      </c>
      <c r="E5039" s="29" t="s">
        <v>4</v>
      </c>
    </row>
    <row r="5040" spans="1:16" x14ac:dyDescent="0.2">
      <c r="E5040" s="28" t="s">
        <v>4</v>
      </c>
    </row>
    <row r="5041" spans="1:16" x14ac:dyDescent="0.2">
      <c r="A5041" t="s">
        <v>36</v>
      </c>
      <c r="B5041" s="5" t="s">
        <v>868</v>
      </c>
      <c r="C5041" s="5" t="s">
        <v>3264</v>
      </c>
      <c r="D5041" t="s">
        <v>4</v>
      </c>
      <c r="E5041" s="22" t="s">
        <v>3265</v>
      </c>
      <c r="F5041" s="23" t="s">
        <v>40</v>
      </c>
      <c r="G5041" s="24">
        <v>10</v>
      </c>
      <c r="H5041" s="23">
        <v>0</v>
      </c>
      <c r="I5041" s="23">
        <f>ROUND(G5041*H5041,6)</f>
        <v>0</v>
      </c>
      <c r="L5041" s="25">
        <v>0</v>
      </c>
      <c r="M5041" s="26">
        <f>ROUND(ROUND(L5041,2)*ROUND(G5041,3),2)</f>
        <v>0</v>
      </c>
      <c r="N5041" s="23" t="s">
        <v>53</v>
      </c>
      <c r="O5041">
        <f>(M5041*21)/100</f>
        <v>0</v>
      </c>
      <c r="P5041" t="s">
        <v>42</v>
      </c>
    </row>
    <row r="5042" spans="1:16" x14ac:dyDescent="0.2">
      <c r="A5042" s="27" t="s">
        <v>43</v>
      </c>
      <c r="E5042" s="28" t="s">
        <v>4</v>
      </c>
    </row>
    <row r="5043" spans="1:16" x14ac:dyDescent="0.2">
      <c r="A5043" s="27" t="s">
        <v>44</v>
      </c>
      <c r="E5043" s="29" t="s">
        <v>4</v>
      </c>
    </row>
    <row r="5044" spans="1:16" x14ac:dyDescent="0.2">
      <c r="E5044" s="28" t="s">
        <v>4</v>
      </c>
    </row>
    <row r="5045" spans="1:16" x14ac:dyDescent="0.2">
      <c r="A5045" t="s">
        <v>36</v>
      </c>
      <c r="B5045" s="5" t="s">
        <v>873</v>
      </c>
      <c r="C5045" s="5" t="s">
        <v>3306</v>
      </c>
      <c r="D5045" t="s">
        <v>4</v>
      </c>
      <c r="E5045" s="22" t="s">
        <v>3307</v>
      </c>
      <c r="F5045" s="23" t="s">
        <v>40</v>
      </c>
      <c r="G5045" s="24">
        <v>1</v>
      </c>
      <c r="H5045" s="23">
        <v>0</v>
      </c>
      <c r="I5045" s="23">
        <f>ROUND(G5045*H5045,6)</f>
        <v>0</v>
      </c>
      <c r="L5045" s="25">
        <v>0</v>
      </c>
      <c r="M5045" s="26">
        <f>ROUND(ROUND(L5045,2)*ROUND(G5045,3),2)</f>
        <v>0</v>
      </c>
      <c r="N5045" s="23" t="s">
        <v>53</v>
      </c>
      <c r="O5045">
        <f>(M5045*21)/100</f>
        <v>0</v>
      </c>
      <c r="P5045" t="s">
        <v>42</v>
      </c>
    </row>
    <row r="5046" spans="1:16" x14ac:dyDescent="0.2">
      <c r="A5046" s="27" t="s">
        <v>43</v>
      </c>
      <c r="E5046" s="28" t="s">
        <v>4</v>
      </c>
    </row>
    <row r="5047" spans="1:16" x14ac:dyDescent="0.2">
      <c r="A5047" s="27" t="s">
        <v>44</v>
      </c>
      <c r="E5047" s="29" t="s">
        <v>4</v>
      </c>
    </row>
    <row r="5048" spans="1:16" x14ac:dyDescent="0.2">
      <c r="E5048" s="28" t="s">
        <v>4</v>
      </c>
    </row>
    <row r="5049" spans="1:16" x14ac:dyDescent="0.2">
      <c r="A5049" t="s">
        <v>36</v>
      </c>
      <c r="B5049" s="5" t="s">
        <v>877</v>
      </c>
      <c r="C5049" s="5" t="s">
        <v>3308</v>
      </c>
      <c r="D5049" t="s">
        <v>4</v>
      </c>
      <c r="E5049" s="22" t="s">
        <v>3309</v>
      </c>
      <c r="F5049" s="23" t="s">
        <v>40</v>
      </c>
      <c r="G5049" s="24">
        <v>1</v>
      </c>
      <c r="H5049" s="23">
        <v>0</v>
      </c>
      <c r="I5049" s="23">
        <f>ROUND(G5049*H5049,6)</f>
        <v>0</v>
      </c>
      <c r="L5049" s="25">
        <v>0</v>
      </c>
      <c r="M5049" s="26">
        <f>ROUND(ROUND(L5049,2)*ROUND(G5049,3),2)</f>
        <v>0</v>
      </c>
      <c r="N5049" s="23" t="s">
        <v>53</v>
      </c>
      <c r="O5049">
        <f>(M5049*21)/100</f>
        <v>0</v>
      </c>
      <c r="P5049" t="s">
        <v>42</v>
      </c>
    </row>
    <row r="5050" spans="1:16" x14ac:dyDescent="0.2">
      <c r="A5050" s="27" t="s">
        <v>43</v>
      </c>
      <c r="E5050" s="28" t="s">
        <v>4</v>
      </c>
    </row>
    <row r="5051" spans="1:16" x14ac:dyDescent="0.2">
      <c r="A5051" s="27" t="s">
        <v>44</v>
      </c>
      <c r="E5051" s="29" t="s">
        <v>4</v>
      </c>
    </row>
    <row r="5052" spans="1:16" x14ac:dyDescent="0.2">
      <c r="E5052" s="28" t="s">
        <v>4</v>
      </c>
    </row>
    <row r="5053" spans="1:16" x14ac:dyDescent="0.2">
      <c r="A5053" t="s">
        <v>36</v>
      </c>
      <c r="B5053" s="5" t="s">
        <v>881</v>
      </c>
      <c r="C5053" s="5" t="s">
        <v>3310</v>
      </c>
      <c r="D5053" t="s">
        <v>4</v>
      </c>
      <c r="E5053" s="22" t="s">
        <v>3311</v>
      </c>
      <c r="F5053" s="23" t="s">
        <v>40</v>
      </c>
      <c r="G5053" s="24">
        <v>100</v>
      </c>
      <c r="H5053" s="23">
        <v>0</v>
      </c>
      <c r="I5053" s="23">
        <f>ROUND(G5053*H5053,6)</f>
        <v>0</v>
      </c>
      <c r="L5053" s="25">
        <v>0</v>
      </c>
      <c r="M5053" s="26">
        <f>ROUND(ROUND(L5053,2)*ROUND(G5053,3),2)</f>
        <v>0</v>
      </c>
      <c r="N5053" s="23" t="s">
        <v>53</v>
      </c>
      <c r="O5053">
        <f>(M5053*21)/100</f>
        <v>0</v>
      </c>
      <c r="P5053" t="s">
        <v>42</v>
      </c>
    </row>
    <row r="5054" spans="1:16" x14ac:dyDescent="0.2">
      <c r="A5054" s="27" t="s">
        <v>43</v>
      </c>
      <c r="E5054" s="28" t="s">
        <v>4</v>
      </c>
    </row>
    <row r="5055" spans="1:16" x14ac:dyDescent="0.2">
      <c r="A5055" s="27" t="s">
        <v>44</v>
      </c>
      <c r="E5055" s="29" t="s">
        <v>4</v>
      </c>
    </row>
    <row r="5056" spans="1:16" x14ac:dyDescent="0.2">
      <c r="E5056" s="28" t="s">
        <v>4</v>
      </c>
    </row>
    <row r="5057" spans="1:16" x14ac:dyDescent="0.2">
      <c r="A5057" t="s">
        <v>36</v>
      </c>
      <c r="B5057" s="5" t="s">
        <v>885</v>
      </c>
      <c r="C5057" s="5" t="s">
        <v>3312</v>
      </c>
      <c r="D5057" t="s">
        <v>4</v>
      </c>
      <c r="E5057" s="22" t="s">
        <v>3313</v>
      </c>
      <c r="F5057" s="23" t="s">
        <v>40</v>
      </c>
      <c r="G5057" s="24">
        <v>1</v>
      </c>
      <c r="H5057" s="23">
        <v>0</v>
      </c>
      <c r="I5057" s="23">
        <f>ROUND(G5057*H5057,6)</f>
        <v>0</v>
      </c>
      <c r="L5057" s="25">
        <v>0</v>
      </c>
      <c r="M5057" s="26">
        <f>ROUND(ROUND(L5057,2)*ROUND(G5057,3),2)</f>
        <v>0</v>
      </c>
      <c r="N5057" s="23" t="s">
        <v>53</v>
      </c>
      <c r="O5057">
        <f>(M5057*21)/100</f>
        <v>0</v>
      </c>
      <c r="P5057" t="s">
        <v>42</v>
      </c>
    </row>
    <row r="5058" spans="1:16" x14ac:dyDescent="0.2">
      <c r="A5058" s="27" t="s">
        <v>43</v>
      </c>
      <c r="E5058" s="28" t="s">
        <v>4</v>
      </c>
    </row>
    <row r="5059" spans="1:16" x14ac:dyDescent="0.2">
      <c r="A5059" s="27" t="s">
        <v>44</v>
      </c>
      <c r="E5059" s="29" t="s">
        <v>4</v>
      </c>
    </row>
    <row r="5060" spans="1:16" x14ac:dyDescent="0.2">
      <c r="E5060" s="28" t="s">
        <v>4</v>
      </c>
    </row>
    <row r="5061" spans="1:16" x14ac:dyDescent="0.2">
      <c r="A5061" t="s">
        <v>36</v>
      </c>
      <c r="B5061" s="5" t="s">
        <v>889</v>
      </c>
      <c r="C5061" s="5" t="s">
        <v>3314</v>
      </c>
      <c r="D5061" t="s">
        <v>4</v>
      </c>
      <c r="E5061" s="22" t="s">
        <v>3315</v>
      </c>
      <c r="F5061" s="23" t="s">
        <v>40</v>
      </c>
      <c r="G5061" s="24">
        <v>1</v>
      </c>
      <c r="H5061" s="23">
        <v>0</v>
      </c>
      <c r="I5061" s="23">
        <f>ROUND(G5061*H5061,6)</f>
        <v>0</v>
      </c>
      <c r="L5061" s="25">
        <v>0</v>
      </c>
      <c r="M5061" s="26">
        <f>ROUND(ROUND(L5061,2)*ROUND(G5061,3),2)</f>
        <v>0</v>
      </c>
      <c r="N5061" s="23" t="s">
        <v>53</v>
      </c>
      <c r="O5061">
        <f>(M5061*21)/100</f>
        <v>0</v>
      </c>
      <c r="P5061" t="s">
        <v>42</v>
      </c>
    </row>
    <row r="5062" spans="1:16" x14ac:dyDescent="0.2">
      <c r="A5062" s="27" t="s">
        <v>43</v>
      </c>
      <c r="E5062" s="28" t="s">
        <v>4</v>
      </c>
    </row>
    <row r="5063" spans="1:16" x14ac:dyDescent="0.2">
      <c r="A5063" s="27" t="s">
        <v>44</v>
      </c>
      <c r="E5063" s="29" t="s">
        <v>4</v>
      </c>
    </row>
    <row r="5064" spans="1:16" x14ac:dyDescent="0.2">
      <c r="E5064" s="28" t="s">
        <v>4</v>
      </c>
    </row>
    <row r="5065" spans="1:16" x14ac:dyDescent="0.2">
      <c r="A5065" t="s">
        <v>36</v>
      </c>
      <c r="B5065" s="5" t="s">
        <v>892</v>
      </c>
      <c r="C5065" s="5" t="s">
        <v>3316</v>
      </c>
      <c r="D5065" t="s">
        <v>4</v>
      </c>
      <c r="E5065" s="22" t="s">
        <v>3317</v>
      </c>
      <c r="F5065" s="23" t="s">
        <v>40</v>
      </c>
      <c r="G5065" s="24">
        <v>1</v>
      </c>
      <c r="H5065" s="23">
        <v>0</v>
      </c>
      <c r="I5065" s="23">
        <f>ROUND(G5065*H5065,6)</f>
        <v>0</v>
      </c>
      <c r="L5065" s="25">
        <v>0</v>
      </c>
      <c r="M5065" s="26">
        <f>ROUND(ROUND(L5065,2)*ROUND(G5065,3),2)</f>
        <v>0</v>
      </c>
      <c r="N5065" s="23" t="s">
        <v>53</v>
      </c>
      <c r="O5065">
        <f>(M5065*21)/100</f>
        <v>0</v>
      </c>
      <c r="P5065" t="s">
        <v>42</v>
      </c>
    </row>
    <row r="5066" spans="1:16" x14ac:dyDescent="0.2">
      <c r="A5066" s="27" t="s">
        <v>43</v>
      </c>
      <c r="E5066" s="28" t="s">
        <v>4</v>
      </c>
    </row>
    <row r="5067" spans="1:16" x14ac:dyDescent="0.2">
      <c r="A5067" s="27" t="s">
        <v>44</v>
      </c>
      <c r="E5067" s="29" t="s">
        <v>4</v>
      </c>
    </row>
    <row r="5068" spans="1:16" x14ac:dyDescent="0.2">
      <c r="E5068" s="28" t="s">
        <v>4</v>
      </c>
    </row>
    <row r="5069" spans="1:16" x14ac:dyDescent="0.2">
      <c r="A5069" t="s">
        <v>36</v>
      </c>
      <c r="B5069" s="5" t="s">
        <v>923</v>
      </c>
      <c r="C5069" s="5" t="s">
        <v>3318</v>
      </c>
      <c r="D5069" t="s">
        <v>4</v>
      </c>
      <c r="E5069" s="22" t="s">
        <v>3319</v>
      </c>
      <c r="F5069" s="23" t="s">
        <v>40</v>
      </c>
      <c r="G5069" s="24">
        <v>1</v>
      </c>
      <c r="H5069" s="23">
        <v>0</v>
      </c>
      <c r="I5069" s="23">
        <f>ROUND(G5069*H5069,6)</f>
        <v>0</v>
      </c>
      <c r="L5069" s="25">
        <v>0</v>
      </c>
      <c r="M5069" s="26">
        <f>ROUND(ROUND(L5069,2)*ROUND(G5069,3),2)</f>
        <v>0</v>
      </c>
      <c r="N5069" s="23" t="s">
        <v>53</v>
      </c>
      <c r="O5069">
        <f>(M5069*21)/100</f>
        <v>0</v>
      </c>
      <c r="P5069" t="s">
        <v>42</v>
      </c>
    </row>
    <row r="5070" spans="1:16" x14ac:dyDescent="0.2">
      <c r="A5070" s="27" t="s">
        <v>43</v>
      </c>
      <c r="E5070" s="28" t="s">
        <v>4</v>
      </c>
    </row>
    <row r="5071" spans="1:16" x14ac:dyDescent="0.2">
      <c r="A5071" s="27" t="s">
        <v>44</v>
      </c>
      <c r="E5071" s="29" t="s">
        <v>4</v>
      </c>
    </row>
    <row r="5072" spans="1:16" x14ac:dyDescent="0.2">
      <c r="E5072" s="28" t="s">
        <v>4</v>
      </c>
    </row>
    <row r="5073" spans="1:16" x14ac:dyDescent="0.2">
      <c r="A5073" t="s">
        <v>36</v>
      </c>
      <c r="B5073" s="5" t="s">
        <v>927</v>
      </c>
      <c r="C5073" s="5" t="s">
        <v>3320</v>
      </c>
      <c r="D5073" t="s">
        <v>4</v>
      </c>
      <c r="E5073" s="22" t="s">
        <v>3321</v>
      </c>
      <c r="F5073" s="23" t="s">
        <v>40</v>
      </c>
      <c r="G5073" s="24">
        <v>3</v>
      </c>
      <c r="H5073" s="23">
        <v>0</v>
      </c>
      <c r="I5073" s="23">
        <f>ROUND(G5073*H5073,6)</f>
        <v>0</v>
      </c>
      <c r="L5073" s="25">
        <v>0</v>
      </c>
      <c r="M5073" s="26">
        <f>ROUND(ROUND(L5073,2)*ROUND(G5073,3),2)</f>
        <v>0</v>
      </c>
      <c r="N5073" s="23" t="s">
        <v>53</v>
      </c>
      <c r="O5073">
        <f>(M5073*21)/100</f>
        <v>0</v>
      </c>
      <c r="P5073" t="s">
        <v>42</v>
      </c>
    </row>
    <row r="5074" spans="1:16" x14ac:dyDescent="0.2">
      <c r="A5074" s="27" t="s">
        <v>43</v>
      </c>
      <c r="E5074" s="28" t="s">
        <v>4</v>
      </c>
    </row>
    <row r="5075" spans="1:16" x14ac:dyDescent="0.2">
      <c r="A5075" s="27" t="s">
        <v>44</v>
      </c>
      <c r="E5075" s="29" t="s">
        <v>4</v>
      </c>
    </row>
    <row r="5076" spans="1:16" x14ac:dyDescent="0.2">
      <c r="E5076" s="28" t="s">
        <v>4</v>
      </c>
    </row>
    <row r="5077" spans="1:16" x14ac:dyDescent="0.2">
      <c r="A5077" t="s">
        <v>36</v>
      </c>
      <c r="B5077" s="5" t="s">
        <v>931</v>
      </c>
      <c r="C5077" s="5" t="s">
        <v>3322</v>
      </c>
      <c r="D5077" t="s">
        <v>4</v>
      </c>
      <c r="E5077" s="22" t="s">
        <v>3323</v>
      </c>
      <c r="F5077" s="23" t="s">
        <v>40</v>
      </c>
      <c r="G5077" s="24">
        <v>1</v>
      </c>
      <c r="H5077" s="23">
        <v>0</v>
      </c>
      <c r="I5077" s="23">
        <f>ROUND(G5077*H5077,6)</f>
        <v>0</v>
      </c>
      <c r="L5077" s="25">
        <v>0</v>
      </c>
      <c r="M5077" s="26">
        <f>ROUND(ROUND(L5077,2)*ROUND(G5077,3),2)</f>
        <v>0</v>
      </c>
      <c r="N5077" s="23" t="s">
        <v>53</v>
      </c>
      <c r="O5077">
        <f>(M5077*21)/100</f>
        <v>0</v>
      </c>
      <c r="P5077" t="s">
        <v>42</v>
      </c>
    </row>
    <row r="5078" spans="1:16" x14ac:dyDescent="0.2">
      <c r="A5078" s="27" t="s">
        <v>43</v>
      </c>
      <c r="E5078" s="28" t="s">
        <v>4</v>
      </c>
    </row>
    <row r="5079" spans="1:16" x14ac:dyDescent="0.2">
      <c r="A5079" s="27" t="s">
        <v>44</v>
      </c>
      <c r="E5079" s="29" t="s">
        <v>4</v>
      </c>
    </row>
    <row r="5080" spans="1:16" x14ac:dyDescent="0.2">
      <c r="E5080" s="28" t="s">
        <v>4</v>
      </c>
    </row>
    <row r="5081" spans="1:16" x14ac:dyDescent="0.2">
      <c r="A5081" t="s">
        <v>36</v>
      </c>
      <c r="B5081" s="5" t="s">
        <v>896</v>
      </c>
      <c r="C5081" s="5" t="s">
        <v>3266</v>
      </c>
      <c r="D5081" t="s">
        <v>4</v>
      </c>
      <c r="E5081" s="22" t="s">
        <v>3267</v>
      </c>
      <c r="F5081" s="23" t="s">
        <v>40</v>
      </c>
      <c r="G5081" s="24">
        <v>5</v>
      </c>
      <c r="H5081" s="23">
        <v>0</v>
      </c>
      <c r="I5081" s="23">
        <f>ROUND(G5081*H5081,6)</f>
        <v>0</v>
      </c>
      <c r="L5081" s="25">
        <v>0</v>
      </c>
      <c r="M5081" s="26">
        <f>ROUND(ROUND(L5081,2)*ROUND(G5081,3),2)</f>
        <v>0</v>
      </c>
      <c r="N5081" s="23" t="s">
        <v>53</v>
      </c>
      <c r="O5081">
        <f>(M5081*21)/100</f>
        <v>0</v>
      </c>
      <c r="P5081" t="s">
        <v>42</v>
      </c>
    </row>
    <row r="5082" spans="1:16" x14ac:dyDescent="0.2">
      <c r="A5082" s="27" t="s">
        <v>43</v>
      </c>
      <c r="E5082" s="28" t="s">
        <v>4</v>
      </c>
    </row>
    <row r="5083" spans="1:16" x14ac:dyDescent="0.2">
      <c r="A5083" s="27" t="s">
        <v>44</v>
      </c>
      <c r="E5083" s="29" t="s">
        <v>4</v>
      </c>
    </row>
    <row r="5084" spans="1:16" x14ac:dyDescent="0.2">
      <c r="E5084" s="28" t="s">
        <v>4</v>
      </c>
    </row>
    <row r="5085" spans="1:16" x14ac:dyDescent="0.2">
      <c r="A5085" t="s">
        <v>36</v>
      </c>
      <c r="B5085" s="5" t="s">
        <v>901</v>
      </c>
      <c r="C5085" s="5" t="s">
        <v>3268</v>
      </c>
      <c r="D5085" t="s">
        <v>4</v>
      </c>
      <c r="E5085" s="22" t="s">
        <v>3269</v>
      </c>
      <c r="F5085" s="23" t="s">
        <v>40</v>
      </c>
      <c r="G5085" s="24">
        <v>1</v>
      </c>
      <c r="H5085" s="23">
        <v>0</v>
      </c>
      <c r="I5085" s="23">
        <f>ROUND(G5085*H5085,6)</f>
        <v>0</v>
      </c>
      <c r="L5085" s="25">
        <v>0</v>
      </c>
      <c r="M5085" s="26">
        <f>ROUND(ROUND(L5085,2)*ROUND(G5085,3),2)</f>
        <v>0</v>
      </c>
      <c r="N5085" s="23" t="s">
        <v>53</v>
      </c>
      <c r="O5085">
        <f>(M5085*21)/100</f>
        <v>0</v>
      </c>
      <c r="P5085" t="s">
        <v>42</v>
      </c>
    </row>
    <row r="5086" spans="1:16" x14ac:dyDescent="0.2">
      <c r="A5086" s="27" t="s">
        <v>43</v>
      </c>
      <c r="E5086" s="28" t="s">
        <v>4</v>
      </c>
    </row>
    <row r="5087" spans="1:16" x14ac:dyDescent="0.2">
      <c r="A5087" s="27" t="s">
        <v>44</v>
      </c>
      <c r="E5087" s="29" t="s">
        <v>4</v>
      </c>
    </row>
    <row r="5088" spans="1:16" x14ac:dyDescent="0.2">
      <c r="E5088" s="28" t="s">
        <v>4</v>
      </c>
    </row>
    <row r="5089" spans="1:16" x14ac:dyDescent="0.2">
      <c r="A5089" t="s">
        <v>36</v>
      </c>
      <c r="B5089" s="5" t="s">
        <v>905</v>
      </c>
      <c r="C5089" s="5" t="s">
        <v>3324</v>
      </c>
      <c r="D5089" t="s">
        <v>4</v>
      </c>
      <c r="E5089" s="22" t="s">
        <v>3325</v>
      </c>
      <c r="F5089" s="23" t="s">
        <v>40</v>
      </c>
      <c r="G5089" s="24">
        <v>1</v>
      </c>
      <c r="H5089" s="23">
        <v>0</v>
      </c>
      <c r="I5089" s="23">
        <f>ROUND(G5089*H5089,6)</f>
        <v>0</v>
      </c>
      <c r="L5089" s="25">
        <v>0</v>
      </c>
      <c r="M5089" s="26">
        <f>ROUND(ROUND(L5089,2)*ROUND(G5089,3),2)</f>
        <v>0</v>
      </c>
      <c r="N5089" s="23" t="s">
        <v>53</v>
      </c>
      <c r="O5089">
        <f>(M5089*21)/100</f>
        <v>0</v>
      </c>
      <c r="P5089" t="s">
        <v>42</v>
      </c>
    </row>
    <row r="5090" spans="1:16" x14ac:dyDescent="0.2">
      <c r="A5090" s="27" t="s">
        <v>43</v>
      </c>
      <c r="E5090" s="28" t="s">
        <v>4</v>
      </c>
    </row>
    <row r="5091" spans="1:16" x14ac:dyDescent="0.2">
      <c r="A5091" s="27" t="s">
        <v>44</v>
      </c>
      <c r="E5091" s="29" t="s">
        <v>4</v>
      </c>
    </row>
    <row r="5092" spans="1:16" x14ac:dyDescent="0.2">
      <c r="E5092" s="28" t="s">
        <v>4</v>
      </c>
    </row>
    <row r="5093" spans="1:16" x14ac:dyDescent="0.2">
      <c r="A5093" t="s">
        <v>36</v>
      </c>
      <c r="B5093" s="5" t="s">
        <v>909</v>
      </c>
      <c r="C5093" s="5" t="s">
        <v>3326</v>
      </c>
      <c r="D5093" t="s">
        <v>4</v>
      </c>
      <c r="E5093" s="22" t="s">
        <v>3327</v>
      </c>
      <c r="F5093" s="23" t="s">
        <v>40</v>
      </c>
      <c r="G5093" s="24">
        <v>1</v>
      </c>
      <c r="H5093" s="23">
        <v>0</v>
      </c>
      <c r="I5093" s="23">
        <f>ROUND(G5093*H5093,6)</f>
        <v>0</v>
      </c>
      <c r="L5093" s="25">
        <v>0</v>
      </c>
      <c r="M5093" s="26">
        <f>ROUND(ROUND(L5093,2)*ROUND(G5093,3),2)</f>
        <v>0</v>
      </c>
      <c r="N5093" s="23" t="s">
        <v>53</v>
      </c>
      <c r="O5093">
        <f>(M5093*21)/100</f>
        <v>0</v>
      </c>
      <c r="P5093" t="s">
        <v>42</v>
      </c>
    </row>
    <row r="5094" spans="1:16" x14ac:dyDescent="0.2">
      <c r="A5094" s="27" t="s">
        <v>43</v>
      </c>
      <c r="E5094" s="28" t="s">
        <v>4</v>
      </c>
    </row>
    <row r="5095" spans="1:16" x14ac:dyDescent="0.2">
      <c r="A5095" s="27" t="s">
        <v>44</v>
      </c>
      <c r="E5095" s="29" t="s">
        <v>4</v>
      </c>
    </row>
    <row r="5096" spans="1:16" x14ac:dyDescent="0.2">
      <c r="E5096" s="28" t="s">
        <v>4</v>
      </c>
    </row>
    <row r="5097" spans="1:16" x14ac:dyDescent="0.2">
      <c r="A5097" t="s">
        <v>36</v>
      </c>
      <c r="B5097" s="5" t="s">
        <v>913</v>
      </c>
      <c r="C5097" s="5" t="s">
        <v>3328</v>
      </c>
      <c r="D5097" t="s">
        <v>4</v>
      </c>
      <c r="E5097" s="22" t="s">
        <v>3329</v>
      </c>
      <c r="F5097" s="23" t="s">
        <v>40</v>
      </c>
      <c r="G5097" s="24">
        <v>3</v>
      </c>
      <c r="H5097" s="23">
        <v>0</v>
      </c>
      <c r="I5097" s="23">
        <f>ROUND(G5097*H5097,6)</f>
        <v>0</v>
      </c>
      <c r="L5097" s="25">
        <v>0</v>
      </c>
      <c r="M5097" s="26">
        <f>ROUND(ROUND(L5097,2)*ROUND(G5097,3),2)</f>
        <v>0</v>
      </c>
      <c r="N5097" s="23" t="s">
        <v>53</v>
      </c>
      <c r="O5097">
        <f>(M5097*21)/100</f>
        <v>0</v>
      </c>
      <c r="P5097" t="s">
        <v>42</v>
      </c>
    </row>
    <row r="5098" spans="1:16" x14ac:dyDescent="0.2">
      <c r="A5098" s="27" t="s">
        <v>43</v>
      </c>
      <c r="E5098" s="28" t="s">
        <v>4</v>
      </c>
    </row>
    <row r="5099" spans="1:16" x14ac:dyDescent="0.2">
      <c r="A5099" s="27" t="s">
        <v>44</v>
      </c>
      <c r="E5099" s="29" t="s">
        <v>4</v>
      </c>
    </row>
    <row r="5100" spans="1:16" x14ac:dyDescent="0.2">
      <c r="E5100" s="28" t="s">
        <v>4</v>
      </c>
    </row>
    <row r="5101" spans="1:16" x14ac:dyDescent="0.2">
      <c r="A5101" t="s">
        <v>36</v>
      </c>
      <c r="B5101" s="5" t="s">
        <v>917</v>
      </c>
      <c r="C5101" s="5" t="s">
        <v>3270</v>
      </c>
      <c r="D5101" t="s">
        <v>4</v>
      </c>
      <c r="E5101" s="22" t="s">
        <v>3271</v>
      </c>
      <c r="F5101" s="23" t="s">
        <v>40</v>
      </c>
      <c r="G5101" s="24">
        <v>32</v>
      </c>
      <c r="H5101" s="23">
        <v>0</v>
      </c>
      <c r="I5101" s="23">
        <f>ROUND(G5101*H5101,6)</f>
        <v>0</v>
      </c>
      <c r="L5101" s="25">
        <v>0</v>
      </c>
      <c r="M5101" s="26">
        <f>ROUND(ROUND(L5101,2)*ROUND(G5101,3),2)</f>
        <v>0</v>
      </c>
      <c r="N5101" s="23" t="s">
        <v>53</v>
      </c>
      <c r="O5101">
        <f>(M5101*21)/100</f>
        <v>0</v>
      </c>
      <c r="P5101" t="s">
        <v>42</v>
      </c>
    </row>
    <row r="5102" spans="1:16" x14ac:dyDescent="0.2">
      <c r="A5102" s="27" t="s">
        <v>43</v>
      </c>
      <c r="E5102" s="28" t="s">
        <v>4</v>
      </c>
    </row>
    <row r="5103" spans="1:16" x14ac:dyDescent="0.2">
      <c r="A5103" s="27" t="s">
        <v>44</v>
      </c>
      <c r="E5103" s="29" t="s">
        <v>4</v>
      </c>
    </row>
    <row r="5104" spans="1:16" x14ac:dyDescent="0.2">
      <c r="E5104" s="28" t="s">
        <v>4</v>
      </c>
    </row>
    <row r="5105" spans="1:16" x14ac:dyDescent="0.2">
      <c r="A5105" t="s">
        <v>36</v>
      </c>
      <c r="B5105" s="5" t="s">
        <v>935</v>
      </c>
      <c r="C5105" s="5" t="s">
        <v>3330</v>
      </c>
      <c r="D5105" t="s">
        <v>4</v>
      </c>
      <c r="E5105" s="22" t="s">
        <v>3331</v>
      </c>
      <c r="F5105" s="23" t="s">
        <v>40</v>
      </c>
      <c r="G5105" s="24">
        <v>1</v>
      </c>
      <c r="H5105" s="23">
        <v>0</v>
      </c>
      <c r="I5105" s="23">
        <f>ROUND(G5105*H5105,6)</f>
        <v>0</v>
      </c>
      <c r="L5105" s="25">
        <v>0</v>
      </c>
      <c r="M5105" s="26">
        <f>ROUND(ROUND(L5105,2)*ROUND(G5105,3),2)</f>
        <v>0</v>
      </c>
      <c r="N5105" s="23" t="s">
        <v>53</v>
      </c>
      <c r="O5105">
        <f>(M5105*21)/100</f>
        <v>0</v>
      </c>
      <c r="P5105" t="s">
        <v>42</v>
      </c>
    </row>
    <row r="5106" spans="1:16" x14ac:dyDescent="0.2">
      <c r="A5106" s="27" t="s">
        <v>43</v>
      </c>
      <c r="E5106" s="28" t="s">
        <v>4</v>
      </c>
    </row>
    <row r="5107" spans="1:16" x14ac:dyDescent="0.2">
      <c r="A5107" s="27" t="s">
        <v>44</v>
      </c>
      <c r="E5107" s="29" t="s">
        <v>4</v>
      </c>
    </row>
    <row r="5108" spans="1:16" x14ac:dyDescent="0.2">
      <c r="E5108" s="28" t="s">
        <v>4</v>
      </c>
    </row>
    <row r="5109" spans="1:16" x14ac:dyDescent="0.2">
      <c r="A5109" t="s">
        <v>36</v>
      </c>
      <c r="B5109" s="5" t="s">
        <v>943</v>
      </c>
      <c r="C5109" s="5" t="s">
        <v>3332</v>
      </c>
      <c r="D5109" t="s">
        <v>4</v>
      </c>
      <c r="E5109" s="22" t="s">
        <v>3333</v>
      </c>
      <c r="F5109" s="23" t="s">
        <v>40</v>
      </c>
      <c r="G5109" s="24">
        <v>9</v>
      </c>
      <c r="H5109" s="23">
        <v>0</v>
      </c>
      <c r="I5109" s="23">
        <f>ROUND(G5109*H5109,6)</f>
        <v>0</v>
      </c>
      <c r="L5109" s="25">
        <v>0</v>
      </c>
      <c r="M5109" s="26">
        <f>ROUND(ROUND(L5109,2)*ROUND(G5109,3),2)</f>
        <v>0</v>
      </c>
      <c r="N5109" s="23" t="s">
        <v>53</v>
      </c>
      <c r="O5109">
        <f>(M5109*21)/100</f>
        <v>0</v>
      </c>
      <c r="P5109" t="s">
        <v>42</v>
      </c>
    </row>
    <row r="5110" spans="1:16" x14ac:dyDescent="0.2">
      <c r="A5110" s="27" t="s">
        <v>43</v>
      </c>
      <c r="E5110" s="28" t="s">
        <v>4</v>
      </c>
    </row>
    <row r="5111" spans="1:16" x14ac:dyDescent="0.2">
      <c r="A5111" s="27" t="s">
        <v>44</v>
      </c>
      <c r="E5111" s="29" t="s">
        <v>4</v>
      </c>
    </row>
    <row r="5112" spans="1:16" x14ac:dyDescent="0.2">
      <c r="E5112" s="28" t="s">
        <v>4</v>
      </c>
    </row>
    <row r="5113" spans="1:16" x14ac:dyDescent="0.2">
      <c r="A5113" t="s">
        <v>36</v>
      </c>
      <c r="B5113" s="5" t="s">
        <v>947</v>
      </c>
      <c r="C5113" s="5" t="s">
        <v>3272</v>
      </c>
      <c r="D5113" t="s">
        <v>4</v>
      </c>
      <c r="E5113" s="22" t="s">
        <v>3273</v>
      </c>
      <c r="F5113" s="23" t="s">
        <v>40</v>
      </c>
      <c r="G5113" s="24">
        <v>1</v>
      </c>
      <c r="H5113" s="23">
        <v>0</v>
      </c>
      <c r="I5113" s="23">
        <f>ROUND(G5113*H5113,6)</f>
        <v>0</v>
      </c>
      <c r="L5113" s="25">
        <v>0</v>
      </c>
      <c r="M5113" s="26">
        <f>ROUND(ROUND(L5113,2)*ROUND(G5113,3),2)</f>
        <v>0</v>
      </c>
      <c r="N5113" s="23" t="s">
        <v>53</v>
      </c>
      <c r="O5113">
        <f>(M5113*21)/100</f>
        <v>0</v>
      </c>
      <c r="P5113" t="s">
        <v>42</v>
      </c>
    </row>
    <row r="5114" spans="1:16" x14ac:dyDescent="0.2">
      <c r="A5114" s="27" t="s">
        <v>43</v>
      </c>
      <c r="E5114" s="28" t="s">
        <v>4</v>
      </c>
    </row>
    <row r="5115" spans="1:16" x14ac:dyDescent="0.2">
      <c r="A5115" s="27" t="s">
        <v>44</v>
      </c>
      <c r="E5115" s="29" t="s">
        <v>4</v>
      </c>
    </row>
    <row r="5116" spans="1:16" x14ac:dyDescent="0.2">
      <c r="E5116" s="28" t="s">
        <v>4</v>
      </c>
    </row>
    <row r="5117" spans="1:16" x14ac:dyDescent="0.2">
      <c r="A5117" t="s">
        <v>36</v>
      </c>
      <c r="B5117" s="5" t="s">
        <v>959</v>
      </c>
      <c r="C5117" s="5" t="s">
        <v>3334</v>
      </c>
      <c r="D5117" t="s">
        <v>4</v>
      </c>
      <c r="E5117" s="22" t="s">
        <v>3335</v>
      </c>
      <c r="F5117" s="23" t="s">
        <v>40</v>
      </c>
      <c r="G5117" s="24">
        <v>1</v>
      </c>
      <c r="H5117" s="23">
        <v>0</v>
      </c>
      <c r="I5117" s="23">
        <f>ROUND(G5117*H5117,6)</f>
        <v>0</v>
      </c>
      <c r="L5117" s="25">
        <v>0</v>
      </c>
      <c r="M5117" s="26">
        <f>ROUND(ROUND(L5117,2)*ROUND(G5117,3),2)</f>
        <v>0</v>
      </c>
      <c r="N5117" s="23" t="s">
        <v>53</v>
      </c>
      <c r="O5117">
        <f>(M5117*21)/100</f>
        <v>0</v>
      </c>
      <c r="P5117" t="s">
        <v>42</v>
      </c>
    </row>
    <row r="5118" spans="1:16" x14ac:dyDescent="0.2">
      <c r="A5118" s="27" t="s">
        <v>43</v>
      </c>
      <c r="E5118" s="28" t="s">
        <v>4</v>
      </c>
    </row>
    <row r="5119" spans="1:16" x14ac:dyDescent="0.2">
      <c r="A5119" s="27" t="s">
        <v>44</v>
      </c>
      <c r="E5119" s="29" t="s">
        <v>4</v>
      </c>
    </row>
    <row r="5120" spans="1:16" x14ac:dyDescent="0.2">
      <c r="E5120" s="28" t="s">
        <v>4</v>
      </c>
    </row>
    <row r="5121" spans="1:16" x14ac:dyDescent="0.2">
      <c r="A5121" t="s">
        <v>36</v>
      </c>
      <c r="B5121" s="5" t="s">
        <v>963</v>
      </c>
      <c r="C5121" s="5" t="s">
        <v>3274</v>
      </c>
      <c r="D5121" t="s">
        <v>4</v>
      </c>
      <c r="E5121" s="22" t="s">
        <v>3275</v>
      </c>
      <c r="F5121" s="23" t="s">
        <v>40</v>
      </c>
      <c r="G5121" s="24">
        <v>4</v>
      </c>
      <c r="H5121" s="23">
        <v>0</v>
      </c>
      <c r="I5121" s="23">
        <f>ROUND(G5121*H5121,6)</f>
        <v>0</v>
      </c>
      <c r="L5121" s="25">
        <v>0</v>
      </c>
      <c r="M5121" s="26">
        <f>ROUND(ROUND(L5121,2)*ROUND(G5121,3),2)</f>
        <v>0</v>
      </c>
      <c r="N5121" s="23" t="s">
        <v>53</v>
      </c>
      <c r="O5121">
        <f>(M5121*21)/100</f>
        <v>0</v>
      </c>
      <c r="P5121" t="s">
        <v>42</v>
      </c>
    </row>
    <row r="5122" spans="1:16" x14ac:dyDescent="0.2">
      <c r="A5122" s="27" t="s">
        <v>43</v>
      </c>
      <c r="E5122" s="28" t="s">
        <v>4</v>
      </c>
    </row>
    <row r="5123" spans="1:16" x14ac:dyDescent="0.2">
      <c r="A5123" s="27" t="s">
        <v>44</v>
      </c>
      <c r="E5123" s="29" t="s">
        <v>4</v>
      </c>
    </row>
    <row r="5124" spans="1:16" x14ac:dyDescent="0.2">
      <c r="E5124" s="28" t="s">
        <v>4</v>
      </c>
    </row>
    <row r="5125" spans="1:16" x14ac:dyDescent="0.2">
      <c r="A5125" t="s">
        <v>36</v>
      </c>
      <c r="B5125" s="5" t="s">
        <v>966</v>
      </c>
      <c r="C5125" s="5" t="s">
        <v>3336</v>
      </c>
      <c r="D5125" t="s">
        <v>4</v>
      </c>
      <c r="E5125" s="22" t="s">
        <v>3337</v>
      </c>
      <c r="F5125" s="23" t="s">
        <v>40</v>
      </c>
      <c r="G5125" s="24">
        <v>48</v>
      </c>
      <c r="H5125" s="23">
        <v>0</v>
      </c>
      <c r="I5125" s="23">
        <f>ROUND(G5125*H5125,6)</f>
        <v>0</v>
      </c>
      <c r="L5125" s="25">
        <v>0</v>
      </c>
      <c r="M5125" s="26">
        <f>ROUND(ROUND(L5125,2)*ROUND(G5125,3),2)</f>
        <v>0</v>
      </c>
      <c r="N5125" s="23" t="s">
        <v>53</v>
      </c>
      <c r="O5125">
        <f>(M5125*21)/100</f>
        <v>0</v>
      </c>
      <c r="P5125" t="s">
        <v>42</v>
      </c>
    </row>
    <row r="5126" spans="1:16" x14ac:dyDescent="0.2">
      <c r="A5126" s="27" t="s">
        <v>43</v>
      </c>
      <c r="E5126" s="28" t="s">
        <v>4</v>
      </c>
    </row>
    <row r="5127" spans="1:16" x14ac:dyDescent="0.2">
      <c r="A5127" s="27" t="s">
        <v>44</v>
      </c>
      <c r="E5127" s="29" t="s">
        <v>4</v>
      </c>
    </row>
    <row r="5128" spans="1:16" x14ac:dyDescent="0.2">
      <c r="E5128" s="28" t="s">
        <v>4</v>
      </c>
    </row>
    <row r="5129" spans="1:16" x14ac:dyDescent="0.2">
      <c r="A5129" t="s">
        <v>36</v>
      </c>
      <c r="B5129" s="5" t="s">
        <v>1048</v>
      </c>
      <c r="C5129" s="5" t="s">
        <v>3338</v>
      </c>
      <c r="D5129" t="s">
        <v>4</v>
      </c>
      <c r="E5129" s="22" t="s">
        <v>3339</v>
      </c>
      <c r="F5129" s="23" t="s">
        <v>40</v>
      </c>
      <c r="G5129" s="24">
        <v>2</v>
      </c>
      <c r="H5129" s="23">
        <v>0</v>
      </c>
      <c r="I5129" s="23">
        <f>ROUND(G5129*H5129,6)</f>
        <v>0</v>
      </c>
      <c r="L5129" s="25">
        <v>0</v>
      </c>
      <c r="M5129" s="26">
        <f>ROUND(ROUND(L5129,2)*ROUND(G5129,3),2)</f>
        <v>0</v>
      </c>
      <c r="N5129" s="23" t="s">
        <v>53</v>
      </c>
      <c r="O5129">
        <f>(M5129*21)/100</f>
        <v>0</v>
      </c>
      <c r="P5129" t="s">
        <v>42</v>
      </c>
    </row>
    <row r="5130" spans="1:16" x14ac:dyDescent="0.2">
      <c r="A5130" s="27" t="s">
        <v>43</v>
      </c>
      <c r="E5130" s="28" t="s">
        <v>4</v>
      </c>
    </row>
    <row r="5131" spans="1:16" x14ac:dyDescent="0.2">
      <c r="A5131" s="27" t="s">
        <v>44</v>
      </c>
      <c r="E5131" s="29" t="s">
        <v>4</v>
      </c>
    </row>
    <row r="5132" spans="1:16" x14ac:dyDescent="0.2">
      <c r="E5132" s="28" t="s">
        <v>4</v>
      </c>
    </row>
    <row r="5133" spans="1:16" x14ac:dyDescent="0.2">
      <c r="A5133" t="s">
        <v>36</v>
      </c>
      <c r="B5133" s="5" t="s">
        <v>1039</v>
      </c>
      <c r="C5133" s="5" t="s">
        <v>3340</v>
      </c>
      <c r="D5133" t="s">
        <v>4</v>
      </c>
      <c r="E5133" s="22" t="s">
        <v>3341</v>
      </c>
      <c r="F5133" s="23" t="s">
        <v>40</v>
      </c>
      <c r="G5133" s="24">
        <v>1</v>
      </c>
      <c r="H5133" s="23">
        <v>0</v>
      </c>
      <c r="I5133" s="23">
        <f>ROUND(G5133*H5133,6)</f>
        <v>0</v>
      </c>
      <c r="L5133" s="25">
        <v>0</v>
      </c>
      <c r="M5133" s="26">
        <f>ROUND(ROUND(L5133,2)*ROUND(G5133,3),2)</f>
        <v>0</v>
      </c>
      <c r="N5133" s="23" t="s">
        <v>53</v>
      </c>
      <c r="O5133">
        <f>(M5133*21)/100</f>
        <v>0</v>
      </c>
      <c r="P5133" t="s">
        <v>42</v>
      </c>
    </row>
    <row r="5134" spans="1:16" x14ac:dyDescent="0.2">
      <c r="A5134" s="27" t="s">
        <v>43</v>
      </c>
      <c r="E5134" s="28" t="s">
        <v>4</v>
      </c>
    </row>
    <row r="5135" spans="1:16" x14ac:dyDescent="0.2">
      <c r="A5135" s="27" t="s">
        <v>44</v>
      </c>
      <c r="E5135" s="29" t="s">
        <v>4</v>
      </c>
    </row>
    <row r="5136" spans="1:16" x14ac:dyDescent="0.2">
      <c r="E5136" s="28" t="s">
        <v>4</v>
      </c>
    </row>
    <row r="5137" spans="1:16" x14ac:dyDescent="0.2">
      <c r="A5137" t="s">
        <v>36</v>
      </c>
      <c r="B5137" s="5" t="s">
        <v>1052</v>
      </c>
      <c r="C5137" s="5" t="s">
        <v>3342</v>
      </c>
      <c r="D5137" t="s">
        <v>4</v>
      </c>
      <c r="E5137" s="22" t="s">
        <v>3293</v>
      </c>
      <c r="F5137" s="23" t="s">
        <v>40</v>
      </c>
      <c r="G5137" s="24">
        <v>1</v>
      </c>
      <c r="H5137" s="23">
        <v>0</v>
      </c>
      <c r="I5137" s="23">
        <f>ROUND(G5137*H5137,6)</f>
        <v>0</v>
      </c>
      <c r="L5137" s="25">
        <v>0</v>
      </c>
      <c r="M5137" s="26">
        <f>ROUND(ROUND(L5137,2)*ROUND(G5137,3),2)</f>
        <v>0</v>
      </c>
      <c r="N5137" s="23" t="s">
        <v>53</v>
      </c>
      <c r="O5137">
        <f>(M5137*21)/100</f>
        <v>0</v>
      </c>
      <c r="P5137" t="s">
        <v>42</v>
      </c>
    </row>
    <row r="5138" spans="1:16" x14ac:dyDescent="0.2">
      <c r="A5138" s="27" t="s">
        <v>43</v>
      </c>
      <c r="E5138" s="28" t="s">
        <v>4</v>
      </c>
    </row>
    <row r="5139" spans="1:16" x14ac:dyDescent="0.2">
      <c r="A5139" s="27" t="s">
        <v>44</v>
      </c>
      <c r="E5139" s="29" t="s">
        <v>4</v>
      </c>
    </row>
    <row r="5140" spans="1:16" x14ac:dyDescent="0.2">
      <c r="E5140" s="28" t="s">
        <v>4</v>
      </c>
    </row>
    <row r="5141" spans="1:16" x14ac:dyDescent="0.2">
      <c r="A5141" t="s">
        <v>36</v>
      </c>
      <c r="B5141" s="5" t="s">
        <v>1043</v>
      </c>
      <c r="C5141" s="5" t="s">
        <v>3343</v>
      </c>
      <c r="D5141" t="s">
        <v>4</v>
      </c>
      <c r="E5141" s="22" t="s">
        <v>3295</v>
      </c>
      <c r="F5141" s="23" t="s">
        <v>40</v>
      </c>
      <c r="G5141" s="24">
        <v>1</v>
      </c>
      <c r="H5141" s="23">
        <v>0</v>
      </c>
      <c r="I5141" s="23">
        <f>ROUND(G5141*H5141,6)</f>
        <v>0</v>
      </c>
      <c r="L5141" s="25">
        <v>0</v>
      </c>
      <c r="M5141" s="26">
        <f>ROUND(ROUND(L5141,2)*ROUND(G5141,3),2)</f>
        <v>0</v>
      </c>
      <c r="N5141" s="23" t="s">
        <v>53</v>
      </c>
      <c r="O5141">
        <f>(M5141*21)/100</f>
        <v>0</v>
      </c>
      <c r="P5141" t="s">
        <v>42</v>
      </c>
    </row>
    <row r="5142" spans="1:16" x14ac:dyDescent="0.2">
      <c r="A5142" s="27" t="s">
        <v>43</v>
      </c>
      <c r="E5142" s="28" t="s">
        <v>4</v>
      </c>
    </row>
    <row r="5143" spans="1:16" x14ac:dyDescent="0.2">
      <c r="A5143" s="27" t="s">
        <v>44</v>
      </c>
      <c r="E5143" s="29" t="s">
        <v>4</v>
      </c>
    </row>
    <row r="5144" spans="1:16" x14ac:dyDescent="0.2">
      <c r="E5144" s="28" t="s">
        <v>4</v>
      </c>
    </row>
    <row r="5145" spans="1:16" x14ac:dyDescent="0.2">
      <c r="A5145" t="s">
        <v>36</v>
      </c>
      <c r="B5145" s="5" t="s">
        <v>1056</v>
      </c>
      <c r="C5145" s="5" t="s">
        <v>3344</v>
      </c>
      <c r="D5145" t="s">
        <v>4</v>
      </c>
      <c r="E5145" s="22" t="s">
        <v>3297</v>
      </c>
      <c r="F5145" s="23" t="s">
        <v>40</v>
      </c>
      <c r="G5145" s="24">
        <v>1</v>
      </c>
      <c r="H5145" s="23">
        <v>0</v>
      </c>
      <c r="I5145" s="23">
        <f>ROUND(G5145*H5145,6)</f>
        <v>0</v>
      </c>
      <c r="L5145" s="25">
        <v>0</v>
      </c>
      <c r="M5145" s="26">
        <f>ROUND(ROUND(L5145,2)*ROUND(G5145,3),2)</f>
        <v>0</v>
      </c>
      <c r="N5145" s="23" t="s">
        <v>53</v>
      </c>
      <c r="O5145">
        <f>(M5145*21)/100</f>
        <v>0</v>
      </c>
      <c r="P5145" t="s">
        <v>42</v>
      </c>
    </row>
    <row r="5146" spans="1:16" x14ac:dyDescent="0.2">
      <c r="A5146" s="27" t="s">
        <v>43</v>
      </c>
      <c r="E5146" s="28" t="s">
        <v>4</v>
      </c>
    </row>
    <row r="5147" spans="1:16" x14ac:dyDescent="0.2">
      <c r="A5147" s="27" t="s">
        <v>44</v>
      </c>
      <c r="E5147" s="29" t="s">
        <v>4</v>
      </c>
    </row>
    <row r="5148" spans="1:16" x14ac:dyDescent="0.2">
      <c r="E5148" s="28" t="s">
        <v>4</v>
      </c>
    </row>
    <row r="5149" spans="1:16" x14ac:dyDescent="0.2">
      <c r="A5149" t="s">
        <v>36</v>
      </c>
      <c r="B5149" s="5" t="s">
        <v>1102</v>
      </c>
      <c r="C5149" s="5" t="s">
        <v>3276</v>
      </c>
      <c r="D5149" t="s">
        <v>4</v>
      </c>
      <c r="E5149" s="22" t="s">
        <v>3277</v>
      </c>
      <c r="F5149" s="23" t="s">
        <v>40</v>
      </c>
      <c r="G5149" s="24">
        <v>7</v>
      </c>
      <c r="H5149" s="23">
        <v>0</v>
      </c>
      <c r="I5149" s="23">
        <f>ROUND(G5149*H5149,6)</f>
        <v>0</v>
      </c>
      <c r="L5149" s="25">
        <v>0</v>
      </c>
      <c r="M5149" s="26">
        <f>ROUND(ROUND(L5149,2)*ROUND(G5149,3),2)</f>
        <v>0</v>
      </c>
      <c r="N5149" s="23" t="s">
        <v>53</v>
      </c>
      <c r="O5149">
        <f>(M5149*21)/100</f>
        <v>0</v>
      </c>
      <c r="P5149" t="s">
        <v>42</v>
      </c>
    </row>
    <row r="5150" spans="1:16" x14ac:dyDescent="0.2">
      <c r="A5150" s="27" t="s">
        <v>43</v>
      </c>
      <c r="E5150" s="28" t="s">
        <v>4</v>
      </c>
    </row>
    <row r="5151" spans="1:16" x14ac:dyDescent="0.2">
      <c r="A5151" s="27" t="s">
        <v>44</v>
      </c>
      <c r="E5151" s="29" t="s">
        <v>4</v>
      </c>
    </row>
    <row r="5152" spans="1:16" x14ac:dyDescent="0.2">
      <c r="E5152" s="28" t="s">
        <v>4</v>
      </c>
    </row>
    <row r="5153" spans="1:16" x14ac:dyDescent="0.2">
      <c r="A5153" t="s">
        <v>36</v>
      </c>
      <c r="B5153" s="5" t="s">
        <v>1061</v>
      </c>
      <c r="C5153" s="5" t="s">
        <v>3278</v>
      </c>
      <c r="D5153" t="s">
        <v>4</v>
      </c>
      <c r="E5153" s="22" t="s">
        <v>3279</v>
      </c>
      <c r="F5153" s="23" t="s">
        <v>40</v>
      </c>
      <c r="G5153" s="24">
        <v>1</v>
      </c>
      <c r="H5153" s="23">
        <v>0</v>
      </c>
      <c r="I5153" s="23">
        <f>ROUND(G5153*H5153,6)</f>
        <v>0</v>
      </c>
      <c r="L5153" s="25">
        <v>0</v>
      </c>
      <c r="M5153" s="26">
        <f>ROUND(ROUND(L5153,2)*ROUND(G5153,3),2)</f>
        <v>0</v>
      </c>
      <c r="N5153" s="23" t="s">
        <v>53</v>
      </c>
      <c r="O5153">
        <f>(M5153*21)/100</f>
        <v>0</v>
      </c>
      <c r="P5153" t="s">
        <v>42</v>
      </c>
    </row>
    <row r="5154" spans="1:16" x14ac:dyDescent="0.2">
      <c r="A5154" s="27" t="s">
        <v>43</v>
      </c>
      <c r="E5154" s="28" t="s">
        <v>4</v>
      </c>
    </row>
    <row r="5155" spans="1:16" x14ac:dyDescent="0.2">
      <c r="A5155" s="27" t="s">
        <v>44</v>
      </c>
      <c r="E5155" s="29" t="s">
        <v>4</v>
      </c>
    </row>
    <row r="5156" spans="1:16" x14ac:dyDescent="0.2">
      <c r="E5156" s="28" t="s">
        <v>4</v>
      </c>
    </row>
    <row r="5157" spans="1:16" x14ac:dyDescent="0.2">
      <c r="A5157" t="s">
        <v>36</v>
      </c>
      <c r="B5157" s="5" t="s">
        <v>862</v>
      </c>
      <c r="C5157" s="5" t="s">
        <v>3345</v>
      </c>
      <c r="D5157" t="s">
        <v>4</v>
      </c>
      <c r="E5157" s="22" t="s">
        <v>3346</v>
      </c>
      <c r="F5157" s="23" t="s">
        <v>40</v>
      </c>
      <c r="G5157" s="24">
        <v>2</v>
      </c>
      <c r="H5157" s="23">
        <v>0</v>
      </c>
      <c r="I5157" s="23">
        <f>ROUND(G5157*H5157,6)</f>
        <v>0</v>
      </c>
      <c r="L5157" s="25">
        <v>0</v>
      </c>
      <c r="M5157" s="26">
        <f>ROUND(ROUND(L5157,2)*ROUND(G5157,3),2)</f>
        <v>0</v>
      </c>
      <c r="N5157" s="23" t="s">
        <v>53</v>
      </c>
      <c r="O5157">
        <f>(M5157*21)/100</f>
        <v>0</v>
      </c>
      <c r="P5157" t="s">
        <v>42</v>
      </c>
    </row>
    <row r="5158" spans="1:16" x14ac:dyDescent="0.2">
      <c r="A5158" s="27" t="s">
        <v>43</v>
      </c>
      <c r="E5158" s="28" t="s">
        <v>4</v>
      </c>
    </row>
    <row r="5159" spans="1:16" x14ac:dyDescent="0.2">
      <c r="A5159" s="27" t="s">
        <v>44</v>
      </c>
      <c r="E5159" s="29" t="s">
        <v>4</v>
      </c>
    </row>
    <row r="5160" spans="1:16" x14ac:dyDescent="0.2">
      <c r="E5160" s="28" t="s">
        <v>4</v>
      </c>
    </row>
    <row r="5161" spans="1:16" x14ac:dyDescent="0.2">
      <c r="A5161" t="s">
        <v>33</v>
      </c>
      <c r="C5161" s="6" t="s">
        <v>94</v>
      </c>
      <c r="E5161" s="30" t="s">
        <v>95</v>
      </c>
      <c r="J5161" s="26">
        <f>0</f>
        <v>0</v>
      </c>
      <c r="K5161" s="26">
        <f>0</f>
        <v>0</v>
      </c>
      <c r="L5161" s="26">
        <f>0+L5162</f>
        <v>0</v>
      </c>
      <c r="M5161" s="26">
        <f>0+M5162</f>
        <v>0</v>
      </c>
    </row>
    <row r="5162" spans="1:16" x14ac:dyDescent="0.2">
      <c r="A5162" t="s">
        <v>36</v>
      </c>
      <c r="B5162" s="5" t="s">
        <v>1116</v>
      </c>
      <c r="C5162" s="5" t="s">
        <v>101</v>
      </c>
      <c r="D5162" t="s">
        <v>4</v>
      </c>
      <c r="E5162" s="22" t="s">
        <v>102</v>
      </c>
      <c r="F5162" s="23" t="s">
        <v>52</v>
      </c>
      <c r="G5162" s="24">
        <v>1</v>
      </c>
      <c r="H5162" s="23">
        <v>0</v>
      </c>
      <c r="I5162" s="23">
        <f>ROUND(G5162*H5162,6)</f>
        <v>0</v>
      </c>
      <c r="L5162" s="25">
        <v>0</v>
      </c>
      <c r="M5162" s="26">
        <f>ROUND(ROUND(L5162,2)*ROUND(G5162,3),2)</f>
        <v>0</v>
      </c>
      <c r="N5162" s="23" t="s">
        <v>47</v>
      </c>
      <c r="O5162">
        <f>(M5162*21)/100</f>
        <v>0</v>
      </c>
      <c r="P5162" t="s">
        <v>42</v>
      </c>
    </row>
    <row r="5163" spans="1:16" ht="38.25" x14ac:dyDescent="0.2">
      <c r="A5163" s="27" t="s">
        <v>43</v>
      </c>
      <c r="E5163" s="28" t="s">
        <v>3347</v>
      </c>
    </row>
    <row r="5164" spans="1:16" x14ac:dyDescent="0.2">
      <c r="A5164" s="27" t="s">
        <v>44</v>
      </c>
      <c r="E5164" s="29" t="s">
        <v>4</v>
      </c>
    </row>
    <row r="5165" spans="1:16" x14ac:dyDescent="0.2">
      <c r="E5165" s="28" t="s">
        <v>4</v>
      </c>
    </row>
    <row r="5166" spans="1:16" x14ac:dyDescent="0.2">
      <c r="A5166" t="s">
        <v>33</v>
      </c>
      <c r="C5166" s="6" t="s">
        <v>114</v>
      </c>
      <c r="E5166" s="30" t="s">
        <v>115</v>
      </c>
      <c r="J5166" s="26">
        <f>0</f>
        <v>0</v>
      </c>
      <c r="K5166" s="26">
        <f>0</f>
        <v>0</v>
      </c>
      <c r="L5166" s="26">
        <f>0+L5167</f>
        <v>0</v>
      </c>
      <c r="M5166" s="26">
        <f>0+M5167</f>
        <v>0</v>
      </c>
    </row>
    <row r="5167" spans="1:16" ht="38.25" x14ac:dyDescent="0.2">
      <c r="A5167" t="s">
        <v>36</v>
      </c>
      <c r="B5167" s="5" t="s">
        <v>1112</v>
      </c>
      <c r="C5167" s="5" t="s">
        <v>3348</v>
      </c>
      <c r="D5167" t="s">
        <v>4</v>
      </c>
      <c r="E5167" s="22" t="s">
        <v>3349</v>
      </c>
      <c r="F5167" s="23" t="s">
        <v>52</v>
      </c>
      <c r="G5167" s="24">
        <v>1</v>
      </c>
      <c r="H5167" s="23">
        <v>0</v>
      </c>
      <c r="I5167" s="23">
        <f>ROUND(G5167*H5167,6)</f>
        <v>0</v>
      </c>
      <c r="L5167" s="25">
        <v>0</v>
      </c>
      <c r="M5167" s="26">
        <f>ROUND(ROUND(L5167,2)*ROUND(G5167,3),2)</f>
        <v>0</v>
      </c>
      <c r="N5167" s="23" t="s">
        <v>53</v>
      </c>
      <c r="O5167">
        <f>(M5167*21)/100</f>
        <v>0</v>
      </c>
      <c r="P5167" t="s">
        <v>42</v>
      </c>
    </row>
    <row r="5168" spans="1:16" ht="76.5" x14ac:dyDescent="0.2">
      <c r="A5168" s="27" t="s">
        <v>43</v>
      </c>
      <c r="E5168" s="28" t="s">
        <v>3350</v>
      </c>
    </row>
    <row r="5169" spans="1:16" x14ac:dyDescent="0.2">
      <c r="A5169" s="27" t="s">
        <v>44</v>
      </c>
      <c r="E5169" s="29" t="s">
        <v>4</v>
      </c>
    </row>
    <row r="5170" spans="1:16" x14ac:dyDescent="0.2">
      <c r="E5170" s="28" t="s">
        <v>4</v>
      </c>
    </row>
    <row r="5171" spans="1:16" x14ac:dyDescent="0.2">
      <c r="A5171" t="s">
        <v>122</v>
      </c>
      <c r="C5171" s="6" t="s">
        <v>3351</v>
      </c>
      <c r="E5171" s="30" t="s">
        <v>3352</v>
      </c>
      <c r="J5171" s="26">
        <f>0+J5172+J5333+J5386+J5431+J5500+J5517+J5534</f>
        <v>0</v>
      </c>
      <c r="K5171" s="26">
        <f>0+K5172+K5333+K5386+K5431+K5500+K5517+K5534</f>
        <v>0</v>
      </c>
      <c r="L5171" s="26">
        <f>0+L5172+L5333+L5386+L5431+L5500+L5517+L5534</f>
        <v>0</v>
      </c>
      <c r="M5171" s="26">
        <f>0+M5172+M5333+M5386+M5431+M5500+M5517+M5534</f>
        <v>0</v>
      </c>
    </row>
    <row r="5172" spans="1:16" x14ac:dyDescent="0.2">
      <c r="A5172" t="s">
        <v>33</v>
      </c>
      <c r="C5172" s="6" t="s">
        <v>3353</v>
      </c>
      <c r="E5172" s="30" t="s">
        <v>3354</v>
      </c>
      <c r="J5172" s="26">
        <f>0</f>
        <v>0</v>
      </c>
      <c r="K5172" s="26">
        <f>0</f>
        <v>0</v>
      </c>
      <c r="L5172" s="26">
        <f>0+L5173+L5177+L5181+L5185+L5189+L5193+L5197+L5201+L5205+L5209+L5213+L5217+L5221+L5225+L5229+L5233+L5237+L5241+L5245+L5249+L5253+L5257+L5261+L5265+L5269+L5273+L5277+L5281+L5285+L5289+L5293+L5297+L5301+L5305+L5309+L5313+L5317+L5321+L5325+L5329</f>
        <v>0</v>
      </c>
      <c r="M5172" s="26">
        <f>0+M5173+M5177+M5181+M5185+M5189+M5193+M5197+M5201+M5205+M5209+M5213+M5217+M5221+M5225+M5229+M5233+M5237+M5241+M5245+M5249+M5253+M5257+M5261+M5265+M5269+M5273+M5277+M5281+M5285+M5289+M5293+M5297+M5301+M5305+M5309+M5313+M5317+M5321+M5325+M5329</f>
        <v>0</v>
      </c>
    </row>
    <row r="5173" spans="1:16" x14ac:dyDescent="0.2">
      <c r="A5173" t="s">
        <v>36</v>
      </c>
      <c r="B5173" s="5" t="s">
        <v>37</v>
      </c>
      <c r="C5173" s="5" t="s">
        <v>2997</v>
      </c>
      <c r="D5173" t="s">
        <v>4</v>
      </c>
      <c r="E5173" s="22" t="s">
        <v>3355</v>
      </c>
      <c r="F5173" s="23" t="s">
        <v>40</v>
      </c>
      <c r="G5173" s="24">
        <v>1</v>
      </c>
      <c r="H5173" s="23">
        <v>0</v>
      </c>
      <c r="I5173" s="23">
        <f>ROUND(G5173*H5173,6)</f>
        <v>0</v>
      </c>
      <c r="L5173" s="25">
        <v>0</v>
      </c>
      <c r="M5173" s="26">
        <f>ROUND(ROUND(L5173,2)*ROUND(G5173,3),2)</f>
        <v>0</v>
      </c>
      <c r="N5173" s="23" t="s">
        <v>53</v>
      </c>
      <c r="O5173">
        <f>(M5173*21)/100</f>
        <v>0</v>
      </c>
      <c r="P5173" t="s">
        <v>42</v>
      </c>
    </row>
    <row r="5174" spans="1:16" x14ac:dyDescent="0.2">
      <c r="A5174" s="27" t="s">
        <v>43</v>
      </c>
      <c r="E5174" s="28" t="s">
        <v>4</v>
      </c>
    </row>
    <row r="5175" spans="1:16" x14ac:dyDescent="0.2">
      <c r="A5175" s="27" t="s">
        <v>44</v>
      </c>
      <c r="E5175" s="29" t="s">
        <v>4</v>
      </c>
    </row>
    <row r="5176" spans="1:16" x14ac:dyDescent="0.2">
      <c r="E5176" s="28" t="s">
        <v>4</v>
      </c>
    </row>
    <row r="5177" spans="1:16" x14ac:dyDescent="0.2">
      <c r="A5177" t="s">
        <v>36</v>
      </c>
      <c r="B5177" s="5" t="s">
        <v>83</v>
      </c>
      <c r="C5177" s="5" t="s">
        <v>2999</v>
      </c>
      <c r="D5177" t="s">
        <v>4</v>
      </c>
      <c r="E5177" s="22" t="s">
        <v>3356</v>
      </c>
      <c r="F5177" s="23" t="s">
        <v>40</v>
      </c>
      <c r="G5177" s="24">
        <v>4</v>
      </c>
      <c r="H5177" s="23">
        <v>0</v>
      </c>
      <c r="I5177" s="23">
        <f>ROUND(G5177*H5177,6)</f>
        <v>0</v>
      </c>
      <c r="L5177" s="25">
        <v>0</v>
      </c>
      <c r="M5177" s="26">
        <f>ROUND(ROUND(L5177,2)*ROUND(G5177,3),2)</f>
        <v>0</v>
      </c>
      <c r="N5177" s="23" t="s">
        <v>53</v>
      </c>
      <c r="O5177">
        <f>(M5177*21)/100</f>
        <v>0</v>
      </c>
      <c r="P5177" t="s">
        <v>42</v>
      </c>
    </row>
    <row r="5178" spans="1:16" x14ac:dyDescent="0.2">
      <c r="A5178" s="27" t="s">
        <v>43</v>
      </c>
      <c r="E5178" s="28" t="s">
        <v>4</v>
      </c>
    </row>
    <row r="5179" spans="1:16" x14ac:dyDescent="0.2">
      <c r="A5179" s="27" t="s">
        <v>44</v>
      </c>
      <c r="E5179" s="29" t="s">
        <v>4</v>
      </c>
    </row>
    <row r="5180" spans="1:16" x14ac:dyDescent="0.2">
      <c r="E5180" s="28" t="s">
        <v>4</v>
      </c>
    </row>
    <row r="5181" spans="1:16" x14ac:dyDescent="0.2">
      <c r="A5181" t="s">
        <v>36</v>
      </c>
      <c r="B5181" s="5" t="s">
        <v>86</v>
      </c>
      <c r="C5181" s="5" t="s">
        <v>3021</v>
      </c>
      <c r="D5181" t="s">
        <v>4</v>
      </c>
      <c r="E5181" s="22" t="s">
        <v>3357</v>
      </c>
      <c r="F5181" s="23" t="s">
        <v>40</v>
      </c>
      <c r="G5181" s="24">
        <v>3</v>
      </c>
      <c r="H5181" s="23">
        <v>0</v>
      </c>
      <c r="I5181" s="23">
        <f>ROUND(G5181*H5181,6)</f>
        <v>0</v>
      </c>
      <c r="L5181" s="25">
        <v>0</v>
      </c>
      <c r="M5181" s="26">
        <f>ROUND(ROUND(L5181,2)*ROUND(G5181,3),2)</f>
        <v>0</v>
      </c>
      <c r="N5181" s="23" t="s">
        <v>53</v>
      </c>
      <c r="O5181">
        <f>(M5181*21)/100</f>
        <v>0</v>
      </c>
      <c r="P5181" t="s">
        <v>42</v>
      </c>
    </row>
    <row r="5182" spans="1:16" ht="127.5" x14ac:dyDescent="0.2">
      <c r="A5182" s="27" t="s">
        <v>43</v>
      </c>
      <c r="E5182" s="28" t="s">
        <v>3358</v>
      </c>
    </row>
    <row r="5183" spans="1:16" x14ac:dyDescent="0.2">
      <c r="A5183" s="27" t="s">
        <v>44</v>
      </c>
      <c r="E5183" s="29" t="s">
        <v>4</v>
      </c>
    </row>
    <row r="5184" spans="1:16" x14ac:dyDescent="0.2">
      <c r="E5184" s="28" t="s">
        <v>4</v>
      </c>
    </row>
    <row r="5185" spans="1:16" x14ac:dyDescent="0.2">
      <c r="A5185" t="s">
        <v>36</v>
      </c>
      <c r="B5185" s="5" t="s">
        <v>90</v>
      </c>
      <c r="C5185" s="5" t="s">
        <v>3037</v>
      </c>
      <c r="D5185" t="s">
        <v>4</v>
      </c>
      <c r="E5185" s="22" t="s">
        <v>3359</v>
      </c>
      <c r="F5185" s="23" t="s">
        <v>40</v>
      </c>
      <c r="G5185" s="24">
        <v>7</v>
      </c>
      <c r="H5185" s="23">
        <v>0</v>
      </c>
      <c r="I5185" s="23">
        <f>ROUND(G5185*H5185,6)</f>
        <v>0</v>
      </c>
      <c r="L5185" s="25">
        <v>0</v>
      </c>
      <c r="M5185" s="26">
        <f>ROUND(ROUND(L5185,2)*ROUND(G5185,3),2)</f>
        <v>0</v>
      </c>
      <c r="N5185" s="23" t="s">
        <v>53</v>
      </c>
      <c r="O5185">
        <f>(M5185*21)/100</f>
        <v>0</v>
      </c>
      <c r="P5185" t="s">
        <v>42</v>
      </c>
    </row>
    <row r="5186" spans="1:16" ht="127.5" x14ac:dyDescent="0.2">
      <c r="A5186" s="27" t="s">
        <v>43</v>
      </c>
      <c r="E5186" s="28" t="s">
        <v>3360</v>
      </c>
    </row>
    <row r="5187" spans="1:16" x14ac:dyDescent="0.2">
      <c r="A5187" s="27" t="s">
        <v>44</v>
      </c>
      <c r="E5187" s="29" t="s">
        <v>4</v>
      </c>
    </row>
    <row r="5188" spans="1:16" x14ac:dyDescent="0.2">
      <c r="E5188" s="28" t="s">
        <v>4</v>
      </c>
    </row>
    <row r="5189" spans="1:16" x14ac:dyDescent="0.2">
      <c r="A5189" t="s">
        <v>36</v>
      </c>
      <c r="B5189" s="5" t="s">
        <v>96</v>
      </c>
      <c r="C5189" s="5" t="s">
        <v>3039</v>
      </c>
      <c r="D5189" t="s">
        <v>4</v>
      </c>
      <c r="E5189" s="22" t="s">
        <v>3361</v>
      </c>
      <c r="F5189" s="23" t="s">
        <v>40</v>
      </c>
      <c r="G5189" s="24">
        <v>1</v>
      </c>
      <c r="H5189" s="23">
        <v>0</v>
      </c>
      <c r="I5189" s="23">
        <f>ROUND(G5189*H5189,6)</f>
        <v>0</v>
      </c>
      <c r="L5189" s="25">
        <v>0</v>
      </c>
      <c r="M5189" s="26">
        <f>ROUND(ROUND(L5189,2)*ROUND(G5189,3),2)</f>
        <v>0</v>
      </c>
      <c r="N5189" s="23" t="s">
        <v>53</v>
      </c>
      <c r="O5189">
        <f>(M5189*21)/100</f>
        <v>0</v>
      </c>
      <c r="P5189" t="s">
        <v>42</v>
      </c>
    </row>
    <row r="5190" spans="1:16" ht="38.25" x14ac:dyDescent="0.2">
      <c r="A5190" s="27" t="s">
        <v>43</v>
      </c>
      <c r="E5190" s="28" t="s">
        <v>3362</v>
      </c>
    </row>
    <row r="5191" spans="1:16" x14ac:dyDescent="0.2">
      <c r="A5191" s="27" t="s">
        <v>44</v>
      </c>
      <c r="E5191" s="29" t="s">
        <v>4</v>
      </c>
    </row>
    <row r="5192" spans="1:16" x14ac:dyDescent="0.2">
      <c r="E5192" s="28" t="s">
        <v>4</v>
      </c>
    </row>
    <row r="5193" spans="1:16" x14ac:dyDescent="0.2">
      <c r="A5193" t="s">
        <v>36</v>
      </c>
      <c r="B5193" s="5" t="s">
        <v>100</v>
      </c>
      <c r="C5193" s="5" t="s">
        <v>3041</v>
      </c>
      <c r="D5193" t="s">
        <v>4</v>
      </c>
      <c r="E5193" s="22" t="s">
        <v>3363</v>
      </c>
      <c r="F5193" s="23" t="s">
        <v>80</v>
      </c>
      <c r="G5193" s="24">
        <v>20</v>
      </c>
      <c r="H5193" s="23">
        <v>0</v>
      </c>
      <c r="I5193" s="23">
        <f>ROUND(G5193*H5193,6)</f>
        <v>0</v>
      </c>
      <c r="L5193" s="25">
        <v>0</v>
      </c>
      <c r="M5193" s="26">
        <f>ROUND(ROUND(L5193,2)*ROUND(G5193,3),2)</f>
        <v>0</v>
      </c>
      <c r="N5193" s="23" t="s">
        <v>53</v>
      </c>
      <c r="O5193">
        <f>(M5193*21)/100</f>
        <v>0</v>
      </c>
      <c r="P5193" t="s">
        <v>42</v>
      </c>
    </row>
    <row r="5194" spans="1:16" x14ac:dyDescent="0.2">
      <c r="A5194" s="27" t="s">
        <v>43</v>
      </c>
      <c r="E5194" s="28" t="s">
        <v>4</v>
      </c>
    </row>
    <row r="5195" spans="1:16" x14ac:dyDescent="0.2">
      <c r="A5195" s="27" t="s">
        <v>44</v>
      </c>
      <c r="E5195" s="29" t="s">
        <v>4</v>
      </c>
    </row>
    <row r="5196" spans="1:16" x14ac:dyDescent="0.2">
      <c r="E5196" s="28" t="s">
        <v>4</v>
      </c>
    </row>
    <row r="5197" spans="1:16" x14ac:dyDescent="0.2">
      <c r="A5197" t="s">
        <v>36</v>
      </c>
      <c r="B5197" s="5" t="s">
        <v>106</v>
      </c>
      <c r="C5197" s="5" t="s">
        <v>3043</v>
      </c>
      <c r="D5197" t="s">
        <v>4</v>
      </c>
      <c r="E5197" s="22" t="s">
        <v>3364</v>
      </c>
      <c r="F5197" s="23" t="s">
        <v>80</v>
      </c>
      <c r="G5197" s="24">
        <v>40</v>
      </c>
      <c r="H5197" s="23">
        <v>0</v>
      </c>
      <c r="I5197" s="23">
        <f>ROUND(G5197*H5197,6)</f>
        <v>0</v>
      </c>
      <c r="L5197" s="25">
        <v>0</v>
      </c>
      <c r="M5197" s="26">
        <f>ROUND(ROUND(L5197,2)*ROUND(G5197,3),2)</f>
        <v>0</v>
      </c>
      <c r="N5197" s="23" t="s">
        <v>53</v>
      </c>
      <c r="O5197">
        <f>(M5197*21)/100</f>
        <v>0</v>
      </c>
      <c r="P5197" t="s">
        <v>42</v>
      </c>
    </row>
    <row r="5198" spans="1:16" x14ac:dyDescent="0.2">
      <c r="A5198" s="27" t="s">
        <v>43</v>
      </c>
      <c r="E5198" s="28" t="s">
        <v>4</v>
      </c>
    </row>
    <row r="5199" spans="1:16" x14ac:dyDescent="0.2">
      <c r="A5199" s="27" t="s">
        <v>44</v>
      </c>
      <c r="E5199" s="29" t="s">
        <v>4</v>
      </c>
    </row>
    <row r="5200" spans="1:16" x14ac:dyDescent="0.2">
      <c r="E5200" s="28" t="s">
        <v>4</v>
      </c>
    </row>
    <row r="5201" spans="1:16" x14ac:dyDescent="0.2">
      <c r="A5201" t="s">
        <v>36</v>
      </c>
      <c r="B5201" s="5" t="s">
        <v>110</v>
      </c>
      <c r="C5201" s="5" t="s">
        <v>3045</v>
      </c>
      <c r="D5201" t="s">
        <v>4</v>
      </c>
      <c r="E5201" s="22" t="s">
        <v>3365</v>
      </c>
      <c r="F5201" s="23" t="s">
        <v>40</v>
      </c>
      <c r="G5201" s="24">
        <v>1</v>
      </c>
      <c r="H5201" s="23">
        <v>0</v>
      </c>
      <c r="I5201" s="23">
        <f>ROUND(G5201*H5201,6)</f>
        <v>0</v>
      </c>
      <c r="L5201" s="25">
        <v>0</v>
      </c>
      <c r="M5201" s="26">
        <f>ROUND(ROUND(L5201,2)*ROUND(G5201,3),2)</f>
        <v>0</v>
      </c>
      <c r="N5201" s="23" t="s">
        <v>53</v>
      </c>
      <c r="O5201">
        <f>(M5201*21)/100</f>
        <v>0</v>
      </c>
      <c r="P5201" t="s">
        <v>42</v>
      </c>
    </row>
    <row r="5202" spans="1:16" x14ac:dyDescent="0.2">
      <c r="A5202" s="27" t="s">
        <v>43</v>
      </c>
      <c r="E5202" s="28" t="s">
        <v>4</v>
      </c>
    </row>
    <row r="5203" spans="1:16" x14ac:dyDescent="0.2">
      <c r="A5203" s="27" t="s">
        <v>44</v>
      </c>
      <c r="E5203" s="29" t="s">
        <v>4</v>
      </c>
    </row>
    <row r="5204" spans="1:16" x14ac:dyDescent="0.2">
      <c r="E5204" s="28" t="s">
        <v>4</v>
      </c>
    </row>
    <row r="5205" spans="1:16" x14ac:dyDescent="0.2">
      <c r="A5205" t="s">
        <v>36</v>
      </c>
      <c r="B5205" s="5" t="s">
        <v>182</v>
      </c>
      <c r="C5205" s="5" t="s">
        <v>3047</v>
      </c>
      <c r="D5205" t="s">
        <v>4</v>
      </c>
      <c r="E5205" s="22" t="s">
        <v>3366</v>
      </c>
      <c r="F5205" s="23" t="s">
        <v>80</v>
      </c>
      <c r="G5205" s="24">
        <v>7740</v>
      </c>
      <c r="H5205" s="23">
        <v>0</v>
      </c>
      <c r="I5205" s="23">
        <f>ROUND(G5205*H5205,6)</f>
        <v>0</v>
      </c>
      <c r="L5205" s="25">
        <v>0</v>
      </c>
      <c r="M5205" s="26">
        <f>ROUND(ROUND(L5205,2)*ROUND(G5205,3),2)</f>
        <v>0</v>
      </c>
      <c r="N5205" s="23" t="s">
        <v>53</v>
      </c>
      <c r="O5205">
        <f>(M5205*21)/100</f>
        <v>0</v>
      </c>
      <c r="P5205" t="s">
        <v>42</v>
      </c>
    </row>
    <row r="5206" spans="1:16" x14ac:dyDescent="0.2">
      <c r="A5206" s="27" t="s">
        <v>43</v>
      </c>
      <c r="E5206" s="28" t="s">
        <v>4</v>
      </c>
    </row>
    <row r="5207" spans="1:16" x14ac:dyDescent="0.2">
      <c r="A5207" s="27" t="s">
        <v>44</v>
      </c>
      <c r="E5207" s="29" t="s">
        <v>4</v>
      </c>
    </row>
    <row r="5208" spans="1:16" x14ac:dyDescent="0.2">
      <c r="E5208" s="28" t="s">
        <v>4</v>
      </c>
    </row>
    <row r="5209" spans="1:16" x14ac:dyDescent="0.2">
      <c r="A5209" t="s">
        <v>36</v>
      </c>
      <c r="B5209" s="5" t="s">
        <v>186</v>
      </c>
      <c r="C5209" s="5" t="s">
        <v>3049</v>
      </c>
      <c r="D5209" t="s">
        <v>4</v>
      </c>
      <c r="E5209" s="22" t="s">
        <v>3367</v>
      </c>
      <c r="F5209" s="23" t="s">
        <v>80</v>
      </c>
      <c r="G5209" s="24">
        <v>450</v>
      </c>
      <c r="H5209" s="23">
        <v>0</v>
      </c>
      <c r="I5209" s="23">
        <f>ROUND(G5209*H5209,6)</f>
        <v>0</v>
      </c>
      <c r="L5209" s="25">
        <v>0</v>
      </c>
      <c r="M5209" s="26">
        <f>ROUND(ROUND(L5209,2)*ROUND(G5209,3),2)</f>
        <v>0</v>
      </c>
      <c r="N5209" s="23" t="s">
        <v>53</v>
      </c>
      <c r="O5209">
        <f>(M5209*21)/100</f>
        <v>0</v>
      </c>
      <c r="P5209" t="s">
        <v>42</v>
      </c>
    </row>
    <row r="5210" spans="1:16" x14ac:dyDescent="0.2">
      <c r="A5210" s="27" t="s">
        <v>43</v>
      </c>
      <c r="E5210" s="28" t="s">
        <v>4</v>
      </c>
    </row>
    <row r="5211" spans="1:16" x14ac:dyDescent="0.2">
      <c r="A5211" s="27" t="s">
        <v>44</v>
      </c>
      <c r="E5211" s="29" t="s">
        <v>4</v>
      </c>
    </row>
    <row r="5212" spans="1:16" x14ac:dyDescent="0.2">
      <c r="E5212" s="28" t="s">
        <v>4</v>
      </c>
    </row>
    <row r="5213" spans="1:16" x14ac:dyDescent="0.2">
      <c r="A5213" t="s">
        <v>36</v>
      </c>
      <c r="B5213" s="5" t="s">
        <v>191</v>
      </c>
      <c r="C5213" s="5" t="s">
        <v>3051</v>
      </c>
      <c r="D5213" t="s">
        <v>4</v>
      </c>
      <c r="E5213" s="22" t="s">
        <v>3368</v>
      </c>
      <c r="F5213" s="23" t="s">
        <v>80</v>
      </c>
      <c r="G5213" s="24">
        <v>150</v>
      </c>
      <c r="H5213" s="23">
        <v>0</v>
      </c>
      <c r="I5213" s="23">
        <f>ROUND(G5213*H5213,6)</f>
        <v>0</v>
      </c>
      <c r="L5213" s="25">
        <v>0</v>
      </c>
      <c r="M5213" s="26">
        <f>ROUND(ROUND(L5213,2)*ROUND(G5213,3),2)</f>
        <v>0</v>
      </c>
      <c r="N5213" s="23" t="s">
        <v>53</v>
      </c>
      <c r="O5213">
        <f>(M5213*21)/100</f>
        <v>0</v>
      </c>
      <c r="P5213" t="s">
        <v>42</v>
      </c>
    </row>
    <row r="5214" spans="1:16" x14ac:dyDescent="0.2">
      <c r="A5214" s="27" t="s">
        <v>43</v>
      </c>
      <c r="E5214" s="28" t="s">
        <v>4</v>
      </c>
    </row>
    <row r="5215" spans="1:16" x14ac:dyDescent="0.2">
      <c r="A5215" s="27" t="s">
        <v>44</v>
      </c>
      <c r="E5215" s="29" t="s">
        <v>4</v>
      </c>
    </row>
    <row r="5216" spans="1:16" x14ac:dyDescent="0.2">
      <c r="E5216" s="28" t="s">
        <v>4</v>
      </c>
    </row>
    <row r="5217" spans="1:16" x14ac:dyDescent="0.2">
      <c r="A5217" t="s">
        <v>36</v>
      </c>
      <c r="B5217" s="5" t="s">
        <v>42</v>
      </c>
      <c r="C5217" s="5" t="s">
        <v>3053</v>
      </c>
      <c r="D5217" t="s">
        <v>4</v>
      </c>
      <c r="E5217" s="22" t="s">
        <v>3369</v>
      </c>
      <c r="F5217" s="23" t="s">
        <v>40</v>
      </c>
      <c r="G5217" s="24">
        <v>2</v>
      </c>
      <c r="H5217" s="23">
        <v>0</v>
      </c>
      <c r="I5217" s="23">
        <f>ROUND(G5217*H5217,6)</f>
        <v>0</v>
      </c>
      <c r="L5217" s="25">
        <v>0</v>
      </c>
      <c r="M5217" s="26">
        <f>ROUND(ROUND(L5217,2)*ROUND(G5217,3),2)</f>
        <v>0</v>
      </c>
      <c r="N5217" s="23" t="s">
        <v>53</v>
      </c>
      <c r="O5217">
        <f>(M5217*21)/100</f>
        <v>0</v>
      </c>
      <c r="P5217" t="s">
        <v>42</v>
      </c>
    </row>
    <row r="5218" spans="1:16" x14ac:dyDescent="0.2">
      <c r="A5218" s="27" t="s">
        <v>43</v>
      </c>
      <c r="E5218" s="28" t="s">
        <v>4</v>
      </c>
    </row>
    <row r="5219" spans="1:16" x14ac:dyDescent="0.2">
      <c r="A5219" s="27" t="s">
        <v>44</v>
      </c>
      <c r="E5219" s="29" t="s">
        <v>4</v>
      </c>
    </row>
    <row r="5220" spans="1:16" x14ac:dyDescent="0.2">
      <c r="E5220" s="28" t="s">
        <v>4</v>
      </c>
    </row>
    <row r="5221" spans="1:16" x14ac:dyDescent="0.2">
      <c r="A5221" t="s">
        <v>36</v>
      </c>
      <c r="B5221" s="5" t="s">
        <v>196</v>
      </c>
      <c r="C5221" s="5" t="s">
        <v>3370</v>
      </c>
      <c r="D5221" t="s">
        <v>4</v>
      </c>
      <c r="E5221" s="22" t="s">
        <v>3371</v>
      </c>
      <c r="F5221" s="23" t="s">
        <v>80</v>
      </c>
      <c r="G5221" s="24">
        <v>130</v>
      </c>
      <c r="H5221" s="23">
        <v>0</v>
      </c>
      <c r="I5221" s="23">
        <f>ROUND(G5221*H5221,6)</f>
        <v>0</v>
      </c>
      <c r="L5221" s="25">
        <v>0</v>
      </c>
      <c r="M5221" s="26">
        <f>ROUND(ROUND(L5221,2)*ROUND(G5221,3),2)</f>
        <v>0</v>
      </c>
      <c r="N5221" s="23" t="s">
        <v>53</v>
      </c>
      <c r="O5221">
        <f>(M5221*21)/100</f>
        <v>0</v>
      </c>
      <c r="P5221" t="s">
        <v>42</v>
      </c>
    </row>
    <row r="5222" spans="1:16" x14ac:dyDescent="0.2">
      <c r="A5222" s="27" t="s">
        <v>43</v>
      </c>
      <c r="E5222" s="28" t="s">
        <v>4</v>
      </c>
    </row>
    <row r="5223" spans="1:16" x14ac:dyDescent="0.2">
      <c r="A5223" s="27" t="s">
        <v>44</v>
      </c>
      <c r="E5223" s="29" t="s">
        <v>4</v>
      </c>
    </row>
    <row r="5224" spans="1:16" x14ac:dyDescent="0.2">
      <c r="E5224" s="28" t="s">
        <v>4</v>
      </c>
    </row>
    <row r="5225" spans="1:16" x14ac:dyDescent="0.2">
      <c r="A5225" t="s">
        <v>36</v>
      </c>
      <c r="B5225" s="5" t="s">
        <v>199</v>
      </c>
      <c r="C5225" s="5" t="s">
        <v>3055</v>
      </c>
      <c r="D5225" t="s">
        <v>4</v>
      </c>
      <c r="E5225" s="22" t="s">
        <v>3372</v>
      </c>
      <c r="F5225" s="23" t="s">
        <v>40</v>
      </c>
      <c r="G5225" s="24">
        <v>4</v>
      </c>
      <c r="H5225" s="23">
        <v>0</v>
      </c>
      <c r="I5225" s="23">
        <f>ROUND(G5225*H5225,6)</f>
        <v>0</v>
      </c>
      <c r="L5225" s="25">
        <v>0</v>
      </c>
      <c r="M5225" s="26">
        <f>ROUND(ROUND(L5225,2)*ROUND(G5225,3),2)</f>
        <v>0</v>
      </c>
      <c r="N5225" s="23" t="s">
        <v>53</v>
      </c>
      <c r="O5225">
        <f>(M5225*21)/100</f>
        <v>0</v>
      </c>
      <c r="P5225" t="s">
        <v>42</v>
      </c>
    </row>
    <row r="5226" spans="1:16" x14ac:dyDescent="0.2">
      <c r="A5226" s="27" t="s">
        <v>43</v>
      </c>
      <c r="E5226" s="28" t="s">
        <v>4</v>
      </c>
    </row>
    <row r="5227" spans="1:16" x14ac:dyDescent="0.2">
      <c r="A5227" s="27" t="s">
        <v>44</v>
      </c>
      <c r="E5227" s="29" t="s">
        <v>4</v>
      </c>
    </row>
    <row r="5228" spans="1:16" x14ac:dyDescent="0.2">
      <c r="E5228" s="28" t="s">
        <v>4</v>
      </c>
    </row>
    <row r="5229" spans="1:16" x14ac:dyDescent="0.2">
      <c r="A5229" t="s">
        <v>36</v>
      </c>
      <c r="B5229" s="5" t="s">
        <v>204</v>
      </c>
      <c r="C5229" s="5" t="s">
        <v>3057</v>
      </c>
      <c r="D5229" t="s">
        <v>4</v>
      </c>
      <c r="E5229" s="22" t="s">
        <v>3373</v>
      </c>
      <c r="F5229" s="23" t="s">
        <v>40</v>
      </c>
      <c r="G5229" s="24">
        <v>41</v>
      </c>
      <c r="H5229" s="23">
        <v>0</v>
      </c>
      <c r="I5229" s="23">
        <f>ROUND(G5229*H5229,6)</f>
        <v>0</v>
      </c>
      <c r="L5229" s="25">
        <v>0</v>
      </c>
      <c r="M5229" s="26">
        <f>ROUND(ROUND(L5229,2)*ROUND(G5229,3),2)</f>
        <v>0</v>
      </c>
      <c r="N5229" s="23" t="s">
        <v>53</v>
      </c>
      <c r="O5229">
        <f>(M5229*21)/100</f>
        <v>0</v>
      </c>
      <c r="P5229" t="s">
        <v>42</v>
      </c>
    </row>
    <row r="5230" spans="1:16" x14ac:dyDescent="0.2">
      <c r="A5230" s="27" t="s">
        <v>43</v>
      </c>
      <c r="E5230" s="28" t="s">
        <v>4</v>
      </c>
    </row>
    <row r="5231" spans="1:16" x14ac:dyDescent="0.2">
      <c r="A5231" s="27" t="s">
        <v>44</v>
      </c>
      <c r="E5231" s="29" t="s">
        <v>4</v>
      </c>
    </row>
    <row r="5232" spans="1:16" x14ac:dyDescent="0.2">
      <c r="E5232" s="28" t="s">
        <v>4</v>
      </c>
    </row>
    <row r="5233" spans="1:16" x14ac:dyDescent="0.2">
      <c r="A5233" t="s">
        <v>36</v>
      </c>
      <c r="B5233" s="5" t="s">
        <v>116</v>
      </c>
      <c r="C5233" s="5" t="s">
        <v>3059</v>
      </c>
      <c r="D5233" t="s">
        <v>4</v>
      </c>
      <c r="E5233" s="22" t="s">
        <v>3374</v>
      </c>
      <c r="F5233" s="23" t="s">
        <v>40</v>
      </c>
      <c r="G5233" s="24">
        <v>3</v>
      </c>
      <c r="H5233" s="23">
        <v>0</v>
      </c>
      <c r="I5233" s="23">
        <f>ROUND(G5233*H5233,6)</f>
        <v>0</v>
      </c>
      <c r="L5233" s="25">
        <v>0</v>
      </c>
      <c r="M5233" s="26">
        <f>ROUND(ROUND(L5233,2)*ROUND(G5233,3),2)</f>
        <v>0</v>
      </c>
      <c r="N5233" s="23" t="s">
        <v>53</v>
      </c>
      <c r="O5233">
        <f>(M5233*21)/100</f>
        <v>0</v>
      </c>
      <c r="P5233" t="s">
        <v>42</v>
      </c>
    </row>
    <row r="5234" spans="1:16" x14ac:dyDescent="0.2">
      <c r="A5234" s="27" t="s">
        <v>43</v>
      </c>
      <c r="E5234" s="28" t="s">
        <v>4</v>
      </c>
    </row>
    <row r="5235" spans="1:16" x14ac:dyDescent="0.2">
      <c r="A5235" s="27" t="s">
        <v>44</v>
      </c>
      <c r="E5235" s="29" t="s">
        <v>4</v>
      </c>
    </row>
    <row r="5236" spans="1:16" x14ac:dyDescent="0.2">
      <c r="E5236" s="28" t="s">
        <v>4</v>
      </c>
    </row>
    <row r="5237" spans="1:16" x14ac:dyDescent="0.2">
      <c r="A5237" t="s">
        <v>36</v>
      </c>
      <c r="B5237" s="5" t="s">
        <v>213</v>
      </c>
      <c r="C5237" s="5" t="s">
        <v>3061</v>
      </c>
      <c r="D5237" t="s">
        <v>4</v>
      </c>
      <c r="E5237" s="22" t="s">
        <v>3375</v>
      </c>
      <c r="F5237" s="23" t="s">
        <v>40</v>
      </c>
      <c r="G5237" s="24">
        <v>2</v>
      </c>
      <c r="H5237" s="23">
        <v>0</v>
      </c>
      <c r="I5237" s="23">
        <f>ROUND(G5237*H5237,6)</f>
        <v>0</v>
      </c>
      <c r="L5237" s="25">
        <v>0</v>
      </c>
      <c r="M5237" s="26">
        <f>ROUND(ROUND(L5237,2)*ROUND(G5237,3),2)</f>
        <v>0</v>
      </c>
      <c r="N5237" s="23" t="s">
        <v>53</v>
      </c>
      <c r="O5237">
        <f>(M5237*21)/100</f>
        <v>0</v>
      </c>
      <c r="P5237" t="s">
        <v>42</v>
      </c>
    </row>
    <row r="5238" spans="1:16" x14ac:dyDescent="0.2">
      <c r="A5238" s="27" t="s">
        <v>43</v>
      </c>
      <c r="E5238" s="28" t="s">
        <v>4</v>
      </c>
    </row>
    <row r="5239" spans="1:16" x14ac:dyDescent="0.2">
      <c r="A5239" s="27" t="s">
        <v>44</v>
      </c>
      <c r="E5239" s="29" t="s">
        <v>4</v>
      </c>
    </row>
    <row r="5240" spans="1:16" x14ac:dyDescent="0.2">
      <c r="E5240" s="28" t="s">
        <v>4</v>
      </c>
    </row>
    <row r="5241" spans="1:16" x14ac:dyDescent="0.2">
      <c r="A5241" t="s">
        <v>36</v>
      </c>
      <c r="B5241" s="5" t="s">
        <v>218</v>
      </c>
      <c r="C5241" s="5" t="s">
        <v>3063</v>
      </c>
      <c r="D5241" t="s">
        <v>4</v>
      </c>
      <c r="E5241" s="22" t="s">
        <v>3376</v>
      </c>
      <c r="F5241" s="23" t="s">
        <v>40</v>
      </c>
      <c r="G5241" s="24">
        <v>30</v>
      </c>
      <c r="H5241" s="23">
        <v>0</v>
      </c>
      <c r="I5241" s="23">
        <f>ROUND(G5241*H5241,6)</f>
        <v>0</v>
      </c>
      <c r="L5241" s="25">
        <v>0</v>
      </c>
      <c r="M5241" s="26">
        <f>ROUND(ROUND(L5241,2)*ROUND(G5241,3),2)</f>
        <v>0</v>
      </c>
      <c r="N5241" s="23" t="s">
        <v>53</v>
      </c>
      <c r="O5241">
        <f>(M5241*21)/100</f>
        <v>0</v>
      </c>
      <c r="P5241" t="s">
        <v>42</v>
      </c>
    </row>
    <row r="5242" spans="1:16" x14ac:dyDescent="0.2">
      <c r="A5242" s="27" t="s">
        <v>43</v>
      </c>
      <c r="E5242" s="28" t="s">
        <v>4</v>
      </c>
    </row>
    <row r="5243" spans="1:16" x14ac:dyDescent="0.2">
      <c r="A5243" s="27" t="s">
        <v>44</v>
      </c>
      <c r="E5243" s="29" t="s">
        <v>4</v>
      </c>
    </row>
    <row r="5244" spans="1:16" x14ac:dyDescent="0.2">
      <c r="E5244" s="28" t="s">
        <v>4</v>
      </c>
    </row>
    <row r="5245" spans="1:16" x14ac:dyDescent="0.2">
      <c r="A5245" t="s">
        <v>36</v>
      </c>
      <c r="B5245" s="5" t="s">
        <v>221</v>
      </c>
      <c r="C5245" s="5" t="s">
        <v>3065</v>
      </c>
      <c r="D5245" t="s">
        <v>4</v>
      </c>
      <c r="E5245" s="22" t="s">
        <v>3377</v>
      </c>
      <c r="F5245" s="23" t="s">
        <v>40</v>
      </c>
      <c r="G5245" s="24">
        <v>20</v>
      </c>
      <c r="H5245" s="23">
        <v>0</v>
      </c>
      <c r="I5245" s="23">
        <f>ROUND(G5245*H5245,6)</f>
        <v>0</v>
      </c>
      <c r="L5245" s="25">
        <v>0</v>
      </c>
      <c r="M5245" s="26">
        <f>ROUND(ROUND(L5245,2)*ROUND(G5245,3),2)</f>
        <v>0</v>
      </c>
      <c r="N5245" s="23" t="s">
        <v>53</v>
      </c>
      <c r="O5245">
        <f>(M5245*21)/100</f>
        <v>0</v>
      </c>
      <c r="P5245" t="s">
        <v>42</v>
      </c>
    </row>
    <row r="5246" spans="1:16" x14ac:dyDescent="0.2">
      <c r="A5246" s="27" t="s">
        <v>43</v>
      </c>
      <c r="E5246" s="28" t="s">
        <v>4</v>
      </c>
    </row>
    <row r="5247" spans="1:16" x14ac:dyDescent="0.2">
      <c r="A5247" s="27" t="s">
        <v>44</v>
      </c>
      <c r="E5247" s="29" t="s">
        <v>4</v>
      </c>
    </row>
    <row r="5248" spans="1:16" x14ac:dyDescent="0.2">
      <c r="E5248" s="28" t="s">
        <v>4</v>
      </c>
    </row>
    <row r="5249" spans="1:16" x14ac:dyDescent="0.2">
      <c r="A5249" t="s">
        <v>36</v>
      </c>
      <c r="B5249" s="5" t="s">
        <v>225</v>
      </c>
      <c r="C5249" s="5" t="s">
        <v>3067</v>
      </c>
      <c r="D5249" t="s">
        <v>4</v>
      </c>
      <c r="E5249" s="22" t="s">
        <v>3378</v>
      </c>
      <c r="F5249" s="23" t="s">
        <v>40</v>
      </c>
      <c r="G5249" s="24">
        <v>5</v>
      </c>
      <c r="H5249" s="23">
        <v>0</v>
      </c>
      <c r="I5249" s="23">
        <f>ROUND(G5249*H5249,6)</f>
        <v>0</v>
      </c>
      <c r="L5249" s="25">
        <v>0</v>
      </c>
      <c r="M5249" s="26">
        <f>ROUND(ROUND(L5249,2)*ROUND(G5249,3),2)</f>
        <v>0</v>
      </c>
      <c r="N5249" s="23" t="s">
        <v>53</v>
      </c>
      <c r="O5249">
        <f>(M5249*21)/100</f>
        <v>0</v>
      </c>
      <c r="P5249" t="s">
        <v>42</v>
      </c>
    </row>
    <row r="5250" spans="1:16" x14ac:dyDescent="0.2">
      <c r="A5250" s="27" t="s">
        <v>43</v>
      </c>
      <c r="E5250" s="28" t="s">
        <v>4</v>
      </c>
    </row>
    <row r="5251" spans="1:16" x14ac:dyDescent="0.2">
      <c r="A5251" s="27" t="s">
        <v>44</v>
      </c>
      <c r="E5251" s="29" t="s">
        <v>4</v>
      </c>
    </row>
    <row r="5252" spans="1:16" x14ac:dyDescent="0.2">
      <c r="E5252" s="28" t="s">
        <v>4</v>
      </c>
    </row>
    <row r="5253" spans="1:16" x14ac:dyDescent="0.2">
      <c r="A5253" t="s">
        <v>36</v>
      </c>
      <c r="B5253" s="5" t="s">
        <v>228</v>
      </c>
      <c r="C5253" s="5" t="s">
        <v>3069</v>
      </c>
      <c r="D5253" t="s">
        <v>4</v>
      </c>
      <c r="E5253" s="22" t="s">
        <v>3379</v>
      </c>
      <c r="F5253" s="23" t="s">
        <v>40</v>
      </c>
      <c r="G5253" s="24">
        <v>82</v>
      </c>
      <c r="H5253" s="23">
        <v>0</v>
      </c>
      <c r="I5253" s="23">
        <f>ROUND(G5253*H5253,6)</f>
        <v>0</v>
      </c>
      <c r="L5253" s="25">
        <v>0</v>
      </c>
      <c r="M5253" s="26">
        <f>ROUND(ROUND(L5253,2)*ROUND(G5253,3),2)</f>
        <v>0</v>
      </c>
      <c r="N5253" s="23" t="s">
        <v>53</v>
      </c>
      <c r="O5253">
        <f>(M5253*21)/100</f>
        <v>0</v>
      </c>
      <c r="P5253" t="s">
        <v>42</v>
      </c>
    </row>
    <row r="5254" spans="1:16" x14ac:dyDescent="0.2">
      <c r="A5254" s="27" t="s">
        <v>43</v>
      </c>
      <c r="E5254" s="28" t="s">
        <v>4</v>
      </c>
    </row>
    <row r="5255" spans="1:16" x14ac:dyDescent="0.2">
      <c r="A5255" s="27" t="s">
        <v>44</v>
      </c>
      <c r="E5255" s="29" t="s">
        <v>4</v>
      </c>
    </row>
    <row r="5256" spans="1:16" x14ac:dyDescent="0.2">
      <c r="E5256" s="28" t="s">
        <v>4</v>
      </c>
    </row>
    <row r="5257" spans="1:16" x14ac:dyDescent="0.2">
      <c r="A5257" t="s">
        <v>36</v>
      </c>
      <c r="B5257" s="5" t="s">
        <v>232</v>
      </c>
      <c r="C5257" s="5" t="s">
        <v>3071</v>
      </c>
      <c r="D5257" t="s">
        <v>4</v>
      </c>
      <c r="E5257" s="22" t="s">
        <v>3380</v>
      </c>
      <c r="F5257" s="23" t="s">
        <v>40</v>
      </c>
      <c r="G5257" s="24">
        <v>82</v>
      </c>
      <c r="H5257" s="23">
        <v>0</v>
      </c>
      <c r="I5257" s="23">
        <f>ROUND(G5257*H5257,6)</f>
        <v>0</v>
      </c>
      <c r="L5257" s="25">
        <v>0</v>
      </c>
      <c r="M5257" s="26">
        <f>ROUND(ROUND(L5257,2)*ROUND(G5257,3),2)</f>
        <v>0</v>
      </c>
      <c r="N5257" s="23" t="s">
        <v>53</v>
      </c>
      <c r="O5257">
        <f>(M5257*21)/100</f>
        <v>0</v>
      </c>
      <c r="P5257" t="s">
        <v>42</v>
      </c>
    </row>
    <row r="5258" spans="1:16" x14ac:dyDescent="0.2">
      <c r="A5258" s="27" t="s">
        <v>43</v>
      </c>
      <c r="E5258" s="28" t="s">
        <v>4</v>
      </c>
    </row>
    <row r="5259" spans="1:16" x14ac:dyDescent="0.2">
      <c r="A5259" s="27" t="s">
        <v>44</v>
      </c>
      <c r="E5259" s="29" t="s">
        <v>4</v>
      </c>
    </row>
    <row r="5260" spans="1:16" x14ac:dyDescent="0.2">
      <c r="E5260" s="28" t="s">
        <v>4</v>
      </c>
    </row>
    <row r="5261" spans="1:16" x14ac:dyDescent="0.2">
      <c r="A5261" t="s">
        <v>36</v>
      </c>
      <c r="B5261" s="5" t="s">
        <v>49</v>
      </c>
      <c r="C5261" s="5" t="s">
        <v>3073</v>
      </c>
      <c r="D5261" t="s">
        <v>4</v>
      </c>
      <c r="E5261" s="22" t="s">
        <v>3381</v>
      </c>
      <c r="F5261" s="23" t="s">
        <v>40</v>
      </c>
      <c r="G5261" s="24">
        <v>1</v>
      </c>
      <c r="H5261" s="23">
        <v>0</v>
      </c>
      <c r="I5261" s="23">
        <f>ROUND(G5261*H5261,6)</f>
        <v>0</v>
      </c>
      <c r="L5261" s="25">
        <v>0</v>
      </c>
      <c r="M5261" s="26">
        <f>ROUND(ROUND(L5261,2)*ROUND(G5261,3),2)</f>
        <v>0</v>
      </c>
      <c r="N5261" s="23" t="s">
        <v>53</v>
      </c>
      <c r="O5261">
        <f>(M5261*21)/100</f>
        <v>0</v>
      </c>
      <c r="P5261" t="s">
        <v>42</v>
      </c>
    </row>
    <row r="5262" spans="1:16" x14ac:dyDescent="0.2">
      <c r="A5262" s="27" t="s">
        <v>43</v>
      </c>
      <c r="E5262" s="28" t="s">
        <v>4</v>
      </c>
    </row>
    <row r="5263" spans="1:16" x14ac:dyDescent="0.2">
      <c r="A5263" s="27" t="s">
        <v>44</v>
      </c>
      <c r="E5263" s="29" t="s">
        <v>4</v>
      </c>
    </row>
    <row r="5264" spans="1:16" x14ac:dyDescent="0.2">
      <c r="E5264" s="28" t="s">
        <v>4</v>
      </c>
    </row>
    <row r="5265" spans="1:16" x14ac:dyDescent="0.2">
      <c r="A5265" t="s">
        <v>36</v>
      </c>
      <c r="B5265" s="5" t="s">
        <v>237</v>
      </c>
      <c r="C5265" s="5" t="s">
        <v>3075</v>
      </c>
      <c r="D5265" t="s">
        <v>4</v>
      </c>
      <c r="E5265" s="22" t="s">
        <v>3382</v>
      </c>
      <c r="F5265" s="23" t="s">
        <v>40</v>
      </c>
      <c r="G5265" s="24">
        <v>6</v>
      </c>
      <c r="H5265" s="23">
        <v>0</v>
      </c>
      <c r="I5265" s="23">
        <f>ROUND(G5265*H5265,6)</f>
        <v>0</v>
      </c>
      <c r="L5265" s="25">
        <v>0</v>
      </c>
      <c r="M5265" s="26">
        <f>ROUND(ROUND(L5265,2)*ROUND(G5265,3),2)</f>
        <v>0</v>
      </c>
      <c r="N5265" s="23" t="s">
        <v>53</v>
      </c>
      <c r="O5265">
        <f>(M5265*21)/100</f>
        <v>0</v>
      </c>
      <c r="P5265" t="s">
        <v>42</v>
      </c>
    </row>
    <row r="5266" spans="1:16" x14ac:dyDescent="0.2">
      <c r="A5266" s="27" t="s">
        <v>43</v>
      </c>
      <c r="E5266" s="28" t="s">
        <v>4</v>
      </c>
    </row>
    <row r="5267" spans="1:16" x14ac:dyDescent="0.2">
      <c r="A5267" s="27" t="s">
        <v>44</v>
      </c>
      <c r="E5267" s="29" t="s">
        <v>4</v>
      </c>
    </row>
    <row r="5268" spans="1:16" x14ac:dyDescent="0.2">
      <c r="E5268" s="28" t="s">
        <v>4</v>
      </c>
    </row>
    <row r="5269" spans="1:16" x14ac:dyDescent="0.2">
      <c r="A5269" t="s">
        <v>36</v>
      </c>
      <c r="B5269" s="5" t="s">
        <v>243</v>
      </c>
      <c r="C5269" s="5" t="s">
        <v>3077</v>
      </c>
      <c r="D5269" t="s">
        <v>4</v>
      </c>
      <c r="E5269" s="22" t="s">
        <v>3383</v>
      </c>
      <c r="F5269" s="23" t="s">
        <v>40</v>
      </c>
      <c r="G5269" s="24">
        <v>3</v>
      </c>
      <c r="H5269" s="23">
        <v>0</v>
      </c>
      <c r="I5269" s="23">
        <f>ROUND(G5269*H5269,6)</f>
        <v>0</v>
      </c>
      <c r="L5269" s="25">
        <v>0</v>
      </c>
      <c r="M5269" s="26">
        <f>ROUND(ROUND(L5269,2)*ROUND(G5269,3),2)</f>
        <v>0</v>
      </c>
      <c r="N5269" s="23" t="s">
        <v>53</v>
      </c>
      <c r="O5269">
        <f>(M5269*21)/100</f>
        <v>0</v>
      </c>
      <c r="P5269" t="s">
        <v>42</v>
      </c>
    </row>
    <row r="5270" spans="1:16" x14ac:dyDescent="0.2">
      <c r="A5270" s="27" t="s">
        <v>43</v>
      </c>
      <c r="E5270" s="28" t="s">
        <v>4</v>
      </c>
    </row>
    <row r="5271" spans="1:16" x14ac:dyDescent="0.2">
      <c r="A5271" s="27" t="s">
        <v>44</v>
      </c>
      <c r="E5271" s="29" t="s">
        <v>4</v>
      </c>
    </row>
    <row r="5272" spans="1:16" x14ac:dyDescent="0.2">
      <c r="E5272" s="28" t="s">
        <v>4</v>
      </c>
    </row>
    <row r="5273" spans="1:16" x14ac:dyDescent="0.2">
      <c r="A5273" t="s">
        <v>36</v>
      </c>
      <c r="B5273" s="5" t="s">
        <v>248</v>
      </c>
      <c r="C5273" s="5" t="s">
        <v>3079</v>
      </c>
      <c r="D5273" t="s">
        <v>4</v>
      </c>
      <c r="E5273" s="22" t="s">
        <v>3384</v>
      </c>
      <c r="F5273" s="23" t="s">
        <v>40</v>
      </c>
      <c r="G5273" s="24">
        <v>4</v>
      </c>
      <c r="H5273" s="23">
        <v>0</v>
      </c>
      <c r="I5273" s="23">
        <f>ROUND(G5273*H5273,6)</f>
        <v>0</v>
      </c>
      <c r="L5273" s="25">
        <v>0</v>
      </c>
      <c r="M5273" s="26">
        <f>ROUND(ROUND(L5273,2)*ROUND(G5273,3),2)</f>
        <v>0</v>
      </c>
      <c r="N5273" s="23" t="s">
        <v>53</v>
      </c>
      <c r="O5273">
        <f>(M5273*21)/100</f>
        <v>0</v>
      </c>
      <c r="P5273" t="s">
        <v>42</v>
      </c>
    </row>
    <row r="5274" spans="1:16" x14ac:dyDescent="0.2">
      <c r="A5274" s="27" t="s">
        <v>43</v>
      </c>
      <c r="E5274" s="28" t="s">
        <v>4</v>
      </c>
    </row>
    <row r="5275" spans="1:16" x14ac:dyDescent="0.2">
      <c r="A5275" s="27" t="s">
        <v>44</v>
      </c>
      <c r="E5275" s="29" t="s">
        <v>4</v>
      </c>
    </row>
    <row r="5276" spans="1:16" x14ac:dyDescent="0.2">
      <c r="E5276" s="28" t="s">
        <v>4</v>
      </c>
    </row>
    <row r="5277" spans="1:16" ht="38.25" x14ac:dyDescent="0.2">
      <c r="A5277" t="s">
        <v>36</v>
      </c>
      <c r="B5277" s="5" t="s">
        <v>252</v>
      </c>
      <c r="C5277" s="5" t="s">
        <v>3385</v>
      </c>
      <c r="D5277" t="s">
        <v>4</v>
      </c>
      <c r="E5277" s="22" t="s">
        <v>3386</v>
      </c>
      <c r="F5277" s="23" t="s">
        <v>40</v>
      </c>
      <c r="G5277" s="24">
        <v>1</v>
      </c>
      <c r="H5277" s="23">
        <v>0</v>
      </c>
      <c r="I5277" s="23">
        <f>ROUND(G5277*H5277,6)</f>
        <v>0</v>
      </c>
      <c r="L5277" s="25">
        <v>0</v>
      </c>
      <c r="M5277" s="26">
        <f>ROUND(ROUND(L5277,2)*ROUND(G5277,3),2)</f>
        <v>0</v>
      </c>
      <c r="N5277" s="23" t="s">
        <v>53</v>
      </c>
      <c r="O5277">
        <f>(M5277*21)/100</f>
        <v>0</v>
      </c>
      <c r="P5277" t="s">
        <v>42</v>
      </c>
    </row>
    <row r="5278" spans="1:16" x14ac:dyDescent="0.2">
      <c r="A5278" s="27" t="s">
        <v>43</v>
      </c>
      <c r="E5278" s="28" t="s">
        <v>4</v>
      </c>
    </row>
    <row r="5279" spans="1:16" x14ac:dyDescent="0.2">
      <c r="A5279" s="27" t="s">
        <v>44</v>
      </c>
      <c r="E5279" s="29" t="s">
        <v>4</v>
      </c>
    </row>
    <row r="5280" spans="1:16" x14ac:dyDescent="0.2">
      <c r="E5280" s="28" t="s">
        <v>4</v>
      </c>
    </row>
    <row r="5281" spans="1:16" ht="25.5" x14ac:dyDescent="0.2">
      <c r="A5281" t="s">
        <v>36</v>
      </c>
      <c r="B5281" s="5" t="s">
        <v>298</v>
      </c>
      <c r="C5281" s="5" t="s">
        <v>3081</v>
      </c>
      <c r="D5281" t="s">
        <v>4</v>
      </c>
      <c r="E5281" s="22" t="s">
        <v>3387</v>
      </c>
      <c r="F5281" s="23" t="s">
        <v>40</v>
      </c>
      <c r="G5281" s="24">
        <v>3</v>
      </c>
      <c r="H5281" s="23">
        <v>0</v>
      </c>
      <c r="I5281" s="23">
        <f>ROUND(G5281*H5281,6)</f>
        <v>0</v>
      </c>
      <c r="L5281" s="25">
        <v>0</v>
      </c>
      <c r="M5281" s="26">
        <f>ROUND(ROUND(L5281,2)*ROUND(G5281,3),2)</f>
        <v>0</v>
      </c>
      <c r="N5281" s="23" t="s">
        <v>53</v>
      </c>
      <c r="O5281">
        <f>(M5281*21)/100</f>
        <v>0</v>
      </c>
      <c r="P5281" t="s">
        <v>42</v>
      </c>
    </row>
    <row r="5282" spans="1:16" x14ac:dyDescent="0.2">
      <c r="A5282" s="27" t="s">
        <v>43</v>
      </c>
      <c r="E5282" s="28" t="s">
        <v>4</v>
      </c>
    </row>
    <row r="5283" spans="1:16" x14ac:dyDescent="0.2">
      <c r="A5283" s="27" t="s">
        <v>44</v>
      </c>
      <c r="E5283" s="29" t="s">
        <v>4</v>
      </c>
    </row>
    <row r="5284" spans="1:16" x14ac:dyDescent="0.2">
      <c r="E5284" s="28" t="s">
        <v>4</v>
      </c>
    </row>
    <row r="5285" spans="1:16" x14ac:dyDescent="0.2">
      <c r="A5285" t="s">
        <v>36</v>
      </c>
      <c r="B5285" s="5" t="s">
        <v>295</v>
      </c>
      <c r="C5285" s="5" t="s">
        <v>3083</v>
      </c>
      <c r="D5285" t="s">
        <v>4</v>
      </c>
      <c r="E5285" s="22" t="s">
        <v>3388</v>
      </c>
      <c r="F5285" s="23" t="s">
        <v>40</v>
      </c>
      <c r="G5285" s="24">
        <v>1</v>
      </c>
      <c r="H5285" s="23">
        <v>0</v>
      </c>
      <c r="I5285" s="23">
        <f>ROUND(G5285*H5285,6)</f>
        <v>0</v>
      </c>
      <c r="L5285" s="25">
        <v>0</v>
      </c>
      <c r="M5285" s="26">
        <f>ROUND(ROUND(L5285,2)*ROUND(G5285,3),2)</f>
        <v>0</v>
      </c>
      <c r="N5285" s="23" t="s">
        <v>53</v>
      </c>
      <c r="O5285">
        <f>(M5285*21)/100</f>
        <v>0</v>
      </c>
      <c r="P5285" t="s">
        <v>42</v>
      </c>
    </row>
    <row r="5286" spans="1:16" x14ac:dyDescent="0.2">
      <c r="A5286" s="27" t="s">
        <v>43</v>
      </c>
      <c r="E5286" s="28" t="s">
        <v>4</v>
      </c>
    </row>
    <row r="5287" spans="1:16" x14ac:dyDescent="0.2">
      <c r="A5287" s="27" t="s">
        <v>44</v>
      </c>
      <c r="E5287" s="29" t="s">
        <v>4</v>
      </c>
    </row>
    <row r="5288" spans="1:16" x14ac:dyDescent="0.2">
      <c r="E5288" s="28" t="s">
        <v>4</v>
      </c>
    </row>
    <row r="5289" spans="1:16" x14ac:dyDescent="0.2">
      <c r="A5289" t="s">
        <v>36</v>
      </c>
      <c r="B5289" s="5" t="s">
        <v>302</v>
      </c>
      <c r="C5289" s="5" t="s">
        <v>3085</v>
      </c>
      <c r="D5289" t="s">
        <v>4</v>
      </c>
      <c r="E5289" s="22" t="s">
        <v>3389</v>
      </c>
      <c r="F5289" s="23" t="s">
        <v>40</v>
      </c>
      <c r="G5289" s="24">
        <v>1</v>
      </c>
      <c r="H5289" s="23">
        <v>0</v>
      </c>
      <c r="I5289" s="23">
        <f>ROUND(G5289*H5289,6)</f>
        <v>0</v>
      </c>
      <c r="L5289" s="25">
        <v>0</v>
      </c>
      <c r="M5289" s="26">
        <f>ROUND(ROUND(L5289,2)*ROUND(G5289,3),2)</f>
        <v>0</v>
      </c>
      <c r="N5289" s="23" t="s">
        <v>53</v>
      </c>
      <c r="O5289">
        <f>(M5289*21)/100</f>
        <v>0</v>
      </c>
      <c r="P5289" t="s">
        <v>42</v>
      </c>
    </row>
    <row r="5290" spans="1:16" x14ac:dyDescent="0.2">
      <c r="A5290" s="27" t="s">
        <v>43</v>
      </c>
      <c r="E5290" s="28" t="s">
        <v>4</v>
      </c>
    </row>
    <row r="5291" spans="1:16" x14ac:dyDescent="0.2">
      <c r="A5291" s="27" t="s">
        <v>44</v>
      </c>
      <c r="E5291" s="29" t="s">
        <v>4</v>
      </c>
    </row>
    <row r="5292" spans="1:16" x14ac:dyDescent="0.2">
      <c r="E5292" s="28" t="s">
        <v>4</v>
      </c>
    </row>
    <row r="5293" spans="1:16" x14ac:dyDescent="0.2">
      <c r="A5293" t="s">
        <v>36</v>
      </c>
      <c r="B5293" s="5" t="s">
        <v>307</v>
      </c>
      <c r="C5293" s="5" t="s">
        <v>3087</v>
      </c>
      <c r="D5293" t="s">
        <v>4</v>
      </c>
      <c r="E5293" s="22" t="s">
        <v>3390</v>
      </c>
      <c r="F5293" s="23" t="s">
        <v>40</v>
      </c>
      <c r="G5293" s="24">
        <v>90</v>
      </c>
      <c r="H5293" s="23">
        <v>0</v>
      </c>
      <c r="I5293" s="23">
        <f>ROUND(G5293*H5293,6)</f>
        <v>0</v>
      </c>
      <c r="L5293" s="25">
        <v>0</v>
      </c>
      <c r="M5293" s="26">
        <f>ROUND(ROUND(L5293,2)*ROUND(G5293,3),2)</f>
        <v>0</v>
      </c>
      <c r="N5293" s="23" t="s">
        <v>53</v>
      </c>
      <c r="O5293">
        <f>(M5293*21)/100</f>
        <v>0</v>
      </c>
      <c r="P5293" t="s">
        <v>42</v>
      </c>
    </row>
    <row r="5294" spans="1:16" x14ac:dyDescent="0.2">
      <c r="A5294" s="27" t="s">
        <v>43</v>
      </c>
      <c r="E5294" s="28" t="s">
        <v>4</v>
      </c>
    </row>
    <row r="5295" spans="1:16" x14ac:dyDescent="0.2">
      <c r="A5295" s="27" t="s">
        <v>44</v>
      </c>
      <c r="E5295" s="29" t="s">
        <v>4</v>
      </c>
    </row>
    <row r="5296" spans="1:16" x14ac:dyDescent="0.2">
      <c r="E5296" s="28" t="s">
        <v>4</v>
      </c>
    </row>
    <row r="5297" spans="1:16" x14ac:dyDescent="0.2">
      <c r="A5297" t="s">
        <v>36</v>
      </c>
      <c r="B5297" s="5" t="s">
        <v>311</v>
      </c>
      <c r="C5297" s="5" t="s">
        <v>3089</v>
      </c>
      <c r="D5297" t="s">
        <v>4</v>
      </c>
      <c r="E5297" s="22" t="s">
        <v>3391</v>
      </c>
      <c r="F5297" s="23" t="s">
        <v>366</v>
      </c>
      <c r="G5297" s="24">
        <v>12</v>
      </c>
      <c r="H5297" s="23">
        <v>0</v>
      </c>
      <c r="I5297" s="23">
        <f>ROUND(G5297*H5297,6)</f>
        <v>0</v>
      </c>
      <c r="L5297" s="25">
        <v>0</v>
      </c>
      <c r="M5297" s="26">
        <f>ROUND(ROUND(L5297,2)*ROUND(G5297,3),2)</f>
        <v>0</v>
      </c>
      <c r="N5297" s="23" t="s">
        <v>53</v>
      </c>
      <c r="O5297">
        <f>(M5297*21)/100</f>
        <v>0</v>
      </c>
      <c r="P5297" t="s">
        <v>42</v>
      </c>
    </row>
    <row r="5298" spans="1:16" x14ac:dyDescent="0.2">
      <c r="A5298" s="27" t="s">
        <v>43</v>
      </c>
      <c r="E5298" s="28" t="s">
        <v>4</v>
      </c>
    </row>
    <row r="5299" spans="1:16" x14ac:dyDescent="0.2">
      <c r="A5299" s="27" t="s">
        <v>44</v>
      </c>
      <c r="E5299" s="29" t="s">
        <v>4</v>
      </c>
    </row>
    <row r="5300" spans="1:16" x14ac:dyDescent="0.2">
      <c r="E5300" s="28" t="s">
        <v>4</v>
      </c>
    </row>
    <row r="5301" spans="1:16" x14ac:dyDescent="0.2">
      <c r="A5301" t="s">
        <v>36</v>
      </c>
      <c r="B5301" s="5" t="s">
        <v>315</v>
      </c>
      <c r="C5301" s="5" t="s">
        <v>3091</v>
      </c>
      <c r="D5301" t="s">
        <v>4</v>
      </c>
      <c r="E5301" s="22" t="s">
        <v>3392</v>
      </c>
      <c r="F5301" s="23" t="s">
        <v>40</v>
      </c>
      <c r="G5301" s="24">
        <v>1</v>
      </c>
      <c r="H5301" s="23">
        <v>0</v>
      </c>
      <c r="I5301" s="23">
        <f>ROUND(G5301*H5301,6)</f>
        <v>0</v>
      </c>
      <c r="L5301" s="25">
        <v>0</v>
      </c>
      <c r="M5301" s="26">
        <f>ROUND(ROUND(L5301,2)*ROUND(G5301,3),2)</f>
        <v>0</v>
      </c>
      <c r="N5301" s="23" t="s">
        <v>53</v>
      </c>
      <c r="O5301">
        <f>(M5301*21)/100</f>
        <v>0</v>
      </c>
      <c r="P5301" t="s">
        <v>42</v>
      </c>
    </row>
    <row r="5302" spans="1:16" x14ac:dyDescent="0.2">
      <c r="A5302" s="27" t="s">
        <v>43</v>
      </c>
      <c r="E5302" s="28" t="s">
        <v>4</v>
      </c>
    </row>
    <row r="5303" spans="1:16" x14ac:dyDescent="0.2">
      <c r="A5303" s="27" t="s">
        <v>44</v>
      </c>
      <c r="E5303" s="29" t="s">
        <v>4</v>
      </c>
    </row>
    <row r="5304" spans="1:16" x14ac:dyDescent="0.2">
      <c r="E5304" s="28" t="s">
        <v>4</v>
      </c>
    </row>
    <row r="5305" spans="1:16" x14ac:dyDescent="0.2">
      <c r="A5305" t="s">
        <v>36</v>
      </c>
      <c r="B5305" s="5" t="s">
        <v>319</v>
      </c>
      <c r="C5305" s="5" t="s">
        <v>3093</v>
      </c>
      <c r="D5305" t="s">
        <v>4</v>
      </c>
      <c r="E5305" s="22" t="s">
        <v>3393</v>
      </c>
      <c r="F5305" s="23" t="s">
        <v>2767</v>
      </c>
      <c r="G5305" s="24">
        <v>6</v>
      </c>
      <c r="H5305" s="23">
        <v>0</v>
      </c>
      <c r="I5305" s="23">
        <f>ROUND(G5305*H5305,6)</f>
        <v>0</v>
      </c>
      <c r="L5305" s="25">
        <v>0</v>
      </c>
      <c r="M5305" s="26">
        <f>ROUND(ROUND(L5305,2)*ROUND(G5305,3),2)</f>
        <v>0</v>
      </c>
      <c r="N5305" s="23" t="s">
        <v>53</v>
      </c>
      <c r="O5305">
        <f>(M5305*21)/100</f>
        <v>0</v>
      </c>
      <c r="P5305" t="s">
        <v>42</v>
      </c>
    </row>
    <row r="5306" spans="1:16" x14ac:dyDescent="0.2">
      <c r="A5306" s="27" t="s">
        <v>43</v>
      </c>
      <c r="E5306" s="28" t="s">
        <v>4</v>
      </c>
    </row>
    <row r="5307" spans="1:16" x14ac:dyDescent="0.2">
      <c r="A5307" s="27" t="s">
        <v>44</v>
      </c>
      <c r="E5307" s="29" t="s">
        <v>4</v>
      </c>
    </row>
    <row r="5308" spans="1:16" x14ac:dyDescent="0.2">
      <c r="E5308" s="28" t="s">
        <v>4</v>
      </c>
    </row>
    <row r="5309" spans="1:16" x14ac:dyDescent="0.2">
      <c r="A5309" t="s">
        <v>36</v>
      </c>
      <c r="B5309" s="5" t="s">
        <v>57</v>
      </c>
      <c r="C5309" s="5" t="s">
        <v>3095</v>
      </c>
      <c r="D5309" t="s">
        <v>4</v>
      </c>
      <c r="E5309" s="22" t="s">
        <v>3394</v>
      </c>
      <c r="F5309" s="23" t="s">
        <v>40</v>
      </c>
      <c r="G5309" s="24">
        <v>1</v>
      </c>
      <c r="H5309" s="23">
        <v>0</v>
      </c>
      <c r="I5309" s="23">
        <f>ROUND(G5309*H5309,6)</f>
        <v>0</v>
      </c>
      <c r="L5309" s="25">
        <v>0</v>
      </c>
      <c r="M5309" s="26">
        <f>ROUND(ROUND(L5309,2)*ROUND(G5309,3),2)</f>
        <v>0</v>
      </c>
      <c r="N5309" s="23" t="s">
        <v>53</v>
      </c>
      <c r="O5309">
        <f>(M5309*21)/100</f>
        <v>0</v>
      </c>
      <c r="P5309" t="s">
        <v>42</v>
      </c>
    </row>
    <row r="5310" spans="1:16" x14ac:dyDescent="0.2">
      <c r="A5310" s="27" t="s">
        <v>43</v>
      </c>
      <c r="E5310" s="28" t="s">
        <v>4</v>
      </c>
    </row>
    <row r="5311" spans="1:16" x14ac:dyDescent="0.2">
      <c r="A5311" s="27" t="s">
        <v>44</v>
      </c>
      <c r="E5311" s="29" t="s">
        <v>4</v>
      </c>
    </row>
    <row r="5312" spans="1:16" x14ac:dyDescent="0.2">
      <c r="E5312" s="28" t="s">
        <v>4</v>
      </c>
    </row>
    <row r="5313" spans="1:16" ht="38.25" x14ac:dyDescent="0.2">
      <c r="A5313" t="s">
        <v>36</v>
      </c>
      <c r="B5313" s="5" t="s">
        <v>61</v>
      </c>
      <c r="C5313" s="5" t="s">
        <v>3117</v>
      </c>
      <c r="D5313" t="s">
        <v>4</v>
      </c>
      <c r="E5313" s="22" t="s">
        <v>3395</v>
      </c>
      <c r="F5313" s="23" t="s">
        <v>40</v>
      </c>
      <c r="G5313" s="24">
        <v>2</v>
      </c>
      <c r="H5313" s="23">
        <v>0</v>
      </c>
      <c r="I5313" s="23">
        <f>ROUND(G5313*H5313,6)</f>
        <v>0</v>
      </c>
      <c r="L5313" s="25">
        <v>0</v>
      </c>
      <c r="M5313" s="26">
        <f>ROUND(ROUND(L5313,2)*ROUND(G5313,3),2)</f>
        <v>0</v>
      </c>
      <c r="N5313" s="23" t="s">
        <v>53</v>
      </c>
      <c r="O5313">
        <f>(M5313*21)/100</f>
        <v>0</v>
      </c>
      <c r="P5313" t="s">
        <v>42</v>
      </c>
    </row>
    <row r="5314" spans="1:16" x14ac:dyDescent="0.2">
      <c r="A5314" s="27" t="s">
        <v>43</v>
      </c>
      <c r="E5314" s="28" t="s">
        <v>4</v>
      </c>
    </row>
    <row r="5315" spans="1:16" x14ac:dyDescent="0.2">
      <c r="A5315" s="27" t="s">
        <v>44</v>
      </c>
      <c r="E5315" s="29" t="s">
        <v>4</v>
      </c>
    </row>
    <row r="5316" spans="1:16" x14ac:dyDescent="0.2">
      <c r="E5316" s="28" t="s">
        <v>4</v>
      </c>
    </row>
    <row r="5317" spans="1:16" x14ac:dyDescent="0.2">
      <c r="A5317" t="s">
        <v>36</v>
      </c>
      <c r="B5317" s="5" t="s">
        <v>66</v>
      </c>
      <c r="C5317" s="5" t="s">
        <v>3139</v>
      </c>
      <c r="D5317" t="s">
        <v>4</v>
      </c>
      <c r="E5317" s="22" t="s">
        <v>3396</v>
      </c>
      <c r="F5317" s="23" t="s">
        <v>40</v>
      </c>
      <c r="G5317" s="24">
        <v>12</v>
      </c>
      <c r="H5317" s="23">
        <v>0</v>
      </c>
      <c r="I5317" s="23">
        <f>ROUND(G5317*H5317,6)</f>
        <v>0</v>
      </c>
      <c r="L5317" s="25">
        <v>0</v>
      </c>
      <c r="M5317" s="26">
        <f>ROUND(ROUND(L5317,2)*ROUND(G5317,3),2)</f>
        <v>0</v>
      </c>
      <c r="N5317" s="23" t="s">
        <v>53</v>
      </c>
      <c r="O5317">
        <f>(M5317*21)/100</f>
        <v>0</v>
      </c>
      <c r="P5317" t="s">
        <v>42</v>
      </c>
    </row>
    <row r="5318" spans="1:16" x14ac:dyDescent="0.2">
      <c r="A5318" s="27" t="s">
        <v>43</v>
      </c>
      <c r="E5318" s="28" t="s">
        <v>4</v>
      </c>
    </row>
    <row r="5319" spans="1:16" x14ac:dyDescent="0.2">
      <c r="A5319" s="27" t="s">
        <v>44</v>
      </c>
      <c r="E5319" s="29" t="s">
        <v>4</v>
      </c>
    </row>
    <row r="5320" spans="1:16" x14ac:dyDescent="0.2">
      <c r="E5320" s="28" t="s">
        <v>4</v>
      </c>
    </row>
    <row r="5321" spans="1:16" x14ac:dyDescent="0.2">
      <c r="A5321" t="s">
        <v>36</v>
      </c>
      <c r="B5321" s="5" t="s">
        <v>69</v>
      </c>
      <c r="C5321" s="5" t="s">
        <v>3161</v>
      </c>
      <c r="D5321" t="s">
        <v>4</v>
      </c>
      <c r="E5321" s="22" t="s">
        <v>3397</v>
      </c>
      <c r="F5321" s="23" t="s">
        <v>40</v>
      </c>
      <c r="G5321" s="24">
        <v>9</v>
      </c>
      <c r="H5321" s="23">
        <v>0</v>
      </c>
      <c r="I5321" s="23">
        <f>ROUND(G5321*H5321,6)</f>
        <v>0</v>
      </c>
      <c r="L5321" s="25">
        <v>0</v>
      </c>
      <c r="M5321" s="26">
        <f>ROUND(ROUND(L5321,2)*ROUND(G5321,3),2)</f>
        <v>0</v>
      </c>
      <c r="N5321" s="23" t="s">
        <v>53</v>
      </c>
      <c r="O5321">
        <f>(M5321*21)/100</f>
        <v>0</v>
      </c>
      <c r="P5321" t="s">
        <v>42</v>
      </c>
    </row>
    <row r="5322" spans="1:16" ht="76.5" x14ac:dyDescent="0.2">
      <c r="A5322" s="27" t="s">
        <v>43</v>
      </c>
      <c r="E5322" s="28" t="s">
        <v>3398</v>
      </c>
    </row>
    <row r="5323" spans="1:16" x14ac:dyDescent="0.2">
      <c r="A5323" s="27" t="s">
        <v>44</v>
      </c>
      <c r="E5323" s="29" t="s">
        <v>4</v>
      </c>
    </row>
    <row r="5324" spans="1:16" x14ac:dyDescent="0.2">
      <c r="E5324" s="28" t="s">
        <v>4</v>
      </c>
    </row>
    <row r="5325" spans="1:16" ht="25.5" x14ac:dyDescent="0.2">
      <c r="A5325" t="s">
        <v>36</v>
      </c>
      <c r="B5325" s="5" t="s">
        <v>73</v>
      </c>
      <c r="C5325" s="5" t="s">
        <v>3181</v>
      </c>
      <c r="D5325" t="s">
        <v>4</v>
      </c>
      <c r="E5325" s="22" t="s">
        <v>3399</v>
      </c>
      <c r="F5325" s="23" t="s">
        <v>40</v>
      </c>
      <c r="G5325" s="24">
        <v>1</v>
      </c>
      <c r="H5325" s="23">
        <v>0</v>
      </c>
      <c r="I5325" s="23">
        <f>ROUND(G5325*H5325,6)</f>
        <v>0</v>
      </c>
      <c r="L5325" s="25">
        <v>0</v>
      </c>
      <c r="M5325" s="26">
        <f>ROUND(ROUND(L5325,2)*ROUND(G5325,3),2)</f>
        <v>0</v>
      </c>
      <c r="N5325" s="23" t="s">
        <v>53</v>
      </c>
      <c r="O5325">
        <f>(M5325*21)/100</f>
        <v>0</v>
      </c>
      <c r="P5325" t="s">
        <v>42</v>
      </c>
    </row>
    <row r="5326" spans="1:16" ht="89.25" x14ac:dyDescent="0.2">
      <c r="A5326" s="27" t="s">
        <v>43</v>
      </c>
      <c r="E5326" s="28" t="s">
        <v>3400</v>
      </c>
    </row>
    <row r="5327" spans="1:16" x14ac:dyDescent="0.2">
      <c r="A5327" s="27" t="s">
        <v>44</v>
      </c>
      <c r="E5327" s="29" t="s">
        <v>4</v>
      </c>
    </row>
    <row r="5328" spans="1:16" x14ac:dyDescent="0.2">
      <c r="E5328" s="28" t="s">
        <v>4</v>
      </c>
    </row>
    <row r="5329" spans="1:16" x14ac:dyDescent="0.2">
      <c r="A5329" t="s">
        <v>36</v>
      </c>
      <c r="B5329" s="5" t="s">
        <v>77</v>
      </c>
      <c r="C5329" s="5" t="s">
        <v>3203</v>
      </c>
      <c r="D5329" t="s">
        <v>4</v>
      </c>
      <c r="E5329" s="22" t="s">
        <v>3401</v>
      </c>
      <c r="F5329" s="23" t="s">
        <v>40</v>
      </c>
      <c r="G5329" s="24">
        <v>1</v>
      </c>
      <c r="H5329" s="23">
        <v>0</v>
      </c>
      <c r="I5329" s="23">
        <f>ROUND(G5329*H5329,6)</f>
        <v>0</v>
      </c>
      <c r="L5329" s="25">
        <v>0</v>
      </c>
      <c r="M5329" s="26">
        <f>ROUND(ROUND(L5329,2)*ROUND(G5329,3),2)</f>
        <v>0</v>
      </c>
      <c r="N5329" s="23" t="s">
        <v>53</v>
      </c>
      <c r="O5329">
        <f>(M5329*21)/100</f>
        <v>0</v>
      </c>
      <c r="P5329" t="s">
        <v>42</v>
      </c>
    </row>
    <row r="5330" spans="1:16" ht="409.5" x14ac:dyDescent="0.2">
      <c r="A5330" s="27" t="s">
        <v>43</v>
      </c>
      <c r="E5330" s="28" t="s">
        <v>3402</v>
      </c>
    </row>
    <row r="5331" spans="1:16" x14ac:dyDescent="0.2">
      <c r="A5331" s="27" t="s">
        <v>44</v>
      </c>
      <c r="E5331" s="29" t="s">
        <v>4</v>
      </c>
    </row>
    <row r="5332" spans="1:16" x14ac:dyDescent="0.2">
      <c r="E5332" s="28" t="s">
        <v>4</v>
      </c>
    </row>
    <row r="5333" spans="1:16" x14ac:dyDescent="0.2">
      <c r="A5333" t="s">
        <v>33</v>
      </c>
      <c r="C5333" s="6" t="s">
        <v>3403</v>
      </c>
      <c r="E5333" s="30" t="s">
        <v>3404</v>
      </c>
      <c r="J5333" s="26">
        <f>0</f>
        <v>0</v>
      </c>
      <c r="K5333" s="26">
        <f>0</f>
        <v>0</v>
      </c>
      <c r="L5333" s="26">
        <f>0+L5334+L5338+L5342+L5346+L5350+L5354+L5358+L5362+L5366+L5370+L5374+L5378+L5382</f>
        <v>0</v>
      </c>
      <c r="M5333" s="26">
        <f>0+M5334+M5338+M5342+M5346+M5350+M5354+M5358+M5362+M5366+M5370+M5374+M5378+M5382</f>
        <v>0</v>
      </c>
    </row>
    <row r="5334" spans="1:16" ht="25.5" x14ac:dyDescent="0.2">
      <c r="A5334" t="s">
        <v>36</v>
      </c>
      <c r="B5334" s="5" t="s">
        <v>325</v>
      </c>
      <c r="C5334" s="5" t="s">
        <v>3097</v>
      </c>
      <c r="D5334" t="s">
        <v>4</v>
      </c>
      <c r="E5334" s="22" t="s">
        <v>3405</v>
      </c>
      <c r="F5334" s="23" t="s">
        <v>40</v>
      </c>
      <c r="G5334" s="24">
        <v>1</v>
      </c>
      <c r="H5334" s="23">
        <v>0</v>
      </c>
      <c r="I5334" s="23">
        <f>ROUND(G5334*H5334,6)</f>
        <v>0</v>
      </c>
      <c r="L5334" s="25">
        <v>0</v>
      </c>
      <c r="M5334" s="26">
        <f>ROUND(ROUND(L5334,2)*ROUND(G5334,3),2)</f>
        <v>0</v>
      </c>
      <c r="N5334" s="23" t="s">
        <v>53</v>
      </c>
      <c r="O5334">
        <f>(M5334*21)/100</f>
        <v>0</v>
      </c>
      <c r="P5334" t="s">
        <v>42</v>
      </c>
    </row>
    <row r="5335" spans="1:16" x14ac:dyDescent="0.2">
      <c r="A5335" s="27" t="s">
        <v>43</v>
      </c>
      <c r="E5335" s="28" t="s">
        <v>4</v>
      </c>
    </row>
    <row r="5336" spans="1:16" x14ac:dyDescent="0.2">
      <c r="A5336" s="27" t="s">
        <v>44</v>
      </c>
      <c r="E5336" s="29" t="s">
        <v>4</v>
      </c>
    </row>
    <row r="5337" spans="1:16" x14ac:dyDescent="0.2">
      <c r="E5337" s="28" t="s">
        <v>4</v>
      </c>
    </row>
    <row r="5338" spans="1:16" ht="25.5" x14ac:dyDescent="0.2">
      <c r="A5338" t="s">
        <v>36</v>
      </c>
      <c r="B5338" s="5" t="s">
        <v>329</v>
      </c>
      <c r="C5338" s="5" t="s">
        <v>3099</v>
      </c>
      <c r="D5338" t="s">
        <v>4</v>
      </c>
      <c r="E5338" s="22" t="s">
        <v>3406</v>
      </c>
      <c r="F5338" s="23" t="s">
        <v>40</v>
      </c>
      <c r="G5338" s="24">
        <v>2</v>
      </c>
      <c r="H5338" s="23">
        <v>0</v>
      </c>
      <c r="I5338" s="23">
        <f>ROUND(G5338*H5338,6)</f>
        <v>0</v>
      </c>
      <c r="L5338" s="25">
        <v>0</v>
      </c>
      <c r="M5338" s="26">
        <f>ROUND(ROUND(L5338,2)*ROUND(G5338,3),2)</f>
        <v>0</v>
      </c>
      <c r="N5338" s="23" t="s">
        <v>53</v>
      </c>
      <c r="O5338">
        <f>(M5338*21)/100</f>
        <v>0</v>
      </c>
      <c r="P5338" t="s">
        <v>42</v>
      </c>
    </row>
    <row r="5339" spans="1:16" x14ac:dyDescent="0.2">
      <c r="A5339" s="27" t="s">
        <v>43</v>
      </c>
      <c r="E5339" s="28" t="s">
        <v>4</v>
      </c>
    </row>
    <row r="5340" spans="1:16" x14ac:dyDescent="0.2">
      <c r="A5340" s="27" t="s">
        <v>44</v>
      </c>
      <c r="E5340" s="29" t="s">
        <v>4</v>
      </c>
    </row>
    <row r="5341" spans="1:16" x14ac:dyDescent="0.2">
      <c r="E5341" s="28" t="s">
        <v>4</v>
      </c>
    </row>
    <row r="5342" spans="1:16" x14ac:dyDescent="0.2">
      <c r="A5342" t="s">
        <v>36</v>
      </c>
      <c r="B5342" s="5" t="s">
        <v>332</v>
      </c>
      <c r="C5342" s="5" t="s">
        <v>3101</v>
      </c>
      <c r="D5342" t="s">
        <v>4</v>
      </c>
      <c r="E5342" s="22" t="s">
        <v>3407</v>
      </c>
      <c r="F5342" s="23" t="s">
        <v>40</v>
      </c>
      <c r="G5342" s="24">
        <v>30</v>
      </c>
      <c r="H5342" s="23">
        <v>0</v>
      </c>
      <c r="I5342" s="23">
        <f>ROUND(G5342*H5342,6)</f>
        <v>0</v>
      </c>
      <c r="L5342" s="25">
        <v>0</v>
      </c>
      <c r="M5342" s="26">
        <f>ROUND(ROUND(L5342,2)*ROUND(G5342,3),2)</f>
        <v>0</v>
      </c>
      <c r="N5342" s="23" t="s">
        <v>53</v>
      </c>
      <c r="O5342">
        <f>(M5342*21)/100</f>
        <v>0</v>
      </c>
      <c r="P5342" t="s">
        <v>42</v>
      </c>
    </row>
    <row r="5343" spans="1:16" x14ac:dyDescent="0.2">
      <c r="A5343" s="27" t="s">
        <v>43</v>
      </c>
      <c r="E5343" s="28" t="s">
        <v>4</v>
      </c>
    </row>
    <row r="5344" spans="1:16" x14ac:dyDescent="0.2">
      <c r="A5344" s="27" t="s">
        <v>44</v>
      </c>
      <c r="E5344" s="29" t="s">
        <v>4</v>
      </c>
    </row>
    <row r="5345" spans="1:16" x14ac:dyDescent="0.2">
      <c r="E5345" s="28" t="s">
        <v>4</v>
      </c>
    </row>
    <row r="5346" spans="1:16" x14ac:dyDescent="0.2">
      <c r="A5346" t="s">
        <v>36</v>
      </c>
      <c r="B5346" s="5" t="s">
        <v>336</v>
      </c>
      <c r="C5346" s="5" t="s">
        <v>3103</v>
      </c>
      <c r="D5346" t="s">
        <v>4</v>
      </c>
      <c r="E5346" s="22" t="s">
        <v>3408</v>
      </c>
      <c r="F5346" s="23" t="s">
        <v>40</v>
      </c>
      <c r="G5346" s="24">
        <v>3</v>
      </c>
      <c r="H5346" s="23">
        <v>0</v>
      </c>
      <c r="I5346" s="23">
        <f>ROUND(G5346*H5346,6)</f>
        <v>0</v>
      </c>
      <c r="L5346" s="25">
        <v>0</v>
      </c>
      <c r="M5346" s="26">
        <f>ROUND(ROUND(L5346,2)*ROUND(G5346,3),2)</f>
        <v>0</v>
      </c>
      <c r="N5346" s="23" t="s">
        <v>53</v>
      </c>
      <c r="O5346">
        <f>(M5346*21)/100</f>
        <v>0</v>
      </c>
      <c r="P5346" t="s">
        <v>42</v>
      </c>
    </row>
    <row r="5347" spans="1:16" x14ac:dyDescent="0.2">
      <c r="A5347" s="27" t="s">
        <v>43</v>
      </c>
      <c r="E5347" s="28" t="s">
        <v>4</v>
      </c>
    </row>
    <row r="5348" spans="1:16" x14ac:dyDescent="0.2">
      <c r="A5348" s="27" t="s">
        <v>44</v>
      </c>
      <c r="E5348" s="29" t="s">
        <v>4</v>
      </c>
    </row>
    <row r="5349" spans="1:16" x14ac:dyDescent="0.2">
      <c r="E5349" s="28" t="s">
        <v>4</v>
      </c>
    </row>
    <row r="5350" spans="1:16" x14ac:dyDescent="0.2">
      <c r="A5350" t="s">
        <v>36</v>
      </c>
      <c r="B5350" s="5" t="s">
        <v>339</v>
      </c>
      <c r="C5350" s="5" t="s">
        <v>3105</v>
      </c>
      <c r="D5350" t="s">
        <v>4</v>
      </c>
      <c r="E5350" s="22" t="s">
        <v>3409</v>
      </c>
      <c r="F5350" s="23" t="s">
        <v>40</v>
      </c>
      <c r="G5350" s="24">
        <v>1</v>
      </c>
      <c r="H5350" s="23">
        <v>0</v>
      </c>
      <c r="I5350" s="23">
        <f>ROUND(G5350*H5350,6)</f>
        <v>0</v>
      </c>
      <c r="L5350" s="25">
        <v>0</v>
      </c>
      <c r="M5350" s="26">
        <f>ROUND(ROUND(L5350,2)*ROUND(G5350,3),2)</f>
        <v>0</v>
      </c>
      <c r="N5350" s="23" t="s">
        <v>53</v>
      </c>
      <c r="O5350">
        <f>(M5350*21)/100</f>
        <v>0</v>
      </c>
      <c r="P5350" t="s">
        <v>42</v>
      </c>
    </row>
    <row r="5351" spans="1:16" x14ac:dyDescent="0.2">
      <c r="A5351" s="27" t="s">
        <v>43</v>
      </c>
      <c r="E5351" s="28" t="s">
        <v>4</v>
      </c>
    </row>
    <row r="5352" spans="1:16" x14ac:dyDescent="0.2">
      <c r="A5352" s="27" t="s">
        <v>44</v>
      </c>
      <c r="E5352" s="29" t="s">
        <v>4</v>
      </c>
    </row>
    <row r="5353" spans="1:16" x14ac:dyDescent="0.2">
      <c r="E5353" s="28" t="s">
        <v>4</v>
      </c>
    </row>
    <row r="5354" spans="1:16" x14ac:dyDescent="0.2">
      <c r="A5354" t="s">
        <v>36</v>
      </c>
      <c r="B5354" s="5" t="s">
        <v>344</v>
      </c>
      <c r="C5354" s="5" t="s">
        <v>3107</v>
      </c>
      <c r="D5354" t="s">
        <v>4</v>
      </c>
      <c r="E5354" s="22" t="s">
        <v>3410</v>
      </c>
      <c r="F5354" s="23" t="s">
        <v>40</v>
      </c>
      <c r="G5354" s="24">
        <v>3</v>
      </c>
      <c r="H5354" s="23">
        <v>0</v>
      </c>
      <c r="I5354" s="23">
        <f>ROUND(G5354*H5354,6)</f>
        <v>0</v>
      </c>
      <c r="L5354" s="25">
        <v>0</v>
      </c>
      <c r="M5354" s="26">
        <f>ROUND(ROUND(L5354,2)*ROUND(G5354,3),2)</f>
        <v>0</v>
      </c>
      <c r="N5354" s="23" t="s">
        <v>53</v>
      </c>
      <c r="O5354">
        <f>(M5354*21)/100</f>
        <v>0</v>
      </c>
      <c r="P5354" t="s">
        <v>42</v>
      </c>
    </row>
    <row r="5355" spans="1:16" x14ac:dyDescent="0.2">
      <c r="A5355" s="27" t="s">
        <v>43</v>
      </c>
      <c r="E5355" s="28" t="s">
        <v>4</v>
      </c>
    </row>
    <row r="5356" spans="1:16" x14ac:dyDescent="0.2">
      <c r="A5356" s="27" t="s">
        <v>44</v>
      </c>
      <c r="E5356" s="29" t="s">
        <v>4</v>
      </c>
    </row>
    <row r="5357" spans="1:16" x14ac:dyDescent="0.2">
      <c r="E5357" s="28" t="s">
        <v>4</v>
      </c>
    </row>
    <row r="5358" spans="1:16" x14ac:dyDescent="0.2">
      <c r="A5358" t="s">
        <v>36</v>
      </c>
      <c r="B5358" s="5" t="s">
        <v>348</v>
      </c>
      <c r="C5358" s="5" t="s">
        <v>3109</v>
      </c>
      <c r="D5358" t="s">
        <v>4</v>
      </c>
      <c r="E5358" s="22" t="s">
        <v>3411</v>
      </c>
      <c r="F5358" s="23" t="s">
        <v>40</v>
      </c>
      <c r="G5358" s="24">
        <v>3</v>
      </c>
      <c r="H5358" s="23">
        <v>0</v>
      </c>
      <c r="I5358" s="23">
        <f>ROUND(G5358*H5358,6)</f>
        <v>0</v>
      </c>
      <c r="L5358" s="25">
        <v>0</v>
      </c>
      <c r="M5358" s="26">
        <f>ROUND(ROUND(L5358,2)*ROUND(G5358,3),2)</f>
        <v>0</v>
      </c>
      <c r="N5358" s="23" t="s">
        <v>53</v>
      </c>
      <c r="O5358">
        <f>(M5358*21)/100</f>
        <v>0</v>
      </c>
      <c r="P5358" t="s">
        <v>42</v>
      </c>
    </row>
    <row r="5359" spans="1:16" x14ac:dyDescent="0.2">
      <c r="A5359" s="27" t="s">
        <v>43</v>
      </c>
      <c r="E5359" s="28" t="s">
        <v>4</v>
      </c>
    </row>
    <row r="5360" spans="1:16" x14ac:dyDescent="0.2">
      <c r="A5360" s="27" t="s">
        <v>44</v>
      </c>
      <c r="E5360" s="29" t="s">
        <v>4</v>
      </c>
    </row>
    <row r="5361" spans="1:16" x14ac:dyDescent="0.2">
      <c r="E5361" s="28" t="s">
        <v>4</v>
      </c>
    </row>
    <row r="5362" spans="1:16" x14ac:dyDescent="0.2">
      <c r="A5362" t="s">
        <v>36</v>
      </c>
      <c r="B5362" s="5" t="s">
        <v>354</v>
      </c>
      <c r="C5362" s="5" t="s">
        <v>3111</v>
      </c>
      <c r="D5362" t="s">
        <v>4</v>
      </c>
      <c r="E5362" s="22" t="s">
        <v>3412</v>
      </c>
      <c r="F5362" s="23" t="s">
        <v>80</v>
      </c>
      <c r="G5362" s="24">
        <v>3500</v>
      </c>
      <c r="H5362" s="23">
        <v>0</v>
      </c>
      <c r="I5362" s="23">
        <f>ROUND(G5362*H5362,6)</f>
        <v>0</v>
      </c>
      <c r="L5362" s="25">
        <v>0</v>
      </c>
      <c r="M5362" s="26">
        <f>ROUND(ROUND(L5362,2)*ROUND(G5362,3),2)</f>
        <v>0</v>
      </c>
      <c r="N5362" s="23" t="s">
        <v>53</v>
      </c>
      <c r="O5362">
        <f>(M5362*21)/100</f>
        <v>0</v>
      </c>
      <c r="P5362" t="s">
        <v>42</v>
      </c>
    </row>
    <row r="5363" spans="1:16" x14ac:dyDescent="0.2">
      <c r="A5363" s="27" t="s">
        <v>43</v>
      </c>
      <c r="E5363" s="28" t="s">
        <v>4</v>
      </c>
    </row>
    <row r="5364" spans="1:16" x14ac:dyDescent="0.2">
      <c r="A5364" s="27" t="s">
        <v>44</v>
      </c>
      <c r="E5364" s="29" t="s">
        <v>4</v>
      </c>
    </row>
    <row r="5365" spans="1:16" x14ac:dyDescent="0.2">
      <c r="E5365" s="28" t="s">
        <v>4</v>
      </c>
    </row>
    <row r="5366" spans="1:16" x14ac:dyDescent="0.2">
      <c r="A5366" t="s">
        <v>36</v>
      </c>
      <c r="B5366" s="5" t="s">
        <v>358</v>
      </c>
      <c r="C5366" s="5" t="s">
        <v>3113</v>
      </c>
      <c r="D5366" t="s">
        <v>4</v>
      </c>
      <c r="E5366" s="22" t="s">
        <v>3413</v>
      </c>
      <c r="F5366" s="23" t="s">
        <v>80</v>
      </c>
      <c r="G5366" s="24">
        <v>250</v>
      </c>
      <c r="H5366" s="23">
        <v>0</v>
      </c>
      <c r="I5366" s="23">
        <f>ROUND(G5366*H5366,6)</f>
        <v>0</v>
      </c>
      <c r="L5366" s="25">
        <v>0</v>
      </c>
      <c r="M5366" s="26">
        <f>ROUND(ROUND(L5366,2)*ROUND(G5366,3),2)</f>
        <v>0</v>
      </c>
      <c r="N5366" s="23" t="s">
        <v>53</v>
      </c>
      <c r="O5366">
        <f>(M5366*21)/100</f>
        <v>0</v>
      </c>
      <c r="P5366" t="s">
        <v>42</v>
      </c>
    </row>
    <row r="5367" spans="1:16" x14ac:dyDescent="0.2">
      <c r="A5367" s="27" t="s">
        <v>43</v>
      </c>
      <c r="E5367" s="28" t="s">
        <v>4</v>
      </c>
    </row>
    <row r="5368" spans="1:16" x14ac:dyDescent="0.2">
      <c r="A5368" s="27" t="s">
        <v>44</v>
      </c>
      <c r="E5368" s="29" t="s">
        <v>4</v>
      </c>
    </row>
    <row r="5369" spans="1:16" x14ac:dyDescent="0.2">
      <c r="E5369" s="28" t="s">
        <v>4</v>
      </c>
    </row>
    <row r="5370" spans="1:16" x14ac:dyDescent="0.2">
      <c r="A5370" t="s">
        <v>36</v>
      </c>
      <c r="B5370" s="5" t="s">
        <v>266</v>
      </c>
      <c r="C5370" s="5" t="s">
        <v>3115</v>
      </c>
      <c r="D5370" t="s">
        <v>4</v>
      </c>
      <c r="E5370" s="22" t="s">
        <v>3414</v>
      </c>
      <c r="F5370" s="23" t="s">
        <v>40</v>
      </c>
      <c r="G5370" s="24">
        <v>3</v>
      </c>
      <c r="H5370" s="23">
        <v>0</v>
      </c>
      <c r="I5370" s="23">
        <f>ROUND(G5370*H5370,6)</f>
        <v>0</v>
      </c>
      <c r="L5370" s="25">
        <v>0</v>
      </c>
      <c r="M5370" s="26">
        <f>ROUND(ROUND(L5370,2)*ROUND(G5370,3),2)</f>
        <v>0</v>
      </c>
      <c r="N5370" s="23" t="s">
        <v>53</v>
      </c>
      <c r="O5370">
        <f>(M5370*21)/100</f>
        <v>0</v>
      </c>
      <c r="P5370" t="s">
        <v>42</v>
      </c>
    </row>
    <row r="5371" spans="1:16" x14ac:dyDescent="0.2">
      <c r="A5371" s="27" t="s">
        <v>43</v>
      </c>
      <c r="E5371" s="28" t="s">
        <v>4</v>
      </c>
    </row>
    <row r="5372" spans="1:16" x14ac:dyDescent="0.2">
      <c r="A5372" s="27" t="s">
        <v>44</v>
      </c>
      <c r="E5372" s="29" t="s">
        <v>4</v>
      </c>
    </row>
    <row r="5373" spans="1:16" x14ac:dyDescent="0.2">
      <c r="E5373" s="28" t="s">
        <v>4</v>
      </c>
    </row>
    <row r="5374" spans="1:16" x14ac:dyDescent="0.2">
      <c r="A5374" t="s">
        <v>36</v>
      </c>
      <c r="B5374" s="5" t="s">
        <v>258</v>
      </c>
      <c r="C5374" s="5" t="s">
        <v>3119</v>
      </c>
      <c r="D5374" t="s">
        <v>4</v>
      </c>
      <c r="E5374" s="22" t="s">
        <v>3415</v>
      </c>
      <c r="F5374" s="23" t="s">
        <v>80</v>
      </c>
      <c r="G5374" s="24">
        <v>60</v>
      </c>
      <c r="H5374" s="23">
        <v>0</v>
      </c>
      <c r="I5374" s="23">
        <f>ROUND(G5374*H5374,6)</f>
        <v>0</v>
      </c>
      <c r="L5374" s="25">
        <v>0</v>
      </c>
      <c r="M5374" s="26">
        <f>ROUND(ROUND(L5374,2)*ROUND(G5374,3),2)</f>
        <v>0</v>
      </c>
      <c r="N5374" s="23" t="s">
        <v>53</v>
      </c>
      <c r="O5374">
        <f>(M5374*21)/100</f>
        <v>0</v>
      </c>
      <c r="P5374" t="s">
        <v>42</v>
      </c>
    </row>
    <row r="5375" spans="1:16" x14ac:dyDescent="0.2">
      <c r="A5375" s="27" t="s">
        <v>43</v>
      </c>
      <c r="E5375" s="28" t="s">
        <v>4</v>
      </c>
    </row>
    <row r="5376" spans="1:16" x14ac:dyDescent="0.2">
      <c r="A5376" s="27" t="s">
        <v>44</v>
      </c>
      <c r="E5376" s="29" t="s">
        <v>4</v>
      </c>
    </row>
    <row r="5377" spans="1:16" x14ac:dyDescent="0.2">
      <c r="E5377" s="28" t="s">
        <v>4</v>
      </c>
    </row>
    <row r="5378" spans="1:16" x14ac:dyDescent="0.2">
      <c r="A5378" t="s">
        <v>36</v>
      </c>
      <c r="B5378" s="5" t="s">
        <v>271</v>
      </c>
      <c r="C5378" s="5" t="s">
        <v>3121</v>
      </c>
      <c r="D5378" t="s">
        <v>4</v>
      </c>
      <c r="E5378" s="22" t="s">
        <v>3416</v>
      </c>
      <c r="F5378" s="23" t="s">
        <v>89</v>
      </c>
      <c r="G5378" s="24">
        <v>1</v>
      </c>
      <c r="H5378" s="23">
        <v>0</v>
      </c>
      <c r="I5378" s="23">
        <f>ROUND(G5378*H5378,6)</f>
        <v>0</v>
      </c>
      <c r="L5378" s="25">
        <v>0</v>
      </c>
      <c r="M5378" s="26">
        <f>ROUND(ROUND(L5378,2)*ROUND(G5378,3),2)</f>
        <v>0</v>
      </c>
      <c r="N5378" s="23" t="s">
        <v>53</v>
      </c>
      <c r="O5378">
        <f>(M5378*21)/100</f>
        <v>0</v>
      </c>
      <c r="P5378" t="s">
        <v>42</v>
      </c>
    </row>
    <row r="5379" spans="1:16" x14ac:dyDescent="0.2">
      <c r="A5379" s="27" t="s">
        <v>43</v>
      </c>
      <c r="E5379" s="28" t="s">
        <v>4</v>
      </c>
    </row>
    <row r="5380" spans="1:16" x14ac:dyDescent="0.2">
      <c r="A5380" s="27" t="s">
        <v>44</v>
      </c>
      <c r="E5380" s="29" t="s">
        <v>4</v>
      </c>
    </row>
    <row r="5381" spans="1:16" x14ac:dyDescent="0.2">
      <c r="E5381" s="28" t="s">
        <v>4</v>
      </c>
    </row>
    <row r="5382" spans="1:16" x14ac:dyDescent="0.2">
      <c r="A5382" t="s">
        <v>36</v>
      </c>
      <c r="B5382" s="5" t="s">
        <v>261</v>
      </c>
      <c r="C5382" s="5" t="s">
        <v>3123</v>
      </c>
      <c r="D5382" t="s">
        <v>4</v>
      </c>
      <c r="E5382" s="22" t="s">
        <v>3393</v>
      </c>
      <c r="F5382" s="23" t="s">
        <v>2767</v>
      </c>
      <c r="G5382" s="24">
        <v>6</v>
      </c>
      <c r="H5382" s="23">
        <v>0</v>
      </c>
      <c r="I5382" s="23">
        <f>ROUND(G5382*H5382,6)</f>
        <v>0</v>
      </c>
      <c r="L5382" s="25">
        <v>0</v>
      </c>
      <c r="M5382" s="26">
        <f>ROUND(ROUND(L5382,2)*ROUND(G5382,3),2)</f>
        <v>0</v>
      </c>
      <c r="N5382" s="23" t="s">
        <v>53</v>
      </c>
      <c r="O5382">
        <f>(M5382*21)/100</f>
        <v>0</v>
      </c>
      <c r="P5382" t="s">
        <v>42</v>
      </c>
    </row>
    <row r="5383" spans="1:16" x14ac:dyDescent="0.2">
      <c r="A5383" s="27" t="s">
        <v>43</v>
      </c>
      <c r="E5383" s="28" t="s">
        <v>4</v>
      </c>
    </row>
    <row r="5384" spans="1:16" x14ac:dyDescent="0.2">
      <c r="A5384" s="27" t="s">
        <v>44</v>
      </c>
      <c r="E5384" s="29" t="s">
        <v>4</v>
      </c>
    </row>
    <row r="5385" spans="1:16" x14ac:dyDescent="0.2">
      <c r="E5385" s="28" t="s">
        <v>4</v>
      </c>
    </row>
    <row r="5386" spans="1:16" x14ac:dyDescent="0.2">
      <c r="A5386" t="s">
        <v>33</v>
      </c>
      <c r="C5386" s="6" t="s">
        <v>3417</v>
      </c>
      <c r="E5386" s="30" t="s">
        <v>3418</v>
      </c>
      <c r="J5386" s="26">
        <f>0</f>
        <v>0</v>
      </c>
      <c r="K5386" s="26">
        <f>0</f>
        <v>0</v>
      </c>
      <c r="L5386" s="26">
        <f>0+L5387+L5391+L5395+L5399+L5403+L5407+L5411+L5415+L5419+L5423+L5427</f>
        <v>0</v>
      </c>
      <c r="M5386" s="26">
        <f>0+M5387+M5391+M5395+M5399+M5403+M5407+M5411+M5415+M5419+M5423+M5427</f>
        <v>0</v>
      </c>
    </row>
    <row r="5387" spans="1:16" x14ac:dyDescent="0.2">
      <c r="A5387" t="s">
        <v>36</v>
      </c>
      <c r="B5387" s="5" t="s">
        <v>275</v>
      </c>
      <c r="C5387" s="5" t="s">
        <v>3125</v>
      </c>
      <c r="D5387" t="s">
        <v>4</v>
      </c>
      <c r="E5387" s="22" t="s">
        <v>3419</v>
      </c>
      <c r="F5387" s="23" t="s">
        <v>40</v>
      </c>
      <c r="G5387" s="24">
        <v>3</v>
      </c>
      <c r="H5387" s="23">
        <v>0</v>
      </c>
      <c r="I5387" s="23">
        <f>ROUND(G5387*H5387,6)</f>
        <v>0</v>
      </c>
      <c r="L5387" s="25">
        <v>0</v>
      </c>
      <c r="M5387" s="26">
        <f>ROUND(ROUND(L5387,2)*ROUND(G5387,3),2)</f>
        <v>0</v>
      </c>
      <c r="N5387" s="23" t="s">
        <v>53</v>
      </c>
      <c r="O5387">
        <f>(M5387*21)/100</f>
        <v>0</v>
      </c>
      <c r="P5387" t="s">
        <v>42</v>
      </c>
    </row>
    <row r="5388" spans="1:16" x14ac:dyDescent="0.2">
      <c r="A5388" s="27" t="s">
        <v>43</v>
      </c>
      <c r="E5388" s="28" t="s">
        <v>4</v>
      </c>
    </row>
    <row r="5389" spans="1:16" x14ac:dyDescent="0.2">
      <c r="A5389" s="27" t="s">
        <v>44</v>
      </c>
      <c r="E5389" s="29" t="s">
        <v>4</v>
      </c>
    </row>
    <row r="5390" spans="1:16" x14ac:dyDescent="0.2">
      <c r="E5390" s="28" t="s">
        <v>4</v>
      </c>
    </row>
    <row r="5391" spans="1:16" x14ac:dyDescent="0.2">
      <c r="A5391" t="s">
        <v>36</v>
      </c>
      <c r="B5391" s="5" t="s">
        <v>262</v>
      </c>
      <c r="C5391" s="5" t="s">
        <v>3127</v>
      </c>
      <c r="D5391" t="s">
        <v>4</v>
      </c>
      <c r="E5391" s="22" t="s">
        <v>3420</v>
      </c>
      <c r="F5391" s="23" t="s">
        <v>40</v>
      </c>
      <c r="G5391" s="24">
        <v>1</v>
      </c>
      <c r="H5391" s="23">
        <v>0</v>
      </c>
      <c r="I5391" s="23">
        <f>ROUND(G5391*H5391,6)</f>
        <v>0</v>
      </c>
      <c r="L5391" s="25">
        <v>0</v>
      </c>
      <c r="M5391" s="26">
        <f>ROUND(ROUND(L5391,2)*ROUND(G5391,3),2)</f>
        <v>0</v>
      </c>
      <c r="N5391" s="23" t="s">
        <v>53</v>
      </c>
      <c r="O5391">
        <f>(M5391*21)/100</f>
        <v>0</v>
      </c>
      <c r="P5391" t="s">
        <v>42</v>
      </c>
    </row>
    <row r="5392" spans="1:16" x14ac:dyDescent="0.2">
      <c r="A5392" s="27" t="s">
        <v>43</v>
      </c>
      <c r="E5392" s="28" t="s">
        <v>4</v>
      </c>
    </row>
    <row r="5393" spans="1:16" x14ac:dyDescent="0.2">
      <c r="A5393" s="27" t="s">
        <v>44</v>
      </c>
      <c r="E5393" s="29" t="s">
        <v>4</v>
      </c>
    </row>
    <row r="5394" spans="1:16" x14ac:dyDescent="0.2">
      <c r="E5394" s="28" t="s">
        <v>4</v>
      </c>
    </row>
    <row r="5395" spans="1:16" x14ac:dyDescent="0.2">
      <c r="A5395" t="s">
        <v>36</v>
      </c>
      <c r="B5395" s="5" t="s">
        <v>280</v>
      </c>
      <c r="C5395" s="5" t="s">
        <v>3129</v>
      </c>
      <c r="D5395" t="s">
        <v>4</v>
      </c>
      <c r="E5395" s="22" t="s">
        <v>3421</v>
      </c>
      <c r="F5395" s="23" t="s">
        <v>40</v>
      </c>
      <c r="G5395" s="24">
        <v>3</v>
      </c>
      <c r="H5395" s="23">
        <v>0</v>
      </c>
      <c r="I5395" s="23">
        <f>ROUND(G5395*H5395,6)</f>
        <v>0</v>
      </c>
      <c r="L5395" s="25">
        <v>0</v>
      </c>
      <c r="M5395" s="26">
        <f>ROUND(ROUND(L5395,2)*ROUND(G5395,3),2)</f>
        <v>0</v>
      </c>
      <c r="N5395" s="23" t="s">
        <v>53</v>
      </c>
      <c r="O5395">
        <f>(M5395*21)/100</f>
        <v>0</v>
      </c>
      <c r="P5395" t="s">
        <v>42</v>
      </c>
    </row>
    <row r="5396" spans="1:16" ht="25.5" x14ac:dyDescent="0.2">
      <c r="A5396" s="27" t="s">
        <v>43</v>
      </c>
      <c r="E5396" s="28" t="s">
        <v>3422</v>
      </c>
    </row>
    <row r="5397" spans="1:16" x14ac:dyDescent="0.2">
      <c r="A5397" s="27" t="s">
        <v>44</v>
      </c>
      <c r="E5397" s="29" t="s">
        <v>4</v>
      </c>
    </row>
    <row r="5398" spans="1:16" x14ac:dyDescent="0.2">
      <c r="E5398" s="28" t="s">
        <v>4</v>
      </c>
    </row>
    <row r="5399" spans="1:16" x14ac:dyDescent="0.2">
      <c r="A5399" t="s">
        <v>36</v>
      </c>
      <c r="B5399" s="5" t="s">
        <v>265</v>
      </c>
      <c r="C5399" s="5" t="s">
        <v>3131</v>
      </c>
      <c r="D5399" t="s">
        <v>4</v>
      </c>
      <c r="E5399" s="22" t="s">
        <v>3420</v>
      </c>
      <c r="F5399" s="23" t="s">
        <v>40</v>
      </c>
      <c r="G5399" s="24">
        <v>1</v>
      </c>
      <c r="H5399" s="23">
        <v>0</v>
      </c>
      <c r="I5399" s="23">
        <f>ROUND(G5399*H5399,6)</f>
        <v>0</v>
      </c>
      <c r="L5399" s="25">
        <v>0</v>
      </c>
      <c r="M5399" s="26">
        <f>ROUND(ROUND(L5399,2)*ROUND(G5399,3),2)</f>
        <v>0</v>
      </c>
      <c r="N5399" s="23" t="s">
        <v>53</v>
      </c>
      <c r="O5399">
        <f>(M5399*21)/100</f>
        <v>0</v>
      </c>
      <c r="P5399" t="s">
        <v>42</v>
      </c>
    </row>
    <row r="5400" spans="1:16" x14ac:dyDescent="0.2">
      <c r="A5400" s="27" t="s">
        <v>43</v>
      </c>
      <c r="E5400" s="28" t="s">
        <v>4</v>
      </c>
    </row>
    <row r="5401" spans="1:16" x14ac:dyDescent="0.2">
      <c r="A5401" s="27" t="s">
        <v>44</v>
      </c>
      <c r="E5401" s="29" t="s">
        <v>4</v>
      </c>
    </row>
    <row r="5402" spans="1:16" x14ac:dyDescent="0.2">
      <c r="E5402" s="28" t="s">
        <v>4</v>
      </c>
    </row>
    <row r="5403" spans="1:16" x14ac:dyDescent="0.2">
      <c r="A5403" t="s">
        <v>36</v>
      </c>
      <c r="B5403" s="5" t="s">
        <v>284</v>
      </c>
      <c r="C5403" s="5" t="s">
        <v>3133</v>
      </c>
      <c r="D5403" t="s">
        <v>4</v>
      </c>
      <c r="E5403" s="22" t="s">
        <v>3423</v>
      </c>
      <c r="F5403" s="23" t="s">
        <v>40</v>
      </c>
      <c r="G5403" s="24">
        <v>1</v>
      </c>
      <c r="H5403" s="23">
        <v>0</v>
      </c>
      <c r="I5403" s="23">
        <f>ROUND(G5403*H5403,6)</f>
        <v>0</v>
      </c>
      <c r="L5403" s="25">
        <v>0</v>
      </c>
      <c r="M5403" s="26">
        <f>ROUND(ROUND(L5403,2)*ROUND(G5403,3),2)</f>
        <v>0</v>
      </c>
      <c r="N5403" s="23" t="s">
        <v>53</v>
      </c>
      <c r="O5403">
        <f>(M5403*21)/100</f>
        <v>0</v>
      </c>
      <c r="P5403" t="s">
        <v>42</v>
      </c>
    </row>
    <row r="5404" spans="1:16" x14ac:dyDescent="0.2">
      <c r="A5404" s="27" t="s">
        <v>43</v>
      </c>
      <c r="E5404" s="28" t="s">
        <v>4</v>
      </c>
    </row>
    <row r="5405" spans="1:16" x14ac:dyDescent="0.2">
      <c r="A5405" s="27" t="s">
        <v>44</v>
      </c>
      <c r="E5405" s="29" t="s">
        <v>4</v>
      </c>
    </row>
    <row r="5406" spans="1:16" x14ac:dyDescent="0.2">
      <c r="E5406" s="28" t="s">
        <v>4</v>
      </c>
    </row>
    <row r="5407" spans="1:16" x14ac:dyDescent="0.2">
      <c r="A5407" t="s">
        <v>36</v>
      </c>
      <c r="B5407" s="5" t="s">
        <v>288</v>
      </c>
      <c r="C5407" s="5" t="s">
        <v>3135</v>
      </c>
      <c r="D5407" t="s">
        <v>4</v>
      </c>
      <c r="E5407" s="22" t="s">
        <v>3424</v>
      </c>
      <c r="F5407" s="23" t="s">
        <v>80</v>
      </c>
      <c r="G5407" s="24">
        <v>120</v>
      </c>
      <c r="H5407" s="23">
        <v>0</v>
      </c>
      <c r="I5407" s="23">
        <f>ROUND(G5407*H5407,6)</f>
        <v>0</v>
      </c>
      <c r="L5407" s="25">
        <v>0</v>
      </c>
      <c r="M5407" s="26">
        <f>ROUND(ROUND(L5407,2)*ROUND(G5407,3),2)</f>
        <v>0</v>
      </c>
      <c r="N5407" s="23" t="s">
        <v>53</v>
      </c>
      <c r="O5407">
        <f>(M5407*21)/100</f>
        <v>0</v>
      </c>
      <c r="P5407" t="s">
        <v>42</v>
      </c>
    </row>
    <row r="5408" spans="1:16" x14ac:dyDescent="0.2">
      <c r="A5408" s="27" t="s">
        <v>43</v>
      </c>
      <c r="E5408" s="28" t="s">
        <v>4</v>
      </c>
    </row>
    <row r="5409" spans="1:16" x14ac:dyDescent="0.2">
      <c r="A5409" s="27" t="s">
        <v>44</v>
      </c>
      <c r="E5409" s="29" t="s">
        <v>4</v>
      </c>
    </row>
    <row r="5410" spans="1:16" x14ac:dyDescent="0.2">
      <c r="E5410" s="28" t="s">
        <v>4</v>
      </c>
    </row>
    <row r="5411" spans="1:16" x14ac:dyDescent="0.2">
      <c r="A5411" t="s">
        <v>36</v>
      </c>
      <c r="B5411" s="5" t="s">
        <v>291</v>
      </c>
      <c r="C5411" s="5" t="s">
        <v>3137</v>
      </c>
      <c r="D5411" t="s">
        <v>4</v>
      </c>
      <c r="E5411" s="22" t="s">
        <v>3425</v>
      </c>
      <c r="F5411" s="23" t="s">
        <v>80</v>
      </c>
      <c r="G5411" s="24">
        <v>80</v>
      </c>
      <c r="H5411" s="23">
        <v>0</v>
      </c>
      <c r="I5411" s="23">
        <f>ROUND(G5411*H5411,6)</f>
        <v>0</v>
      </c>
      <c r="L5411" s="25">
        <v>0</v>
      </c>
      <c r="M5411" s="26">
        <f>ROUND(ROUND(L5411,2)*ROUND(G5411,3),2)</f>
        <v>0</v>
      </c>
      <c r="N5411" s="23" t="s">
        <v>53</v>
      </c>
      <c r="O5411">
        <f>(M5411*21)/100</f>
        <v>0</v>
      </c>
      <c r="P5411" t="s">
        <v>42</v>
      </c>
    </row>
    <row r="5412" spans="1:16" x14ac:dyDescent="0.2">
      <c r="A5412" s="27" t="s">
        <v>43</v>
      </c>
      <c r="E5412" s="28" t="s">
        <v>4</v>
      </c>
    </row>
    <row r="5413" spans="1:16" x14ac:dyDescent="0.2">
      <c r="A5413" s="27" t="s">
        <v>44</v>
      </c>
      <c r="E5413" s="29" t="s">
        <v>4</v>
      </c>
    </row>
    <row r="5414" spans="1:16" x14ac:dyDescent="0.2">
      <c r="E5414" s="28" t="s">
        <v>4</v>
      </c>
    </row>
    <row r="5415" spans="1:16" x14ac:dyDescent="0.2">
      <c r="A5415" t="s">
        <v>36</v>
      </c>
      <c r="B5415" s="5" t="s">
        <v>363</v>
      </c>
      <c r="C5415" s="5" t="s">
        <v>3141</v>
      </c>
      <c r="D5415" t="s">
        <v>4</v>
      </c>
      <c r="E5415" s="22" t="s">
        <v>3426</v>
      </c>
      <c r="F5415" s="23" t="s">
        <v>80</v>
      </c>
      <c r="G5415" s="24">
        <v>80</v>
      </c>
      <c r="H5415" s="23">
        <v>0</v>
      </c>
      <c r="I5415" s="23">
        <f>ROUND(G5415*H5415,6)</f>
        <v>0</v>
      </c>
      <c r="L5415" s="25">
        <v>0</v>
      </c>
      <c r="M5415" s="26">
        <f>ROUND(ROUND(L5415,2)*ROUND(G5415,3),2)</f>
        <v>0</v>
      </c>
      <c r="N5415" s="23" t="s">
        <v>53</v>
      </c>
      <c r="O5415">
        <f>(M5415*21)/100</f>
        <v>0</v>
      </c>
      <c r="P5415" t="s">
        <v>42</v>
      </c>
    </row>
    <row r="5416" spans="1:16" x14ac:dyDescent="0.2">
      <c r="A5416" s="27" t="s">
        <v>43</v>
      </c>
      <c r="E5416" s="28" t="s">
        <v>4</v>
      </c>
    </row>
    <row r="5417" spans="1:16" x14ac:dyDescent="0.2">
      <c r="A5417" s="27" t="s">
        <v>44</v>
      </c>
      <c r="E5417" s="29" t="s">
        <v>4</v>
      </c>
    </row>
    <row r="5418" spans="1:16" x14ac:dyDescent="0.2">
      <c r="E5418" s="28" t="s">
        <v>4</v>
      </c>
    </row>
    <row r="5419" spans="1:16" x14ac:dyDescent="0.2">
      <c r="A5419" t="s">
        <v>36</v>
      </c>
      <c r="B5419" s="5" t="s">
        <v>368</v>
      </c>
      <c r="C5419" s="5" t="s">
        <v>3143</v>
      </c>
      <c r="D5419" t="s">
        <v>4</v>
      </c>
      <c r="E5419" s="22" t="s">
        <v>3427</v>
      </c>
      <c r="F5419" s="23" t="s">
        <v>80</v>
      </c>
      <c r="G5419" s="24">
        <v>75</v>
      </c>
      <c r="H5419" s="23">
        <v>0</v>
      </c>
      <c r="I5419" s="23">
        <f>ROUND(G5419*H5419,6)</f>
        <v>0</v>
      </c>
      <c r="L5419" s="25">
        <v>0</v>
      </c>
      <c r="M5419" s="26">
        <f>ROUND(ROUND(L5419,2)*ROUND(G5419,3),2)</f>
        <v>0</v>
      </c>
      <c r="N5419" s="23" t="s">
        <v>53</v>
      </c>
      <c r="O5419">
        <f>(M5419*21)/100</f>
        <v>0</v>
      </c>
      <c r="P5419" t="s">
        <v>42</v>
      </c>
    </row>
    <row r="5420" spans="1:16" x14ac:dyDescent="0.2">
      <c r="A5420" s="27" t="s">
        <v>43</v>
      </c>
      <c r="E5420" s="28" t="s">
        <v>4</v>
      </c>
    </row>
    <row r="5421" spans="1:16" x14ac:dyDescent="0.2">
      <c r="A5421" s="27" t="s">
        <v>44</v>
      </c>
      <c r="E5421" s="29" t="s">
        <v>4</v>
      </c>
    </row>
    <row r="5422" spans="1:16" x14ac:dyDescent="0.2">
      <c r="E5422" s="28" t="s">
        <v>4</v>
      </c>
    </row>
    <row r="5423" spans="1:16" x14ac:dyDescent="0.2">
      <c r="A5423" t="s">
        <v>36</v>
      </c>
      <c r="B5423" s="5" t="s">
        <v>372</v>
      </c>
      <c r="C5423" s="5" t="s">
        <v>3145</v>
      </c>
      <c r="D5423" t="s">
        <v>4</v>
      </c>
      <c r="E5423" s="22" t="s">
        <v>3428</v>
      </c>
      <c r="F5423" s="23" t="s">
        <v>89</v>
      </c>
      <c r="G5423" s="24">
        <v>1</v>
      </c>
      <c r="H5423" s="23">
        <v>0</v>
      </c>
      <c r="I5423" s="23">
        <f>ROUND(G5423*H5423,6)</f>
        <v>0</v>
      </c>
      <c r="L5423" s="25">
        <v>0</v>
      </c>
      <c r="M5423" s="26">
        <f>ROUND(ROUND(L5423,2)*ROUND(G5423,3),2)</f>
        <v>0</v>
      </c>
      <c r="N5423" s="23" t="s">
        <v>53</v>
      </c>
      <c r="O5423">
        <f>(M5423*21)/100</f>
        <v>0</v>
      </c>
      <c r="P5423" t="s">
        <v>42</v>
      </c>
    </row>
    <row r="5424" spans="1:16" x14ac:dyDescent="0.2">
      <c r="A5424" s="27" t="s">
        <v>43</v>
      </c>
      <c r="E5424" s="28" t="s">
        <v>4</v>
      </c>
    </row>
    <row r="5425" spans="1:16" x14ac:dyDescent="0.2">
      <c r="A5425" s="27" t="s">
        <v>44</v>
      </c>
      <c r="E5425" s="29" t="s">
        <v>4</v>
      </c>
    </row>
    <row r="5426" spans="1:16" x14ac:dyDescent="0.2">
      <c r="E5426" s="28" t="s">
        <v>4</v>
      </c>
    </row>
    <row r="5427" spans="1:16" x14ac:dyDescent="0.2">
      <c r="A5427" t="s">
        <v>36</v>
      </c>
      <c r="B5427" s="5" t="s">
        <v>547</v>
      </c>
      <c r="C5427" s="5" t="s">
        <v>3147</v>
      </c>
      <c r="D5427" t="s">
        <v>4</v>
      </c>
      <c r="E5427" s="22" t="s">
        <v>3393</v>
      </c>
      <c r="F5427" s="23" t="s">
        <v>2767</v>
      </c>
      <c r="G5427" s="24">
        <v>6</v>
      </c>
      <c r="H5427" s="23">
        <v>0</v>
      </c>
      <c r="I5427" s="23">
        <f>ROUND(G5427*H5427,6)</f>
        <v>0</v>
      </c>
      <c r="L5427" s="25">
        <v>0</v>
      </c>
      <c r="M5427" s="26">
        <f>ROUND(ROUND(L5427,2)*ROUND(G5427,3),2)</f>
        <v>0</v>
      </c>
      <c r="N5427" s="23" t="s">
        <v>53</v>
      </c>
      <c r="O5427">
        <f>(M5427*21)/100</f>
        <v>0</v>
      </c>
      <c r="P5427" t="s">
        <v>42</v>
      </c>
    </row>
    <row r="5428" spans="1:16" x14ac:dyDescent="0.2">
      <c r="A5428" s="27" t="s">
        <v>43</v>
      </c>
      <c r="E5428" s="28" t="s">
        <v>4</v>
      </c>
    </row>
    <row r="5429" spans="1:16" x14ac:dyDescent="0.2">
      <c r="A5429" s="27" t="s">
        <v>44</v>
      </c>
      <c r="E5429" s="29" t="s">
        <v>4</v>
      </c>
    </row>
    <row r="5430" spans="1:16" x14ac:dyDescent="0.2">
      <c r="E5430" s="28" t="s">
        <v>4</v>
      </c>
    </row>
    <row r="5431" spans="1:16" x14ac:dyDescent="0.2">
      <c r="A5431" t="s">
        <v>33</v>
      </c>
      <c r="C5431" s="6" t="s">
        <v>3429</v>
      </c>
      <c r="E5431" s="30" t="s">
        <v>3430</v>
      </c>
      <c r="J5431" s="26">
        <f>0</f>
        <v>0</v>
      </c>
      <c r="K5431" s="26">
        <f>0</f>
        <v>0</v>
      </c>
      <c r="L5431" s="26">
        <f>0+L5432+L5436+L5440+L5444+L5448+L5452+L5456+L5460+L5464+L5468+L5472+L5476+L5480+L5484+L5488+L5492+L5496</f>
        <v>0</v>
      </c>
      <c r="M5431" s="26">
        <f>0+M5432+M5436+M5440+M5444+M5448+M5452+M5456+M5460+M5464+M5468+M5472+M5476+M5480+M5484+M5488+M5492+M5496</f>
        <v>0</v>
      </c>
    </row>
    <row r="5432" spans="1:16" x14ac:dyDescent="0.2">
      <c r="A5432" t="s">
        <v>36</v>
      </c>
      <c r="B5432" s="5" t="s">
        <v>574</v>
      </c>
      <c r="C5432" s="5" t="s">
        <v>3149</v>
      </c>
      <c r="D5432" t="s">
        <v>4</v>
      </c>
      <c r="E5432" s="22" t="s">
        <v>3431</v>
      </c>
      <c r="F5432" s="23" t="s">
        <v>80</v>
      </c>
      <c r="G5432" s="24">
        <v>320</v>
      </c>
      <c r="H5432" s="23">
        <v>0</v>
      </c>
      <c r="I5432" s="23">
        <f>ROUND(G5432*H5432,6)</f>
        <v>0</v>
      </c>
      <c r="L5432" s="25">
        <v>0</v>
      </c>
      <c r="M5432" s="26">
        <f>ROUND(ROUND(L5432,2)*ROUND(G5432,3),2)</f>
        <v>0</v>
      </c>
      <c r="N5432" s="23" t="s">
        <v>53</v>
      </c>
      <c r="O5432">
        <f>(M5432*21)/100</f>
        <v>0</v>
      </c>
      <c r="P5432" t="s">
        <v>42</v>
      </c>
    </row>
    <row r="5433" spans="1:16" x14ac:dyDescent="0.2">
      <c r="A5433" s="27" t="s">
        <v>43</v>
      </c>
      <c r="E5433" s="28" t="s">
        <v>4</v>
      </c>
    </row>
    <row r="5434" spans="1:16" x14ac:dyDescent="0.2">
      <c r="A5434" s="27" t="s">
        <v>44</v>
      </c>
      <c r="E5434" s="29" t="s">
        <v>4</v>
      </c>
    </row>
    <row r="5435" spans="1:16" x14ac:dyDescent="0.2">
      <c r="E5435" s="28" t="s">
        <v>4</v>
      </c>
    </row>
    <row r="5436" spans="1:16" x14ac:dyDescent="0.2">
      <c r="A5436" t="s">
        <v>36</v>
      </c>
      <c r="B5436" s="5" t="s">
        <v>559</v>
      </c>
      <c r="C5436" s="5" t="s">
        <v>3151</v>
      </c>
      <c r="D5436" t="s">
        <v>4</v>
      </c>
      <c r="E5436" s="22" t="s">
        <v>3432</v>
      </c>
      <c r="F5436" s="23" t="s">
        <v>80</v>
      </c>
      <c r="G5436" s="24">
        <v>450</v>
      </c>
      <c r="H5436" s="23">
        <v>0</v>
      </c>
      <c r="I5436" s="23">
        <f>ROUND(G5436*H5436,6)</f>
        <v>0</v>
      </c>
      <c r="L5436" s="25">
        <v>0</v>
      </c>
      <c r="M5436" s="26">
        <f>ROUND(ROUND(L5436,2)*ROUND(G5436,3),2)</f>
        <v>0</v>
      </c>
      <c r="N5436" s="23" t="s">
        <v>53</v>
      </c>
      <c r="O5436">
        <f>(M5436*21)/100</f>
        <v>0</v>
      </c>
      <c r="P5436" t="s">
        <v>42</v>
      </c>
    </row>
    <row r="5437" spans="1:16" x14ac:dyDescent="0.2">
      <c r="A5437" s="27" t="s">
        <v>43</v>
      </c>
      <c r="E5437" s="28" t="s">
        <v>4</v>
      </c>
    </row>
    <row r="5438" spans="1:16" x14ac:dyDescent="0.2">
      <c r="A5438" s="27" t="s">
        <v>44</v>
      </c>
      <c r="E5438" s="29" t="s">
        <v>4</v>
      </c>
    </row>
    <row r="5439" spans="1:16" x14ac:dyDescent="0.2">
      <c r="E5439" s="28" t="s">
        <v>4</v>
      </c>
    </row>
    <row r="5440" spans="1:16" x14ac:dyDescent="0.2">
      <c r="A5440" t="s">
        <v>36</v>
      </c>
      <c r="B5440" s="5" t="s">
        <v>555</v>
      </c>
      <c r="C5440" s="5" t="s">
        <v>3153</v>
      </c>
      <c r="D5440" t="s">
        <v>4</v>
      </c>
      <c r="E5440" s="22" t="s">
        <v>3433</v>
      </c>
      <c r="F5440" s="23" t="s">
        <v>80</v>
      </c>
      <c r="G5440" s="24">
        <v>480</v>
      </c>
      <c r="H5440" s="23">
        <v>0</v>
      </c>
      <c r="I5440" s="23">
        <f>ROUND(G5440*H5440,6)</f>
        <v>0</v>
      </c>
      <c r="L5440" s="25">
        <v>0</v>
      </c>
      <c r="M5440" s="26">
        <f>ROUND(ROUND(L5440,2)*ROUND(G5440,3),2)</f>
        <v>0</v>
      </c>
      <c r="N5440" s="23" t="s">
        <v>53</v>
      </c>
      <c r="O5440">
        <f>(M5440*21)/100</f>
        <v>0</v>
      </c>
      <c r="P5440" t="s">
        <v>42</v>
      </c>
    </row>
    <row r="5441" spans="1:16" x14ac:dyDescent="0.2">
      <c r="A5441" s="27" t="s">
        <v>43</v>
      </c>
      <c r="E5441" s="28" t="s">
        <v>4</v>
      </c>
    </row>
    <row r="5442" spans="1:16" x14ac:dyDescent="0.2">
      <c r="A5442" s="27" t="s">
        <v>44</v>
      </c>
      <c r="E5442" s="29" t="s">
        <v>4</v>
      </c>
    </row>
    <row r="5443" spans="1:16" x14ac:dyDescent="0.2">
      <c r="E5443" s="28" t="s">
        <v>4</v>
      </c>
    </row>
    <row r="5444" spans="1:16" x14ac:dyDescent="0.2">
      <c r="A5444" t="s">
        <v>36</v>
      </c>
      <c r="B5444" s="5" t="s">
        <v>578</v>
      </c>
      <c r="C5444" s="5" t="s">
        <v>3155</v>
      </c>
      <c r="D5444" t="s">
        <v>4</v>
      </c>
      <c r="E5444" s="22" t="s">
        <v>3434</v>
      </c>
      <c r="F5444" s="23" t="s">
        <v>80</v>
      </c>
      <c r="G5444" s="24">
        <v>560</v>
      </c>
      <c r="H5444" s="23">
        <v>0</v>
      </c>
      <c r="I5444" s="23">
        <f>ROUND(G5444*H5444,6)</f>
        <v>0</v>
      </c>
      <c r="L5444" s="25">
        <v>0</v>
      </c>
      <c r="M5444" s="26">
        <f>ROUND(ROUND(L5444,2)*ROUND(G5444,3),2)</f>
        <v>0</v>
      </c>
      <c r="N5444" s="23" t="s">
        <v>53</v>
      </c>
      <c r="O5444">
        <f>(M5444*21)/100</f>
        <v>0</v>
      </c>
      <c r="P5444" t="s">
        <v>42</v>
      </c>
    </row>
    <row r="5445" spans="1:16" x14ac:dyDescent="0.2">
      <c r="A5445" s="27" t="s">
        <v>43</v>
      </c>
      <c r="E5445" s="28" t="s">
        <v>4</v>
      </c>
    </row>
    <row r="5446" spans="1:16" x14ac:dyDescent="0.2">
      <c r="A5446" s="27" t="s">
        <v>44</v>
      </c>
      <c r="E5446" s="29" t="s">
        <v>4</v>
      </c>
    </row>
    <row r="5447" spans="1:16" x14ac:dyDescent="0.2">
      <c r="E5447" s="28" t="s">
        <v>4</v>
      </c>
    </row>
    <row r="5448" spans="1:16" x14ac:dyDescent="0.2">
      <c r="A5448" t="s">
        <v>36</v>
      </c>
      <c r="B5448" s="5" t="s">
        <v>551</v>
      </c>
      <c r="C5448" s="5" t="s">
        <v>3157</v>
      </c>
      <c r="D5448" t="s">
        <v>4</v>
      </c>
      <c r="E5448" s="22" t="s">
        <v>3435</v>
      </c>
      <c r="F5448" s="23" t="s">
        <v>40</v>
      </c>
      <c r="G5448" s="24">
        <v>400</v>
      </c>
      <c r="H5448" s="23">
        <v>0</v>
      </c>
      <c r="I5448" s="23">
        <f>ROUND(G5448*H5448,6)</f>
        <v>0</v>
      </c>
      <c r="L5448" s="25">
        <v>0</v>
      </c>
      <c r="M5448" s="26">
        <f>ROUND(ROUND(L5448,2)*ROUND(G5448,3),2)</f>
        <v>0</v>
      </c>
      <c r="N5448" s="23" t="s">
        <v>53</v>
      </c>
      <c r="O5448">
        <f>(M5448*21)/100</f>
        <v>0</v>
      </c>
      <c r="P5448" t="s">
        <v>42</v>
      </c>
    </row>
    <row r="5449" spans="1:16" x14ac:dyDescent="0.2">
      <c r="A5449" s="27" t="s">
        <v>43</v>
      </c>
      <c r="E5449" s="28" t="s">
        <v>4</v>
      </c>
    </row>
    <row r="5450" spans="1:16" x14ac:dyDescent="0.2">
      <c r="A5450" s="27" t="s">
        <v>44</v>
      </c>
      <c r="E5450" s="29" t="s">
        <v>4</v>
      </c>
    </row>
    <row r="5451" spans="1:16" x14ac:dyDescent="0.2">
      <c r="E5451" s="28" t="s">
        <v>4</v>
      </c>
    </row>
    <row r="5452" spans="1:16" x14ac:dyDescent="0.2">
      <c r="A5452" t="s">
        <v>36</v>
      </c>
      <c r="B5452" s="5" t="s">
        <v>582</v>
      </c>
      <c r="C5452" s="5" t="s">
        <v>3159</v>
      </c>
      <c r="D5452" t="s">
        <v>4</v>
      </c>
      <c r="E5452" s="22" t="s">
        <v>3436</v>
      </c>
      <c r="F5452" s="23" t="s">
        <v>80</v>
      </c>
      <c r="G5452" s="24">
        <v>80</v>
      </c>
      <c r="H5452" s="23">
        <v>0</v>
      </c>
      <c r="I5452" s="23">
        <f>ROUND(G5452*H5452,6)</f>
        <v>0</v>
      </c>
      <c r="L5452" s="25">
        <v>0</v>
      </c>
      <c r="M5452" s="26">
        <f>ROUND(ROUND(L5452,2)*ROUND(G5452,3),2)</f>
        <v>0</v>
      </c>
      <c r="N5452" s="23" t="s">
        <v>53</v>
      </c>
      <c r="O5452">
        <f>(M5452*21)/100</f>
        <v>0</v>
      </c>
      <c r="P5452" t="s">
        <v>42</v>
      </c>
    </row>
    <row r="5453" spans="1:16" x14ac:dyDescent="0.2">
      <c r="A5453" s="27" t="s">
        <v>43</v>
      </c>
      <c r="E5453" s="28" t="s">
        <v>4</v>
      </c>
    </row>
    <row r="5454" spans="1:16" x14ac:dyDescent="0.2">
      <c r="A5454" s="27" t="s">
        <v>44</v>
      </c>
      <c r="E5454" s="29" t="s">
        <v>4</v>
      </c>
    </row>
    <row r="5455" spans="1:16" x14ac:dyDescent="0.2">
      <c r="E5455" s="28" t="s">
        <v>4</v>
      </c>
    </row>
    <row r="5456" spans="1:16" x14ac:dyDescent="0.2">
      <c r="A5456" t="s">
        <v>36</v>
      </c>
      <c r="B5456" s="5" t="s">
        <v>587</v>
      </c>
      <c r="C5456" s="5" t="s">
        <v>3163</v>
      </c>
      <c r="D5456" t="s">
        <v>4</v>
      </c>
      <c r="E5456" s="22" t="s">
        <v>3437</v>
      </c>
      <c r="F5456" s="23" t="s">
        <v>40</v>
      </c>
      <c r="G5456" s="24">
        <v>80</v>
      </c>
      <c r="H5456" s="23">
        <v>0</v>
      </c>
      <c r="I5456" s="23">
        <f>ROUND(G5456*H5456,6)</f>
        <v>0</v>
      </c>
      <c r="L5456" s="25">
        <v>0</v>
      </c>
      <c r="M5456" s="26">
        <f>ROUND(ROUND(L5456,2)*ROUND(G5456,3),2)</f>
        <v>0</v>
      </c>
      <c r="N5456" s="23" t="s">
        <v>53</v>
      </c>
      <c r="O5456">
        <f>(M5456*21)/100</f>
        <v>0</v>
      </c>
      <c r="P5456" t="s">
        <v>42</v>
      </c>
    </row>
    <row r="5457" spans="1:16" x14ac:dyDescent="0.2">
      <c r="A5457" s="27" t="s">
        <v>43</v>
      </c>
      <c r="E5457" s="28" t="s">
        <v>4</v>
      </c>
    </row>
    <row r="5458" spans="1:16" x14ac:dyDescent="0.2">
      <c r="A5458" s="27" t="s">
        <v>44</v>
      </c>
      <c r="E5458" s="29" t="s">
        <v>4</v>
      </c>
    </row>
    <row r="5459" spans="1:16" x14ac:dyDescent="0.2">
      <c r="E5459" s="28" t="s">
        <v>4</v>
      </c>
    </row>
    <row r="5460" spans="1:16" x14ac:dyDescent="0.2">
      <c r="A5460" t="s">
        <v>36</v>
      </c>
      <c r="B5460" s="5" t="s">
        <v>591</v>
      </c>
      <c r="C5460" s="5" t="s">
        <v>3165</v>
      </c>
      <c r="D5460" t="s">
        <v>4</v>
      </c>
      <c r="E5460" s="22" t="s">
        <v>3438</v>
      </c>
      <c r="F5460" s="23" t="s">
        <v>40</v>
      </c>
      <c r="G5460" s="24">
        <v>40</v>
      </c>
      <c r="H5460" s="23">
        <v>0</v>
      </c>
      <c r="I5460" s="23">
        <f>ROUND(G5460*H5460,6)</f>
        <v>0</v>
      </c>
      <c r="L5460" s="25">
        <v>0</v>
      </c>
      <c r="M5460" s="26">
        <f>ROUND(ROUND(L5460,2)*ROUND(G5460,3),2)</f>
        <v>0</v>
      </c>
      <c r="N5460" s="23" t="s">
        <v>53</v>
      </c>
      <c r="O5460">
        <f>(M5460*21)/100</f>
        <v>0</v>
      </c>
      <c r="P5460" t="s">
        <v>42</v>
      </c>
    </row>
    <row r="5461" spans="1:16" x14ac:dyDescent="0.2">
      <c r="A5461" s="27" t="s">
        <v>43</v>
      </c>
      <c r="E5461" s="28" t="s">
        <v>4</v>
      </c>
    </row>
    <row r="5462" spans="1:16" x14ac:dyDescent="0.2">
      <c r="A5462" s="27" t="s">
        <v>44</v>
      </c>
      <c r="E5462" s="29" t="s">
        <v>4</v>
      </c>
    </row>
    <row r="5463" spans="1:16" x14ac:dyDescent="0.2">
      <c r="E5463" s="28" t="s">
        <v>4</v>
      </c>
    </row>
    <row r="5464" spans="1:16" x14ac:dyDescent="0.2">
      <c r="A5464" t="s">
        <v>36</v>
      </c>
      <c r="B5464" s="5" t="s">
        <v>594</v>
      </c>
      <c r="C5464" s="5" t="s">
        <v>3167</v>
      </c>
      <c r="D5464" t="s">
        <v>4</v>
      </c>
      <c r="E5464" s="22" t="s">
        <v>3439</v>
      </c>
      <c r="F5464" s="23" t="s">
        <v>40</v>
      </c>
      <c r="G5464" s="24">
        <v>400</v>
      </c>
      <c r="H5464" s="23">
        <v>0</v>
      </c>
      <c r="I5464" s="23">
        <f>ROUND(G5464*H5464,6)</f>
        <v>0</v>
      </c>
      <c r="L5464" s="25">
        <v>0</v>
      </c>
      <c r="M5464" s="26">
        <f>ROUND(ROUND(L5464,2)*ROUND(G5464,3),2)</f>
        <v>0</v>
      </c>
      <c r="N5464" s="23" t="s">
        <v>53</v>
      </c>
      <c r="O5464">
        <f>(M5464*21)/100</f>
        <v>0</v>
      </c>
      <c r="P5464" t="s">
        <v>42</v>
      </c>
    </row>
    <row r="5465" spans="1:16" x14ac:dyDescent="0.2">
      <c r="A5465" s="27" t="s">
        <v>43</v>
      </c>
      <c r="E5465" s="28" t="s">
        <v>4</v>
      </c>
    </row>
    <row r="5466" spans="1:16" x14ac:dyDescent="0.2">
      <c r="A5466" s="27" t="s">
        <v>44</v>
      </c>
      <c r="E5466" s="29" t="s">
        <v>4</v>
      </c>
    </row>
    <row r="5467" spans="1:16" x14ac:dyDescent="0.2">
      <c r="E5467" s="28" t="s">
        <v>4</v>
      </c>
    </row>
    <row r="5468" spans="1:16" x14ac:dyDescent="0.2">
      <c r="A5468" t="s">
        <v>36</v>
      </c>
      <c r="B5468" s="5" t="s">
        <v>606</v>
      </c>
      <c r="C5468" s="5" t="s">
        <v>3169</v>
      </c>
      <c r="D5468" t="s">
        <v>4</v>
      </c>
      <c r="E5468" s="22" t="s">
        <v>3440</v>
      </c>
      <c r="F5468" s="23" t="s">
        <v>40</v>
      </c>
      <c r="G5468" s="24">
        <v>400</v>
      </c>
      <c r="H5468" s="23">
        <v>0</v>
      </c>
      <c r="I5468" s="23">
        <f>ROUND(G5468*H5468,6)</f>
        <v>0</v>
      </c>
      <c r="L5468" s="25">
        <v>0</v>
      </c>
      <c r="M5468" s="26">
        <f>ROUND(ROUND(L5468,2)*ROUND(G5468,3),2)</f>
        <v>0</v>
      </c>
      <c r="N5468" s="23" t="s">
        <v>53</v>
      </c>
      <c r="O5468">
        <f>(M5468*21)/100</f>
        <v>0</v>
      </c>
      <c r="P5468" t="s">
        <v>42</v>
      </c>
    </row>
    <row r="5469" spans="1:16" x14ac:dyDescent="0.2">
      <c r="A5469" s="27" t="s">
        <v>43</v>
      </c>
      <c r="E5469" s="28" t="s">
        <v>4</v>
      </c>
    </row>
    <row r="5470" spans="1:16" x14ac:dyDescent="0.2">
      <c r="A5470" s="27" t="s">
        <v>44</v>
      </c>
      <c r="E5470" s="29" t="s">
        <v>4</v>
      </c>
    </row>
    <row r="5471" spans="1:16" x14ac:dyDescent="0.2">
      <c r="E5471" s="28" t="s">
        <v>4</v>
      </c>
    </row>
    <row r="5472" spans="1:16" x14ac:dyDescent="0.2">
      <c r="A5472" t="s">
        <v>36</v>
      </c>
      <c r="B5472" s="5" t="s">
        <v>611</v>
      </c>
      <c r="C5472" s="5" t="s">
        <v>3345</v>
      </c>
      <c r="D5472" t="s">
        <v>4</v>
      </c>
      <c r="E5472" s="22" t="s">
        <v>3441</v>
      </c>
      <c r="F5472" s="23" t="s">
        <v>40</v>
      </c>
      <c r="G5472" s="24">
        <v>50</v>
      </c>
      <c r="H5472" s="23">
        <v>0</v>
      </c>
      <c r="I5472" s="23">
        <f>ROUND(G5472*H5472,6)</f>
        <v>0</v>
      </c>
      <c r="L5472" s="25">
        <v>0</v>
      </c>
      <c r="M5472" s="26">
        <f>ROUND(ROUND(L5472,2)*ROUND(G5472,3),2)</f>
        <v>0</v>
      </c>
      <c r="N5472" s="23" t="s">
        <v>53</v>
      </c>
      <c r="O5472">
        <f>(M5472*21)/100</f>
        <v>0</v>
      </c>
      <c r="P5472" t="s">
        <v>42</v>
      </c>
    </row>
    <row r="5473" spans="1:16" x14ac:dyDescent="0.2">
      <c r="A5473" s="27" t="s">
        <v>43</v>
      </c>
      <c r="E5473" s="28" t="s">
        <v>4</v>
      </c>
    </row>
    <row r="5474" spans="1:16" x14ac:dyDescent="0.2">
      <c r="A5474" s="27" t="s">
        <v>44</v>
      </c>
      <c r="E5474" s="29" t="s">
        <v>4</v>
      </c>
    </row>
    <row r="5475" spans="1:16" x14ac:dyDescent="0.2">
      <c r="E5475" s="28" t="s">
        <v>4</v>
      </c>
    </row>
    <row r="5476" spans="1:16" x14ac:dyDescent="0.2">
      <c r="A5476" t="s">
        <v>36</v>
      </c>
      <c r="B5476" s="5" t="s">
        <v>615</v>
      </c>
      <c r="C5476" s="5" t="s">
        <v>3171</v>
      </c>
      <c r="D5476" t="s">
        <v>4</v>
      </c>
      <c r="E5476" s="22" t="s">
        <v>3442</v>
      </c>
      <c r="F5476" s="23" t="s">
        <v>40</v>
      </c>
      <c r="G5476" s="24">
        <v>50</v>
      </c>
      <c r="H5476" s="23">
        <v>0</v>
      </c>
      <c r="I5476" s="23">
        <f>ROUND(G5476*H5476,6)</f>
        <v>0</v>
      </c>
      <c r="L5476" s="25">
        <v>0</v>
      </c>
      <c r="M5476" s="26">
        <f>ROUND(ROUND(L5476,2)*ROUND(G5476,3),2)</f>
        <v>0</v>
      </c>
      <c r="N5476" s="23" t="s">
        <v>53</v>
      </c>
      <c r="O5476">
        <f>(M5476*21)/100</f>
        <v>0</v>
      </c>
      <c r="P5476" t="s">
        <v>42</v>
      </c>
    </row>
    <row r="5477" spans="1:16" x14ac:dyDescent="0.2">
      <c r="A5477" s="27" t="s">
        <v>43</v>
      </c>
      <c r="E5477" s="28" t="s">
        <v>4</v>
      </c>
    </row>
    <row r="5478" spans="1:16" x14ac:dyDescent="0.2">
      <c r="A5478" s="27" t="s">
        <v>44</v>
      </c>
      <c r="E5478" s="29" t="s">
        <v>4</v>
      </c>
    </row>
    <row r="5479" spans="1:16" x14ac:dyDescent="0.2">
      <c r="E5479" s="28" t="s">
        <v>4</v>
      </c>
    </row>
    <row r="5480" spans="1:16" x14ac:dyDescent="0.2">
      <c r="A5480" t="s">
        <v>36</v>
      </c>
      <c r="B5480" s="5" t="s">
        <v>619</v>
      </c>
      <c r="C5480" s="5" t="s">
        <v>3173</v>
      </c>
      <c r="D5480" t="s">
        <v>4</v>
      </c>
      <c r="E5480" s="22" t="s">
        <v>3443</v>
      </c>
      <c r="F5480" s="23" t="s">
        <v>80</v>
      </c>
      <c r="G5480" s="24">
        <v>450</v>
      </c>
      <c r="H5480" s="23">
        <v>0</v>
      </c>
      <c r="I5480" s="23">
        <f>ROUND(G5480*H5480,6)</f>
        <v>0</v>
      </c>
      <c r="L5480" s="25">
        <v>0</v>
      </c>
      <c r="M5480" s="26">
        <f>ROUND(ROUND(L5480,2)*ROUND(G5480,3),2)</f>
        <v>0</v>
      </c>
      <c r="N5480" s="23" t="s">
        <v>53</v>
      </c>
      <c r="O5480">
        <f>(M5480*21)/100</f>
        <v>0</v>
      </c>
      <c r="P5480" t="s">
        <v>42</v>
      </c>
    </row>
    <row r="5481" spans="1:16" x14ac:dyDescent="0.2">
      <c r="A5481" s="27" t="s">
        <v>43</v>
      </c>
      <c r="E5481" s="28" t="s">
        <v>4</v>
      </c>
    </row>
    <row r="5482" spans="1:16" x14ac:dyDescent="0.2">
      <c r="A5482" s="27" t="s">
        <v>44</v>
      </c>
      <c r="E5482" s="29" t="s">
        <v>4</v>
      </c>
    </row>
    <row r="5483" spans="1:16" x14ac:dyDescent="0.2">
      <c r="E5483" s="28" t="s">
        <v>4</v>
      </c>
    </row>
    <row r="5484" spans="1:16" x14ac:dyDescent="0.2">
      <c r="A5484" t="s">
        <v>36</v>
      </c>
      <c r="B5484" s="5" t="s">
        <v>624</v>
      </c>
      <c r="C5484" s="5" t="s">
        <v>3175</v>
      </c>
      <c r="D5484" t="s">
        <v>4</v>
      </c>
      <c r="E5484" s="22" t="s">
        <v>3444</v>
      </c>
      <c r="F5484" s="23" t="s">
        <v>80</v>
      </c>
      <c r="G5484" s="24">
        <v>150</v>
      </c>
      <c r="H5484" s="23">
        <v>0</v>
      </c>
      <c r="I5484" s="23">
        <f>ROUND(G5484*H5484,6)</f>
        <v>0</v>
      </c>
      <c r="L5484" s="25">
        <v>0</v>
      </c>
      <c r="M5484" s="26">
        <f>ROUND(ROUND(L5484,2)*ROUND(G5484,3),2)</f>
        <v>0</v>
      </c>
      <c r="N5484" s="23" t="s">
        <v>53</v>
      </c>
      <c r="O5484">
        <f>(M5484*21)/100</f>
        <v>0</v>
      </c>
      <c r="P5484" t="s">
        <v>42</v>
      </c>
    </row>
    <row r="5485" spans="1:16" x14ac:dyDescent="0.2">
      <c r="A5485" s="27" t="s">
        <v>43</v>
      </c>
      <c r="E5485" s="28" t="s">
        <v>4</v>
      </c>
    </row>
    <row r="5486" spans="1:16" x14ac:dyDescent="0.2">
      <c r="A5486" s="27" t="s">
        <v>44</v>
      </c>
      <c r="E5486" s="29" t="s">
        <v>4</v>
      </c>
    </row>
    <row r="5487" spans="1:16" x14ac:dyDescent="0.2">
      <c r="E5487" s="28" t="s">
        <v>4</v>
      </c>
    </row>
    <row r="5488" spans="1:16" x14ac:dyDescent="0.2">
      <c r="A5488" t="s">
        <v>36</v>
      </c>
      <c r="B5488" s="5" t="s">
        <v>628</v>
      </c>
      <c r="C5488" s="5" t="s">
        <v>3177</v>
      </c>
      <c r="D5488" t="s">
        <v>4</v>
      </c>
      <c r="E5488" s="22" t="s">
        <v>3445</v>
      </c>
      <c r="F5488" s="23" t="s">
        <v>40</v>
      </c>
      <c r="G5488" s="24">
        <v>35</v>
      </c>
      <c r="H5488" s="23">
        <v>0</v>
      </c>
      <c r="I5488" s="23">
        <f>ROUND(G5488*H5488,6)</f>
        <v>0</v>
      </c>
      <c r="L5488" s="25">
        <v>0</v>
      </c>
      <c r="M5488" s="26">
        <f>ROUND(ROUND(L5488,2)*ROUND(G5488,3),2)</f>
        <v>0</v>
      </c>
      <c r="N5488" s="23" t="s">
        <v>53</v>
      </c>
      <c r="O5488">
        <f>(M5488*21)/100</f>
        <v>0</v>
      </c>
      <c r="P5488" t="s">
        <v>42</v>
      </c>
    </row>
    <row r="5489" spans="1:16" x14ac:dyDescent="0.2">
      <c r="A5489" s="27" t="s">
        <v>43</v>
      </c>
      <c r="E5489" s="28" t="s">
        <v>4</v>
      </c>
    </row>
    <row r="5490" spans="1:16" x14ac:dyDescent="0.2">
      <c r="A5490" s="27" t="s">
        <v>44</v>
      </c>
      <c r="E5490" s="29" t="s">
        <v>4</v>
      </c>
    </row>
    <row r="5491" spans="1:16" x14ac:dyDescent="0.2">
      <c r="E5491" s="28" t="s">
        <v>4</v>
      </c>
    </row>
    <row r="5492" spans="1:16" x14ac:dyDescent="0.2">
      <c r="A5492" t="s">
        <v>36</v>
      </c>
      <c r="B5492" s="5" t="s">
        <v>599</v>
      </c>
      <c r="C5492" s="5" t="s">
        <v>3179</v>
      </c>
      <c r="D5492" t="s">
        <v>4</v>
      </c>
      <c r="E5492" s="22" t="s">
        <v>3446</v>
      </c>
      <c r="F5492" s="23" t="s">
        <v>40</v>
      </c>
      <c r="G5492" s="24">
        <v>100</v>
      </c>
      <c r="H5492" s="23">
        <v>0</v>
      </c>
      <c r="I5492" s="23">
        <f>ROUND(G5492*H5492,6)</f>
        <v>0</v>
      </c>
      <c r="L5492" s="25">
        <v>0</v>
      </c>
      <c r="M5492" s="26">
        <f>ROUND(ROUND(L5492,2)*ROUND(G5492,3),2)</f>
        <v>0</v>
      </c>
      <c r="N5492" s="23" t="s">
        <v>53</v>
      </c>
      <c r="O5492">
        <f>(M5492*21)/100</f>
        <v>0</v>
      </c>
      <c r="P5492" t="s">
        <v>42</v>
      </c>
    </row>
    <row r="5493" spans="1:16" x14ac:dyDescent="0.2">
      <c r="A5493" s="27" t="s">
        <v>43</v>
      </c>
      <c r="E5493" s="28" t="s">
        <v>4</v>
      </c>
    </row>
    <row r="5494" spans="1:16" x14ac:dyDescent="0.2">
      <c r="A5494" s="27" t="s">
        <v>44</v>
      </c>
      <c r="E5494" s="29" t="s">
        <v>4</v>
      </c>
    </row>
    <row r="5495" spans="1:16" x14ac:dyDescent="0.2">
      <c r="E5495" s="28" t="s">
        <v>4</v>
      </c>
    </row>
    <row r="5496" spans="1:16" x14ac:dyDescent="0.2">
      <c r="A5496" t="s">
        <v>36</v>
      </c>
      <c r="B5496" s="5" t="s">
        <v>632</v>
      </c>
      <c r="C5496" s="5" t="s">
        <v>3183</v>
      </c>
      <c r="D5496" t="s">
        <v>4</v>
      </c>
      <c r="E5496" s="22" t="s">
        <v>3393</v>
      </c>
      <c r="F5496" s="23" t="s">
        <v>2767</v>
      </c>
      <c r="G5496" s="24">
        <v>6</v>
      </c>
      <c r="H5496" s="23">
        <v>0</v>
      </c>
      <c r="I5496" s="23">
        <f>ROUND(G5496*H5496,6)</f>
        <v>0</v>
      </c>
      <c r="L5496" s="25">
        <v>0</v>
      </c>
      <c r="M5496" s="26">
        <f>ROUND(ROUND(L5496,2)*ROUND(G5496,3),2)</f>
        <v>0</v>
      </c>
      <c r="N5496" s="23" t="s">
        <v>53</v>
      </c>
      <c r="O5496">
        <f>(M5496*21)/100</f>
        <v>0</v>
      </c>
      <c r="P5496" t="s">
        <v>42</v>
      </c>
    </row>
    <row r="5497" spans="1:16" x14ac:dyDescent="0.2">
      <c r="A5497" s="27" t="s">
        <v>43</v>
      </c>
      <c r="E5497" s="28" t="s">
        <v>4</v>
      </c>
    </row>
    <row r="5498" spans="1:16" x14ac:dyDescent="0.2">
      <c r="A5498" s="27" t="s">
        <v>44</v>
      </c>
      <c r="E5498" s="29" t="s">
        <v>4</v>
      </c>
    </row>
    <row r="5499" spans="1:16" x14ac:dyDescent="0.2">
      <c r="E5499" s="28" t="s">
        <v>4</v>
      </c>
    </row>
    <row r="5500" spans="1:16" x14ac:dyDescent="0.2">
      <c r="A5500" t="s">
        <v>33</v>
      </c>
      <c r="C5500" s="6" t="s">
        <v>361</v>
      </c>
      <c r="E5500" s="30" t="s">
        <v>362</v>
      </c>
      <c r="J5500" s="26">
        <f>0</f>
        <v>0</v>
      </c>
      <c r="K5500" s="26">
        <f>0</f>
        <v>0</v>
      </c>
      <c r="L5500" s="26">
        <f>0+L5501+L5505+L5509+L5513</f>
        <v>0</v>
      </c>
      <c r="M5500" s="26">
        <f>0+M5501+M5505+M5509+M5513</f>
        <v>0</v>
      </c>
    </row>
    <row r="5501" spans="1:16" x14ac:dyDescent="0.2">
      <c r="A5501" t="s">
        <v>36</v>
      </c>
      <c r="B5501" s="5" t="s">
        <v>636</v>
      </c>
      <c r="C5501" s="5" t="s">
        <v>3236</v>
      </c>
      <c r="D5501" t="s">
        <v>4</v>
      </c>
      <c r="E5501" s="22" t="s">
        <v>3237</v>
      </c>
      <c r="F5501" s="23" t="s">
        <v>366</v>
      </c>
      <c r="G5501" s="24">
        <v>40</v>
      </c>
      <c r="H5501" s="23">
        <v>0</v>
      </c>
      <c r="I5501" s="23">
        <f>ROUND(G5501*H5501,6)</f>
        <v>0</v>
      </c>
      <c r="L5501" s="25">
        <v>0</v>
      </c>
      <c r="M5501" s="26">
        <f>ROUND(ROUND(L5501,2)*ROUND(G5501,3),2)</f>
        <v>0</v>
      </c>
      <c r="N5501" s="23" t="s">
        <v>53</v>
      </c>
      <c r="O5501">
        <f>(M5501*21)/100</f>
        <v>0</v>
      </c>
      <c r="P5501" t="s">
        <v>42</v>
      </c>
    </row>
    <row r="5502" spans="1:16" x14ac:dyDescent="0.2">
      <c r="A5502" s="27" t="s">
        <v>43</v>
      </c>
      <c r="E5502" s="28" t="s">
        <v>4</v>
      </c>
    </row>
    <row r="5503" spans="1:16" x14ac:dyDescent="0.2">
      <c r="A5503" s="27" t="s">
        <v>44</v>
      </c>
      <c r="E5503" s="29" t="s">
        <v>4</v>
      </c>
    </row>
    <row r="5504" spans="1:16" x14ac:dyDescent="0.2">
      <c r="E5504" s="28" t="s">
        <v>4</v>
      </c>
    </row>
    <row r="5505" spans="1:16" x14ac:dyDescent="0.2">
      <c r="A5505" t="s">
        <v>36</v>
      </c>
      <c r="B5505" s="5" t="s">
        <v>639</v>
      </c>
      <c r="C5505" s="5" t="s">
        <v>3239</v>
      </c>
      <c r="D5505" t="s">
        <v>4</v>
      </c>
      <c r="E5505" s="22" t="s">
        <v>3240</v>
      </c>
      <c r="F5505" s="23" t="s">
        <v>366</v>
      </c>
      <c r="G5505" s="24">
        <v>8</v>
      </c>
      <c r="H5505" s="23">
        <v>0</v>
      </c>
      <c r="I5505" s="23">
        <f>ROUND(G5505*H5505,6)</f>
        <v>0</v>
      </c>
      <c r="L5505" s="25">
        <v>0</v>
      </c>
      <c r="M5505" s="26">
        <f>ROUND(ROUND(L5505,2)*ROUND(G5505,3),2)</f>
        <v>0</v>
      </c>
      <c r="N5505" s="23" t="s">
        <v>47</v>
      </c>
      <c r="O5505">
        <f>(M5505*21)/100</f>
        <v>0</v>
      </c>
      <c r="P5505" t="s">
        <v>42</v>
      </c>
    </row>
    <row r="5506" spans="1:16" ht="38.25" x14ac:dyDescent="0.2">
      <c r="A5506" s="27" t="s">
        <v>43</v>
      </c>
      <c r="E5506" s="28" t="s">
        <v>3241</v>
      </c>
    </row>
    <row r="5507" spans="1:16" x14ac:dyDescent="0.2">
      <c r="A5507" s="27" t="s">
        <v>44</v>
      </c>
      <c r="E5507" s="29" t="s">
        <v>4</v>
      </c>
    </row>
    <row r="5508" spans="1:16" x14ac:dyDescent="0.2">
      <c r="E5508" s="28" t="s">
        <v>4</v>
      </c>
    </row>
    <row r="5509" spans="1:16" x14ac:dyDescent="0.2">
      <c r="A5509" t="s">
        <v>36</v>
      </c>
      <c r="B5509" s="5" t="s">
        <v>642</v>
      </c>
      <c r="C5509" s="5" t="s">
        <v>2758</v>
      </c>
      <c r="D5509" t="s">
        <v>4</v>
      </c>
      <c r="E5509" s="22" t="s">
        <v>2759</v>
      </c>
      <c r="F5509" s="23" t="s">
        <v>366</v>
      </c>
      <c r="G5509" s="24">
        <v>24</v>
      </c>
      <c r="H5509" s="23">
        <v>0</v>
      </c>
      <c r="I5509" s="23">
        <f>ROUND(G5509*H5509,6)</f>
        <v>0</v>
      </c>
      <c r="L5509" s="25">
        <v>0</v>
      </c>
      <c r="M5509" s="26">
        <f>ROUND(ROUND(L5509,2)*ROUND(G5509,3),2)</f>
        <v>0</v>
      </c>
      <c r="N5509" s="23" t="s">
        <v>47</v>
      </c>
      <c r="O5509">
        <f>(M5509*21)/100</f>
        <v>0</v>
      </c>
      <c r="P5509" t="s">
        <v>42</v>
      </c>
    </row>
    <row r="5510" spans="1:16" ht="51" x14ac:dyDescent="0.2">
      <c r="A5510" s="27" t="s">
        <v>43</v>
      </c>
      <c r="E5510" s="28" t="s">
        <v>3242</v>
      </c>
    </row>
    <row r="5511" spans="1:16" x14ac:dyDescent="0.2">
      <c r="A5511" s="27" t="s">
        <v>44</v>
      </c>
      <c r="E5511" s="29" t="s">
        <v>4</v>
      </c>
    </row>
    <row r="5512" spans="1:16" x14ac:dyDescent="0.2">
      <c r="E5512" s="28" t="s">
        <v>4</v>
      </c>
    </row>
    <row r="5513" spans="1:16" x14ac:dyDescent="0.2">
      <c r="A5513" t="s">
        <v>36</v>
      </c>
      <c r="B5513" s="5" t="s">
        <v>602</v>
      </c>
      <c r="C5513" s="5" t="s">
        <v>1442</v>
      </c>
      <c r="D5513" t="s">
        <v>4</v>
      </c>
      <c r="E5513" s="22" t="s">
        <v>1443</v>
      </c>
      <c r="F5513" s="23" t="s">
        <v>366</v>
      </c>
      <c r="G5513" s="24">
        <v>16</v>
      </c>
      <c r="H5513" s="23">
        <v>0</v>
      </c>
      <c r="I5513" s="23">
        <f>ROUND(G5513*H5513,6)</f>
        <v>0</v>
      </c>
      <c r="L5513" s="25">
        <v>0</v>
      </c>
      <c r="M5513" s="26">
        <f>ROUND(ROUND(L5513,2)*ROUND(G5513,3),2)</f>
        <v>0</v>
      </c>
      <c r="N5513" s="23" t="s">
        <v>47</v>
      </c>
      <c r="O5513">
        <f>(M5513*21)/100</f>
        <v>0</v>
      </c>
      <c r="P5513" t="s">
        <v>42</v>
      </c>
    </row>
    <row r="5514" spans="1:16" ht="51" x14ac:dyDescent="0.2">
      <c r="A5514" s="27" t="s">
        <v>43</v>
      </c>
      <c r="E5514" s="28" t="s">
        <v>3243</v>
      </c>
    </row>
    <row r="5515" spans="1:16" x14ac:dyDescent="0.2">
      <c r="A5515" s="27" t="s">
        <v>44</v>
      </c>
      <c r="E5515" s="29" t="s">
        <v>4</v>
      </c>
    </row>
    <row r="5516" spans="1:16" x14ac:dyDescent="0.2">
      <c r="E5516" s="28" t="s">
        <v>4</v>
      </c>
    </row>
    <row r="5517" spans="1:16" x14ac:dyDescent="0.2">
      <c r="A5517" t="s">
        <v>33</v>
      </c>
      <c r="C5517" s="6" t="s">
        <v>1445</v>
      </c>
      <c r="E5517" s="30" t="s">
        <v>1446</v>
      </c>
      <c r="J5517" s="26">
        <f>0</f>
        <v>0</v>
      </c>
      <c r="K5517" s="26">
        <f>0</f>
        <v>0</v>
      </c>
      <c r="L5517" s="26">
        <f>0+L5518+L5522+L5526+L5530</f>
        <v>0</v>
      </c>
      <c r="M5517" s="26">
        <f>0+M5518+M5522+M5526+M5530</f>
        <v>0</v>
      </c>
    </row>
    <row r="5518" spans="1:16" x14ac:dyDescent="0.2">
      <c r="A5518" t="s">
        <v>36</v>
      </c>
      <c r="B5518" s="5" t="s">
        <v>647</v>
      </c>
      <c r="C5518" s="5" t="s">
        <v>3251</v>
      </c>
      <c r="D5518" t="s">
        <v>4</v>
      </c>
      <c r="E5518" s="22" t="s">
        <v>3252</v>
      </c>
      <c r="F5518" s="23" t="s">
        <v>40</v>
      </c>
      <c r="G5518" s="24">
        <v>1</v>
      </c>
      <c r="H5518" s="23">
        <v>0</v>
      </c>
      <c r="I5518" s="23">
        <f>ROUND(G5518*H5518,6)</f>
        <v>0</v>
      </c>
      <c r="L5518" s="25">
        <v>0</v>
      </c>
      <c r="M5518" s="26">
        <f>ROUND(ROUND(L5518,2)*ROUND(G5518,3),2)</f>
        <v>0</v>
      </c>
      <c r="N5518" s="23" t="s">
        <v>53</v>
      </c>
      <c r="O5518">
        <f>(M5518*21)/100</f>
        <v>0</v>
      </c>
      <c r="P5518" t="s">
        <v>42</v>
      </c>
    </row>
    <row r="5519" spans="1:16" x14ac:dyDescent="0.2">
      <c r="A5519" s="27" t="s">
        <v>43</v>
      </c>
      <c r="E5519" s="28" t="s">
        <v>4</v>
      </c>
    </row>
    <row r="5520" spans="1:16" x14ac:dyDescent="0.2">
      <c r="A5520" s="27" t="s">
        <v>44</v>
      </c>
      <c r="E5520" s="29" t="s">
        <v>4</v>
      </c>
    </row>
    <row r="5521" spans="1:16" x14ac:dyDescent="0.2">
      <c r="E5521" s="28" t="s">
        <v>4</v>
      </c>
    </row>
    <row r="5522" spans="1:16" x14ac:dyDescent="0.2">
      <c r="A5522" t="s">
        <v>36</v>
      </c>
      <c r="B5522" s="5" t="s">
        <v>652</v>
      </c>
      <c r="C5522" s="5" t="s">
        <v>3253</v>
      </c>
      <c r="D5522" t="s">
        <v>4</v>
      </c>
      <c r="E5522" s="22" t="s">
        <v>3254</v>
      </c>
      <c r="F5522" s="23" t="s">
        <v>2767</v>
      </c>
      <c r="G5522" s="24">
        <v>2.5</v>
      </c>
      <c r="H5522" s="23">
        <v>0</v>
      </c>
      <c r="I5522" s="23">
        <f>ROUND(G5522*H5522,6)</f>
        <v>0</v>
      </c>
      <c r="L5522" s="25">
        <v>0</v>
      </c>
      <c r="M5522" s="26">
        <f>ROUND(ROUND(L5522,2)*ROUND(G5522,3),2)</f>
        <v>0</v>
      </c>
      <c r="N5522" s="23" t="s">
        <v>53</v>
      </c>
      <c r="O5522">
        <f>(M5522*21)/100</f>
        <v>0</v>
      </c>
      <c r="P5522" t="s">
        <v>42</v>
      </c>
    </row>
    <row r="5523" spans="1:16" ht="25.5" x14ac:dyDescent="0.2">
      <c r="A5523" s="27" t="s">
        <v>43</v>
      </c>
      <c r="E5523" s="28" t="s">
        <v>3255</v>
      </c>
    </row>
    <row r="5524" spans="1:16" x14ac:dyDescent="0.2">
      <c r="A5524" s="27" t="s">
        <v>44</v>
      </c>
      <c r="E5524" s="29" t="s">
        <v>4</v>
      </c>
    </row>
    <row r="5525" spans="1:16" x14ac:dyDescent="0.2">
      <c r="E5525" s="28" t="s">
        <v>4</v>
      </c>
    </row>
    <row r="5526" spans="1:16" x14ac:dyDescent="0.2">
      <c r="A5526" t="s">
        <v>36</v>
      </c>
      <c r="B5526" s="5" t="s">
        <v>656</v>
      </c>
      <c r="C5526" s="5" t="s">
        <v>3256</v>
      </c>
      <c r="D5526" t="s">
        <v>4</v>
      </c>
      <c r="E5526" s="22" t="s">
        <v>3257</v>
      </c>
      <c r="F5526" s="23" t="s">
        <v>2767</v>
      </c>
      <c r="G5526" s="24">
        <v>1.5</v>
      </c>
      <c r="H5526" s="23">
        <v>0</v>
      </c>
      <c r="I5526" s="23">
        <f>ROUND(G5526*H5526,6)</f>
        <v>0</v>
      </c>
      <c r="L5526" s="25">
        <v>0</v>
      </c>
      <c r="M5526" s="26">
        <f>ROUND(ROUND(L5526,2)*ROUND(G5526,3),2)</f>
        <v>0</v>
      </c>
      <c r="N5526" s="23" t="s">
        <v>53</v>
      </c>
      <c r="O5526">
        <f>(M5526*21)/100</f>
        <v>0</v>
      </c>
      <c r="P5526" t="s">
        <v>42</v>
      </c>
    </row>
    <row r="5527" spans="1:16" ht="25.5" x14ac:dyDescent="0.2">
      <c r="A5527" s="27" t="s">
        <v>43</v>
      </c>
      <c r="E5527" s="28" t="s">
        <v>3258</v>
      </c>
    </row>
    <row r="5528" spans="1:16" x14ac:dyDescent="0.2">
      <c r="A5528" s="27" t="s">
        <v>44</v>
      </c>
      <c r="E5528" s="29" t="s">
        <v>4</v>
      </c>
    </row>
    <row r="5529" spans="1:16" x14ac:dyDescent="0.2">
      <c r="E5529" s="28" t="s">
        <v>4</v>
      </c>
    </row>
    <row r="5530" spans="1:16" x14ac:dyDescent="0.2">
      <c r="A5530" t="s">
        <v>36</v>
      </c>
      <c r="B5530" s="5" t="s">
        <v>660</v>
      </c>
      <c r="C5530" s="5" t="s">
        <v>3259</v>
      </c>
      <c r="D5530" t="s">
        <v>4</v>
      </c>
      <c r="E5530" s="22" t="s">
        <v>3260</v>
      </c>
      <c r="F5530" s="23" t="s">
        <v>2767</v>
      </c>
      <c r="G5530" s="24">
        <v>3.5</v>
      </c>
      <c r="H5530" s="23">
        <v>0</v>
      </c>
      <c r="I5530" s="23">
        <f>ROUND(G5530*H5530,6)</f>
        <v>0</v>
      </c>
      <c r="L5530" s="25">
        <v>0</v>
      </c>
      <c r="M5530" s="26">
        <f>ROUND(ROUND(L5530,2)*ROUND(G5530,3),2)</f>
        <v>0</v>
      </c>
      <c r="N5530" s="23" t="s">
        <v>53</v>
      </c>
      <c r="O5530">
        <f>(M5530*21)/100</f>
        <v>0</v>
      </c>
      <c r="P5530" t="s">
        <v>42</v>
      </c>
    </row>
    <row r="5531" spans="1:16" ht="38.25" x14ac:dyDescent="0.2">
      <c r="A5531" s="27" t="s">
        <v>43</v>
      </c>
      <c r="E5531" s="28" t="s">
        <v>3261</v>
      </c>
    </row>
    <row r="5532" spans="1:16" x14ac:dyDescent="0.2">
      <c r="A5532" s="27" t="s">
        <v>44</v>
      </c>
      <c r="E5532" s="29" t="s">
        <v>4</v>
      </c>
    </row>
    <row r="5533" spans="1:16" x14ac:dyDescent="0.2">
      <c r="E5533" s="28" t="s">
        <v>4</v>
      </c>
    </row>
    <row r="5534" spans="1:16" x14ac:dyDescent="0.2">
      <c r="A5534" t="s">
        <v>33</v>
      </c>
      <c r="C5534" s="6" t="s">
        <v>94</v>
      </c>
      <c r="E5534" s="30" t="s">
        <v>95</v>
      </c>
      <c r="J5534" s="26">
        <f>0</f>
        <v>0</v>
      </c>
      <c r="K5534" s="26">
        <f>0</f>
        <v>0</v>
      </c>
      <c r="L5534" s="26">
        <f>0+L5535</f>
        <v>0</v>
      </c>
      <c r="M5534" s="26">
        <f>0+M5535</f>
        <v>0</v>
      </c>
    </row>
    <row r="5535" spans="1:16" x14ac:dyDescent="0.2">
      <c r="A5535" t="s">
        <v>36</v>
      </c>
      <c r="B5535" s="5" t="s">
        <v>663</v>
      </c>
      <c r="C5535" s="5" t="s">
        <v>101</v>
      </c>
      <c r="D5535" t="s">
        <v>4</v>
      </c>
      <c r="E5535" s="22" t="s">
        <v>102</v>
      </c>
      <c r="F5535" s="23" t="s">
        <v>52</v>
      </c>
      <c r="G5535" s="24">
        <v>1</v>
      </c>
      <c r="H5535" s="23">
        <v>0</v>
      </c>
      <c r="I5535" s="23">
        <f>ROUND(G5535*H5535,6)</f>
        <v>0</v>
      </c>
      <c r="L5535" s="25">
        <v>0</v>
      </c>
      <c r="M5535" s="26">
        <f>ROUND(ROUND(L5535,2)*ROUND(G5535,3),2)</f>
        <v>0</v>
      </c>
      <c r="N5535" s="23" t="s">
        <v>47</v>
      </c>
      <c r="O5535">
        <f>(M5535*21)/100</f>
        <v>0</v>
      </c>
      <c r="P5535" t="s">
        <v>42</v>
      </c>
    </row>
    <row r="5536" spans="1:16" ht="38.25" x14ac:dyDescent="0.2">
      <c r="A5536" s="27" t="s">
        <v>43</v>
      </c>
      <c r="E5536" s="28" t="s">
        <v>3347</v>
      </c>
    </row>
    <row r="5537" spans="1:16" x14ac:dyDescent="0.2">
      <c r="A5537" s="27" t="s">
        <v>44</v>
      </c>
      <c r="E5537" s="29" t="s">
        <v>4</v>
      </c>
    </row>
    <row r="5538" spans="1:16" x14ac:dyDescent="0.2">
      <c r="E5538" s="28" t="s">
        <v>4</v>
      </c>
    </row>
    <row r="5539" spans="1:16" x14ac:dyDescent="0.2">
      <c r="A5539" t="s">
        <v>122</v>
      </c>
      <c r="C5539" s="6" t="s">
        <v>3447</v>
      </c>
      <c r="E5539" s="30" t="s">
        <v>3448</v>
      </c>
      <c r="J5539" s="26">
        <f>0+J5540+J5657+J5662</f>
        <v>0</v>
      </c>
      <c r="K5539" s="26">
        <f>0+K5540+K5657+K5662</f>
        <v>0</v>
      </c>
      <c r="L5539" s="26">
        <f>0+L5540+L5657+L5662</f>
        <v>0</v>
      </c>
      <c r="M5539" s="26">
        <f>0+M5540+M5657+M5662</f>
        <v>0</v>
      </c>
    </row>
    <row r="5540" spans="1:16" x14ac:dyDescent="0.2">
      <c r="A5540" t="s">
        <v>33</v>
      </c>
      <c r="C5540" s="6" t="s">
        <v>3449</v>
      </c>
      <c r="E5540" s="30" t="s">
        <v>3450</v>
      </c>
      <c r="J5540" s="26">
        <f>0</f>
        <v>0</v>
      </c>
      <c r="K5540" s="26">
        <f>0</f>
        <v>0</v>
      </c>
      <c r="L5540" s="26">
        <f>0+L5541+L5545+L5549+L5553+L5557+L5561+L5565+L5569+L5573+L5577+L5581+L5585+L5589+L5593+L5597+L5601+L5605+L5609+L5613+L5617+L5621+L5625+L5629+L5633+L5637+L5641+L5645+L5649+L5653</f>
        <v>0</v>
      </c>
      <c r="M5540" s="26">
        <f>0+M5541+M5545+M5549+M5553+M5557+M5561+M5565+M5569+M5573+M5577+M5581+M5585+M5589+M5593+M5597+M5601+M5605+M5609+M5613+M5617+M5621+M5625+M5629+M5633+M5637+M5641+M5645+M5649+M5653</f>
        <v>0</v>
      </c>
    </row>
    <row r="5541" spans="1:16" x14ac:dyDescent="0.2">
      <c r="A5541" t="s">
        <v>36</v>
      </c>
      <c r="B5541" s="5" t="s">
        <v>37</v>
      </c>
      <c r="C5541" s="5" t="s">
        <v>2997</v>
      </c>
      <c r="D5541" t="s">
        <v>4</v>
      </c>
      <c r="E5541" s="22" t="s">
        <v>3451</v>
      </c>
      <c r="F5541" s="23" t="s">
        <v>40</v>
      </c>
      <c r="G5541" s="24">
        <v>1</v>
      </c>
      <c r="H5541" s="23">
        <v>0</v>
      </c>
      <c r="I5541" s="23">
        <f>ROUND(G5541*H5541,6)</f>
        <v>0</v>
      </c>
      <c r="L5541" s="25">
        <v>0</v>
      </c>
      <c r="M5541" s="26">
        <f>ROUND(ROUND(L5541,2)*ROUND(G5541,3),2)</f>
        <v>0</v>
      </c>
      <c r="N5541" s="23" t="s">
        <v>53</v>
      </c>
      <c r="O5541">
        <f>(M5541*21)/100</f>
        <v>0</v>
      </c>
      <c r="P5541" t="s">
        <v>42</v>
      </c>
    </row>
    <row r="5542" spans="1:16" x14ac:dyDescent="0.2">
      <c r="A5542" s="27" t="s">
        <v>43</v>
      </c>
      <c r="E5542" s="28" t="s">
        <v>4</v>
      </c>
    </row>
    <row r="5543" spans="1:16" x14ac:dyDescent="0.2">
      <c r="A5543" s="27" t="s">
        <v>44</v>
      </c>
      <c r="E5543" s="29" t="s">
        <v>4</v>
      </c>
    </row>
    <row r="5544" spans="1:16" x14ac:dyDescent="0.2">
      <c r="E5544" s="28" t="s">
        <v>4</v>
      </c>
    </row>
    <row r="5545" spans="1:16" ht="25.5" x14ac:dyDescent="0.2">
      <c r="A5545" t="s">
        <v>36</v>
      </c>
      <c r="B5545" s="5" t="s">
        <v>90</v>
      </c>
      <c r="C5545" s="5" t="s">
        <v>2999</v>
      </c>
      <c r="D5545" t="s">
        <v>4</v>
      </c>
      <c r="E5545" s="22" t="s">
        <v>3452</v>
      </c>
      <c r="F5545" s="23" t="s">
        <v>89</v>
      </c>
      <c r="G5545" s="24">
        <v>1</v>
      </c>
      <c r="H5545" s="23">
        <v>0</v>
      </c>
      <c r="I5545" s="23">
        <f>ROUND(G5545*H5545,6)</f>
        <v>0</v>
      </c>
      <c r="L5545" s="25">
        <v>0</v>
      </c>
      <c r="M5545" s="26">
        <f>ROUND(ROUND(L5545,2)*ROUND(G5545,3),2)</f>
        <v>0</v>
      </c>
      <c r="N5545" s="23" t="s">
        <v>53</v>
      </c>
      <c r="O5545">
        <f>(M5545*21)/100</f>
        <v>0</v>
      </c>
      <c r="P5545" t="s">
        <v>42</v>
      </c>
    </row>
    <row r="5546" spans="1:16" x14ac:dyDescent="0.2">
      <c r="A5546" s="27" t="s">
        <v>43</v>
      </c>
      <c r="E5546" s="28" t="s">
        <v>4</v>
      </c>
    </row>
    <row r="5547" spans="1:16" x14ac:dyDescent="0.2">
      <c r="A5547" s="27" t="s">
        <v>44</v>
      </c>
      <c r="E5547" s="29" t="s">
        <v>4</v>
      </c>
    </row>
    <row r="5548" spans="1:16" x14ac:dyDescent="0.2">
      <c r="E5548" s="28" t="s">
        <v>4</v>
      </c>
    </row>
    <row r="5549" spans="1:16" x14ac:dyDescent="0.2">
      <c r="A5549" t="s">
        <v>36</v>
      </c>
      <c r="B5549" s="5" t="s">
        <v>96</v>
      </c>
      <c r="C5549" s="5" t="s">
        <v>3021</v>
      </c>
      <c r="D5549" t="s">
        <v>4</v>
      </c>
      <c r="E5549" s="22" t="s">
        <v>3453</v>
      </c>
      <c r="F5549" s="23" t="s">
        <v>89</v>
      </c>
      <c r="G5549" s="24">
        <v>1</v>
      </c>
      <c r="H5549" s="23">
        <v>0</v>
      </c>
      <c r="I5549" s="23">
        <f>ROUND(G5549*H5549,6)</f>
        <v>0</v>
      </c>
      <c r="L5549" s="25">
        <v>0</v>
      </c>
      <c r="M5549" s="26">
        <f>ROUND(ROUND(L5549,2)*ROUND(G5549,3),2)</f>
        <v>0</v>
      </c>
      <c r="N5549" s="23" t="s">
        <v>53</v>
      </c>
      <c r="O5549">
        <f>(M5549*21)/100</f>
        <v>0</v>
      </c>
      <c r="P5549" t="s">
        <v>42</v>
      </c>
    </row>
    <row r="5550" spans="1:16" x14ac:dyDescent="0.2">
      <c r="A5550" s="27" t="s">
        <v>43</v>
      </c>
      <c r="E5550" s="28" t="s">
        <v>4</v>
      </c>
    </row>
    <row r="5551" spans="1:16" x14ac:dyDescent="0.2">
      <c r="A5551" s="27" t="s">
        <v>44</v>
      </c>
      <c r="E5551" s="29" t="s">
        <v>4</v>
      </c>
    </row>
    <row r="5552" spans="1:16" x14ac:dyDescent="0.2">
      <c r="E5552" s="28" t="s">
        <v>4</v>
      </c>
    </row>
    <row r="5553" spans="1:16" x14ac:dyDescent="0.2">
      <c r="A5553" t="s">
        <v>36</v>
      </c>
      <c r="B5553" s="5" t="s">
        <v>100</v>
      </c>
      <c r="C5553" s="5" t="s">
        <v>3037</v>
      </c>
      <c r="D5553" t="s">
        <v>4</v>
      </c>
      <c r="E5553" s="22" t="s">
        <v>3454</v>
      </c>
      <c r="F5553" s="23" t="s">
        <v>40</v>
      </c>
      <c r="G5553" s="24">
        <v>1</v>
      </c>
      <c r="H5553" s="23">
        <v>0</v>
      </c>
      <c r="I5553" s="23">
        <f>ROUND(G5553*H5553,6)</f>
        <v>0</v>
      </c>
      <c r="L5553" s="25">
        <v>0</v>
      </c>
      <c r="M5553" s="26">
        <f>ROUND(ROUND(L5553,2)*ROUND(G5553,3),2)</f>
        <v>0</v>
      </c>
      <c r="N5553" s="23" t="s">
        <v>53</v>
      </c>
      <c r="O5553">
        <f>(M5553*21)/100</f>
        <v>0</v>
      </c>
      <c r="P5553" t="s">
        <v>42</v>
      </c>
    </row>
    <row r="5554" spans="1:16" x14ac:dyDescent="0.2">
      <c r="A5554" s="27" t="s">
        <v>43</v>
      </c>
      <c r="E5554" s="28" t="s">
        <v>4</v>
      </c>
    </row>
    <row r="5555" spans="1:16" x14ac:dyDescent="0.2">
      <c r="A5555" s="27" t="s">
        <v>44</v>
      </c>
      <c r="E5555" s="29" t="s">
        <v>4</v>
      </c>
    </row>
    <row r="5556" spans="1:16" x14ac:dyDescent="0.2">
      <c r="E5556" s="28" t="s">
        <v>4</v>
      </c>
    </row>
    <row r="5557" spans="1:16" x14ac:dyDescent="0.2">
      <c r="A5557" t="s">
        <v>36</v>
      </c>
      <c r="B5557" s="5" t="s">
        <v>106</v>
      </c>
      <c r="C5557" s="5" t="s">
        <v>3039</v>
      </c>
      <c r="D5557" t="s">
        <v>4</v>
      </c>
      <c r="E5557" s="22" t="s">
        <v>3455</v>
      </c>
      <c r="F5557" s="23" t="s">
        <v>40</v>
      </c>
      <c r="G5557" s="24">
        <v>1</v>
      </c>
      <c r="H5557" s="23">
        <v>0</v>
      </c>
      <c r="I5557" s="23">
        <f>ROUND(G5557*H5557,6)</f>
        <v>0</v>
      </c>
      <c r="L5557" s="25">
        <v>0</v>
      </c>
      <c r="M5557" s="26">
        <f>ROUND(ROUND(L5557,2)*ROUND(G5557,3),2)</f>
        <v>0</v>
      </c>
      <c r="N5557" s="23" t="s">
        <v>53</v>
      </c>
      <c r="O5557">
        <f>(M5557*21)/100</f>
        <v>0</v>
      </c>
      <c r="P5557" t="s">
        <v>42</v>
      </c>
    </row>
    <row r="5558" spans="1:16" x14ac:dyDescent="0.2">
      <c r="A5558" s="27" t="s">
        <v>43</v>
      </c>
      <c r="E5558" s="28" t="s">
        <v>4</v>
      </c>
    </row>
    <row r="5559" spans="1:16" x14ac:dyDescent="0.2">
      <c r="A5559" s="27" t="s">
        <v>44</v>
      </c>
      <c r="E5559" s="29" t="s">
        <v>4</v>
      </c>
    </row>
    <row r="5560" spans="1:16" x14ac:dyDescent="0.2">
      <c r="E5560" s="28" t="s">
        <v>4</v>
      </c>
    </row>
    <row r="5561" spans="1:16" x14ac:dyDescent="0.2">
      <c r="A5561" t="s">
        <v>36</v>
      </c>
      <c r="B5561" s="5" t="s">
        <v>110</v>
      </c>
      <c r="C5561" s="5" t="s">
        <v>3041</v>
      </c>
      <c r="D5561" t="s">
        <v>4</v>
      </c>
      <c r="E5561" s="22" t="s">
        <v>3456</v>
      </c>
      <c r="F5561" s="23" t="s">
        <v>40</v>
      </c>
      <c r="G5561" s="24">
        <v>3</v>
      </c>
      <c r="H5561" s="23">
        <v>0</v>
      </c>
      <c r="I5561" s="23">
        <f>ROUND(G5561*H5561,6)</f>
        <v>0</v>
      </c>
      <c r="L5561" s="25">
        <v>0</v>
      </c>
      <c r="M5561" s="26">
        <f>ROUND(ROUND(L5561,2)*ROUND(G5561,3),2)</f>
        <v>0</v>
      </c>
      <c r="N5561" s="23" t="s">
        <v>53</v>
      </c>
      <c r="O5561">
        <f>(M5561*21)/100</f>
        <v>0</v>
      </c>
      <c r="P5561" t="s">
        <v>42</v>
      </c>
    </row>
    <row r="5562" spans="1:16" x14ac:dyDescent="0.2">
      <c r="A5562" s="27" t="s">
        <v>43</v>
      </c>
      <c r="E5562" s="28" t="s">
        <v>4</v>
      </c>
    </row>
    <row r="5563" spans="1:16" x14ac:dyDescent="0.2">
      <c r="A5563" s="27" t="s">
        <v>44</v>
      </c>
      <c r="E5563" s="29" t="s">
        <v>4</v>
      </c>
    </row>
    <row r="5564" spans="1:16" x14ac:dyDescent="0.2">
      <c r="E5564" s="28" t="s">
        <v>4</v>
      </c>
    </row>
    <row r="5565" spans="1:16" x14ac:dyDescent="0.2">
      <c r="A5565" t="s">
        <v>36</v>
      </c>
      <c r="B5565" s="5" t="s">
        <v>182</v>
      </c>
      <c r="C5565" s="5" t="s">
        <v>3043</v>
      </c>
      <c r="D5565" t="s">
        <v>4</v>
      </c>
      <c r="E5565" s="22" t="s">
        <v>3457</v>
      </c>
      <c r="F5565" s="23" t="s">
        <v>40</v>
      </c>
      <c r="G5565" s="24">
        <v>1</v>
      </c>
      <c r="H5565" s="23">
        <v>0</v>
      </c>
      <c r="I5565" s="23">
        <f>ROUND(G5565*H5565,6)</f>
        <v>0</v>
      </c>
      <c r="L5565" s="25">
        <v>0</v>
      </c>
      <c r="M5565" s="26">
        <f>ROUND(ROUND(L5565,2)*ROUND(G5565,3),2)</f>
        <v>0</v>
      </c>
      <c r="N5565" s="23" t="s">
        <v>53</v>
      </c>
      <c r="O5565">
        <f>(M5565*21)/100</f>
        <v>0</v>
      </c>
      <c r="P5565" t="s">
        <v>42</v>
      </c>
    </row>
    <row r="5566" spans="1:16" x14ac:dyDescent="0.2">
      <c r="A5566" s="27" t="s">
        <v>43</v>
      </c>
      <c r="E5566" s="28" t="s">
        <v>4</v>
      </c>
    </row>
    <row r="5567" spans="1:16" x14ac:dyDescent="0.2">
      <c r="A5567" s="27" t="s">
        <v>44</v>
      </c>
      <c r="E5567" s="29" t="s">
        <v>4</v>
      </c>
    </row>
    <row r="5568" spans="1:16" x14ac:dyDescent="0.2">
      <c r="E5568" s="28" t="s">
        <v>4</v>
      </c>
    </row>
    <row r="5569" spans="1:16" x14ac:dyDescent="0.2">
      <c r="A5569" t="s">
        <v>36</v>
      </c>
      <c r="B5569" s="5" t="s">
        <v>186</v>
      </c>
      <c r="C5569" s="5" t="s">
        <v>3045</v>
      </c>
      <c r="D5569" t="s">
        <v>4</v>
      </c>
      <c r="E5569" s="22" t="s">
        <v>3458</v>
      </c>
      <c r="F5569" s="23" t="s">
        <v>89</v>
      </c>
      <c r="G5569" s="24">
        <v>1</v>
      </c>
      <c r="H5569" s="23">
        <v>0</v>
      </c>
      <c r="I5569" s="23">
        <f>ROUND(G5569*H5569,6)</f>
        <v>0</v>
      </c>
      <c r="L5569" s="25">
        <v>0</v>
      </c>
      <c r="M5569" s="26">
        <f>ROUND(ROUND(L5569,2)*ROUND(G5569,3),2)</f>
        <v>0</v>
      </c>
      <c r="N5569" s="23" t="s">
        <v>53</v>
      </c>
      <c r="O5569">
        <f>(M5569*21)/100</f>
        <v>0</v>
      </c>
      <c r="P5569" t="s">
        <v>42</v>
      </c>
    </row>
    <row r="5570" spans="1:16" x14ac:dyDescent="0.2">
      <c r="A5570" s="27" t="s">
        <v>43</v>
      </c>
      <c r="E5570" s="28" t="s">
        <v>4</v>
      </c>
    </row>
    <row r="5571" spans="1:16" x14ac:dyDescent="0.2">
      <c r="A5571" s="27" t="s">
        <v>44</v>
      </c>
      <c r="E5571" s="29" t="s">
        <v>4</v>
      </c>
    </row>
    <row r="5572" spans="1:16" x14ac:dyDescent="0.2">
      <c r="E5572" s="28" t="s">
        <v>4</v>
      </c>
    </row>
    <row r="5573" spans="1:16" x14ac:dyDescent="0.2">
      <c r="A5573" t="s">
        <v>36</v>
      </c>
      <c r="B5573" s="5" t="s">
        <v>191</v>
      </c>
      <c r="C5573" s="5" t="s">
        <v>3047</v>
      </c>
      <c r="D5573" t="s">
        <v>4</v>
      </c>
      <c r="E5573" s="22" t="s">
        <v>3459</v>
      </c>
      <c r="F5573" s="23" t="s">
        <v>80</v>
      </c>
      <c r="G5573" s="24">
        <v>250</v>
      </c>
      <c r="H5573" s="23">
        <v>0</v>
      </c>
      <c r="I5573" s="23">
        <f>ROUND(G5573*H5573,6)</f>
        <v>0</v>
      </c>
      <c r="L5573" s="25">
        <v>0</v>
      </c>
      <c r="M5573" s="26">
        <f>ROUND(ROUND(L5573,2)*ROUND(G5573,3),2)</f>
        <v>0</v>
      </c>
      <c r="N5573" s="23" t="s">
        <v>53</v>
      </c>
      <c r="O5573">
        <f>(M5573*21)/100</f>
        <v>0</v>
      </c>
      <c r="P5573" t="s">
        <v>42</v>
      </c>
    </row>
    <row r="5574" spans="1:16" x14ac:dyDescent="0.2">
      <c r="A5574" s="27" t="s">
        <v>43</v>
      </c>
      <c r="E5574" s="28" t="s">
        <v>4</v>
      </c>
    </row>
    <row r="5575" spans="1:16" x14ac:dyDescent="0.2">
      <c r="A5575" s="27" t="s">
        <v>44</v>
      </c>
      <c r="E5575" s="29" t="s">
        <v>4</v>
      </c>
    </row>
    <row r="5576" spans="1:16" x14ac:dyDescent="0.2">
      <c r="E5576" s="28" t="s">
        <v>4</v>
      </c>
    </row>
    <row r="5577" spans="1:16" x14ac:dyDescent="0.2">
      <c r="A5577" t="s">
        <v>36</v>
      </c>
      <c r="B5577" s="5" t="s">
        <v>196</v>
      </c>
      <c r="C5577" s="5" t="s">
        <v>3049</v>
      </c>
      <c r="D5577" t="s">
        <v>4</v>
      </c>
      <c r="E5577" s="22" t="s">
        <v>3460</v>
      </c>
      <c r="F5577" s="23" t="s">
        <v>80</v>
      </c>
      <c r="G5577" s="24">
        <v>60</v>
      </c>
      <c r="H5577" s="23">
        <v>0</v>
      </c>
      <c r="I5577" s="23">
        <f>ROUND(G5577*H5577,6)</f>
        <v>0</v>
      </c>
      <c r="L5577" s="25">
        <v>0</v>
      </c>
      <c r="M5577" s="26">
        <f>ROUND(ROUND(L5577,2)*ROUND(G5577,3),2)</f>
        <v>0</v>
      </c>
      <c r="N5577" s="23" t="s">
        <v>53</v>
      </c>
      <c r="O5577">
        <f>(M5577*21)/100</f>
        <v>0</v>
      </c>
      <c r="P5577" t="s">
        <v>42</v>
      </c>
    </row>
    <row r="5578" spans="1:16" x14ac:dyDescent="0.2">
      <c r="A5578" s="27" t="s">
        <v>43</v>
      </c>
      <c r="E5578" s="28" t="s">
        <v>4</v>
      </c>
    </row>
    <row r="5579" spans="1:16" x14ac:dyDescent="0.2">
      <c r="A5579" s="27" t="s">
        <v>44</v>
      </c>
      <c r="E5579" s="29" t="s">
        <v>4</v>
      </c>
    </row>
    <row r="5580" spans="1:16" x14ac:dyDescent="0.2">
      <c r="E5580" s="28" t="s">
        <v>4</v>
      </c>
    </row>
    <row r="5581" spans="1:16" x14ac:dyDescent="0.2">
      <c r="A5581" t="s">
        <v>36</v>
      </c>
      <c r="B5581" s="5" t="s">
        <v>199</v>
      </c>
      <c r="C5581" s="5" t="s">
        <v>3051</v>
      </c>
      <c r="D5581" t="s">
        <v>4</v>
      </c>
      <c r="E5581" s="22" t="s">
        <v>3461</v>
      </c>
      <c r="F5581" s="23" t="s">
        <v>80</v>
      </c>
      <c r="G5581" s="24">
        <v>90</v>
      </c>
      <c r="H5581" s="23">
        <v>0</v>
      </c>
      <c r="I5581" s="23">
        <f>ROUND(G5581*H5581,6)</f>
        <v>0</v>
      </c>
      <c r="L5581" s="25">
        <v>0</v>
      </c>
      <c r="M5581" s="26">
        <f>ROUND(ROUND(L5581,2)*ROUND(G5581,3),2)</f>
        <v>0</v>
      </c>
      <c r="N5581" s="23" t="s">
        <v>53</v>
      </c>
      <c r="O5581">
        <f>(M5581*21)/100</f>
        <v>0</v>
      </c>
      <c r="P5581" t="s">
        <v>42</v>
      </c>
    </row>
    <row r="5582" spans="1:16" x14ac:dyDescent="0.2">
      <c r="A5582" s="27" t="s">
        <v>43</v>
      </c>
      <c r="E5582" s="28" t="s">
        <v>4</v>
      </c>
    </row>
    <row r="5583" spans="1:16" x14ac:dyDescent="0.2">
      <c r="A5583" s="27" t="s">
        <v>44</v>
      </c>
      <c r="E5583" s="29" t="s">
        <v>4</v>
      </c>
    </row>
    <row r="5584" spans="1:16" x14ac:dyDescent="0.2">
      <c r="E5584" s="28" t="s">
        <v>4</v>
      </c>
    </row>
    <row r="5585" spans="1:16" x14ac:dyDescent="0.2">
      <c r="A5585" t="s">
        <v>36</v>
      </c>
      <c r="B5585" s="5" t="s">
        <v>42</v>
      </c>
      <c r="C5585" s="5" t="s">
        <v>3053</v>
      </c>
      <c r="D5585" t="s">
        <v>4</v>
      </c>
      <c r="E5585" s="22" t="s">
        <v>3462</v>
      </c>
      <c r="F5585" s="23" t="s">
        <v>40</v>
      </c>
      <c r="G5585" s="24">
        <v>2</v>
      </c>
      <c r="H5585" s="23">
        <v>0</v>
      </c>
      <c r="I5585" s="23">
        <f>ROUND(G5585*H5585,6)</f>
        <v>0</v>
      </c>
      <c r="L5585" s="25">
        <v>0</v>
      </c>
      <c r="M5585" s="26">
        <f>ROUND(ROUND(L5585,2)*ROUND(G5585,3),2)</f>
        <v>0</v>
      </c>
      <c r="N5585" s="23" t="s">
        <v>53</v>
      </c>
      <c r="O5585">
        <f>(M5585*21)/100</f>
        <v>0</v>
      </c>
      <c r="P5585" t="s">
        <v>42</v>
      </c>
    </row>
    <row r="5586" spans="1:16" x14ac:dyDescent="0.2">
      <c r="A5586" s="27" t="s">
        <v>43</v>
      </c>
      <c r="E5586" s="28" t="s">
        <v>4</v>
      </c>
    </row>
    <row r="5587" spans="1:16" x14ac:dyDescent="0.2">
      <c r="A5587" s="27" t="s">
        <v>44</v>
      </c>
      <c r="E5587" s="29" t="s">
        <v>4</v>
      </c>
    </row>
    <row r="5588" spans="1:16" x14ac:dyDescent="0.2">
      <c r="E5588" s="28" t="s">
        <v>4</v>
      </c>
    </row>
    <row r="5589" spans="1:16" x14ac:dyDescent="0.2">
      <c r="A5589" t="s">
        <v>36</v>
      </c>
      <c r="B5589" s="5" t="s">
        <v>204</v>
      </c>
      <c r="C5589" s="5" t="s">
        <v>3370</v>
      </c>
      <c r="D5589" t="s">
        <v>4</v>
      </c>
      <c r="E5589" s="22" t="s">
        <v>3463</v>
      </c>
      <c r="F5589" s="23" t="s">
        <v>80</v>
      </c>
      <c r="G5589" s="24">
        <v>40</v>
      </c>
      <c r="H5589" s="23">
        <v>0</v>
      </c>
      <c r="I5589" s="23">
        <f>ROUND(G5589*H5589,6)</f>
        <v>0</v>
      </c>
      <c r="L5589" s="25">
        <v>0</v>
      </c>
      <c r="M5589" s="26">
        <f>ROUND(ROUND(L5589,2)*ROUND(G5589,3),2)</f>
        <v>0</v>
      </c>
      <c r="N5589" s="23" t="s">
        <v>53</v>
      </c>
      <c r="O5589">
        <f>(M5589*21)/100</f>
        <v>0</v>
      </c>
      <c r="P5589" t="s">
        <v>42</v>
      </c>
    </row>
    <row r="5590" spans="1:16" x14ac:dyDescent="0.2">
      <c r="A5590" s="27" t="s">
        <v>43</v>
      </c>
      <c r="E5590" s="28" t="s">
        <v>4</v>
      </c>
    </row>
    <row r="5591" spans="1:16" x14ac:dyDescent="0.2">
      <c r="A5591" s="27" t="s">
        <v>44</v>
      </c>
      <c r="E5591" s="29" t="s">
        <v>4</v>
      </c>
    </row>
    <row r="5592" spans="1:16" x14ac:dyDescent="0.2">
      <c r="E5592" s="28" t="s">
        <v>4</v>
      </c>
    </row>
    <row r="5593" spans="1:16" x14ac:dyDescent="0.2">
      <c r="A5593" t="s">
        <v>36</v>
      </c>
      <c r="B5593" s="5" t="s">
        <v>116</v>
      </c>
      <c r="C5593" s="5" t="s">
        <v>3055</v>
      </c>
      <c r="D5593" t="s">
        <v>4</v>
      </c>
      <c r="E5593" s="22" t="s">
        <v>3464</v>
      </c>
      <c r="F5593" s="23" t="s">
        <v>80</v>
      </c>
      <c r="G5593" s="24">
        <v>20</v>
      </c>
      <c r="H5593" s="23">
        <v>0</v>
      </c>
      <c r="I5593" s="23">
        <f>ROUND(G5593*H5593,6)</f>
        <v>0</v>
      </c>
      <c r="L5593" s="25">
        <v>0</v>
      </c>
      <c r="M5593" s="26">
        <f>ROUND(ROUND(L5593,2)*ROUND(G5593,3),2)</f>
        <v>0</v>
      </c>
      <c r="N5593" s="23" t="s">
        <v>53</v>
      </c>
      <c r="O5593">
        <f>(M5593*21)/100</f>
        <v>0</v>
      </c>
      <c r="P5593" t="s">
        <v>42</v>
      </c>
    </row>
    <row r="5594" spans="1:16" x14ac:dyDescent="0.2">
      <c r="A5594" s="27" t="s">
        <v>43</v>
      </c>
      <c r="E5594" s="28" t="s">
        <v>4</v>
      </c>
    </row>
    <row r="5595" spans="1:16" x14ac:dyDescent="0.2">
      <c r="A5595" s="27" t="s">
        <v>44</v>
      </c>
      <c r="E5595" s="29" t="s">
        <v>4</v>
      </c>
    </row>
    <row r="5596" spans="1:16" x14ac:dyDescent="0.2">
      <c r="E5596" s="28" t="s">
        <v>4</v>
      </c>
    </row>
    <row r="5597" spans="1:16" x14ac:dyDescent="0.2">
      <c r="A5597" t="s">
        <v>36</v>
      </c>
      <c r="B5597" s="5" t="s">
        <v>213</v>
      </c>
      <c r="C5597" s="5" t="s">
        <v>3057</v>
      </c>
      <c r="D5597" t="s">
        <v>4</v>
      </c>
      <c r="E5597" s="22" t="s">
        <v>3465</v>
      </c>
      <c r="F5597" s="23" t="s">
        <v>80</v>
      </c>
      <c r="G5597" s="24">
        <v>20</v>
      </c>
      <c r="H5597" s="23">
        <v>0</v>
      </c>
      <c r="I5597" s="23">
        <f>ROUND(G5597*H5597,6)</f>
        <v>0</v>
      </c>
      <c r="L5597" s="25">
        <v>0</v>
      </c>
      <c r="M5597" s="26">
        <f>ROUND(ROUND(L5597,2)*ROUND(G5597,3),2)</f>
        <v>0</v>
      </c>
      <c r="N5597" s="23" t="s">
        <v>53</v>
      </c>
      <c r="O5597">
        <f>(M5597*21)/100</f>
        <v>0</v>
      </c>
      <c r="P5597" t="s">
        <v>42</v>
      </c>
    </row>
    <row r="5598" spans="1:16" x14ac:dyDescent="0.2">
      <c r="A5598" s="27" t="s">
        <v>43</v>
      </c>
      <c r="E5598" s="28" t="s">
        <v>4</v>
      </c>
    </row>
    <row r="5599" spans="1:16" x14ac:dyDescent="0.2">
      <c r="A5599" s="27" t="s">
        <v>44</v>
      </c>
      <c r="E5599" s="29" t="s">
        <v>4</v>
      </c>
    </row>
    <row r="5600" spans="1:16" x14ac:dyDescent="0.2">
      <c r="E5600" s="28" t="s">
        <v>4</v>
      </c>
    </row>
    <row r="5601" spans="1:16" x14ac:dyDescent="0.2">
      <c r="A5601" t="s">
        <v>36</v>
      </c>
      <c r="B5601" s="5" t="s">
        <v>218</v>
      </c>
      <c r="C5601" s="5" t="s">
        <v>3059</v>
      </c>
      <c r="D5601" t="s">
        <v>4</v>
      </c>
      <c r="E5601" s="22" t="s">
        <v>3466</v>
      </c>
      <c r="F5601" s="23" t="s">
        <v>89</v>
      </c>
      <c r="G5601" s="24">
        <v>1</v>
      </c>
      <c r="H5601" s="23">
        <v>0</v>
      </c>
      <c r="I5601" s="23">
        <f>ROUND(G5601*H5601,6)</f>
        <v>0</v>
      </c>
      <c r="L5601" s="25">
        <v>0</v>
      </c>
      <c r="M5601" s="26">
        <f>ROUND(ROUND(L5601,2)*ROUND(G5601,3),2)</f>
        <v>0</v>
      </c>
      <c r="N5601" s="23" t="s">
        <v>53</v>
      </c>
      <c r="O5601">
        <f>(M5601*21)/100</f>
        <v>0</v>
      </c>
      <c r="P5601" t="s">
        <v>42</v>
      </c>
    </row>
    <row r="5602" spans="1:16" x14ac:dyDescent="0.2">
      <c r="A5602" s="27" t="s">
        <v>43</v>
      </c>
      <c r="E5602" s="28" t="s">
        <v>4</v>
      </c>
    </row>
    <row r="5603" spans="1:16" x14ac:dyDescent="0.2">
      <c r="A5603" s="27" t="s">
        <v>44</v>
      </c>
      <c r="E5603" s="29" t="s">
        <v>4</v>
      </c>
    </row>
    <row r="5604" spans="1:16" x14ac:dyDescent="0.2">
      <c r="E5604" s="28" t="s">
        <v>4</v>
      </c>
    </row>
    <row r="5605" spans="1:16" x14ac:dyDescent="0.2">
      <c r="A5605" t="s">
        <v>36</v>
      </c>
      <c r="B5605" s="5" t="s">
        <v>221</v>
      </c>
      <c r="C5605" s="5" t="s">
        <v>3061</v>
      </c>
      <c r="D5605" t="s">
        <v>4</v>
      </c>
      <c r="E5605" s="22" t="s">
        <v>29</v>
      </c>
      <c r="F5605" s="23" t="s">
        <v>40</v>
      </c>
      <c r="G5605" s="24">
        <v>1</v>
      </c>
      <c r="H5605" s="23">
        <v>0</v>
      </c>
      <c r="I5605" s="23">
        <f>ROUND(G5605*H5605,6)</f>
        <v>0</v>
      </c>
      <c r="L5605" s="25">
        <v>0</v>
      </c>
      <c r="M5605" s="26">
        <f>ROUND(ROUND(L5605,2)*ROUND(G5605,3),2)</f>
        <v>0</v>
      </c>
      <c r="N5605" s="23" t="s">
        <v>53</v>
      </c>
      <c r="O5605">
        <f>(M5605*21)/100</f>
        <v>0</v>
      </c>
      <c r="P5605" t="s">
        <v>42</v>
      </c>
    </row>
    <row r="5606" spans="1:16" x14ac:dyDescent="0.2">
      <c r="A5606" s="27" t="s">
        <v>43</v>
      </c>
      <c r="E5606" s="28" t="s">
        <v>4</v>
      </c>
    </row>
    <row r="5607" spans="1:16" x14ac:dyDescent="0.2">
      <c r="A5607" s="27" t="s">
        <v>44</v>
      </c>
      <c r="E5607" s="29" t="s">
        <v>4</v>
      </c>
    </row>
    <row r="5608" spans="1:16" x14ac:dyDescent="0.2">
      <c r="E5608" s="28" t="s">
        <v>4</v>
      </c>
    </row>
    <row r="5609" spans="1:16" x14ac:dyDescent="0.2">
      <c r="A5609" t="s">
        <v>36</v>
      </c>
      <c r="B5609" s="5" t="s">
        <v>225</v>
      </c>
      <c r="C5609" s="5" t="s">
        <v>3063</v>
      </c>
      <c r="D5609" t="s">
        <v>4</v>
      </c>
      <c r="E5609" s="22" t="s">
        <v>3467</v>
      </c>
      <c r="F5609" s="23" t="s">
        <v>40</v>
      </c>
      <c r="G5609" s="24">
        <v>1</v>
      </c>
      <c r="H5609" s="23">
        <v>0</v>
      </c>
      <c r="I5609" s="23">
        <f>ROUND(G5609*H5609,6)</f>
        <v>0</v>
      </c>
      <c r="L5609" s="25">
        <v>0</v>
      </c>
      <c r="M5609" s="26">
        <f>ROUND(ROUND(L5609,2)*ROUND(G5609,3),2)</f>
        <v>0</v>
      </c>
      <c r="N5609" s="23" t="s">
        <v>53</v>
      </c>
      <c r="O5609">
        <f>(M5609*21)/100</f>
        <v>0</v>
      </c>
      <c r="P5609" t="s">
        <v>42</v>
      </c>
    </row>
    <row r="5610" spans="1:16" x14ac:dyDescent="0.2">
      <c r="A5610" s="27" t="s">
        <v>43</v>
      </c>
      <c r="E5610" s="28" t="s">
        <v>4</v>
      </c>
    </row>
    <row r="5611" spans="1:16" x14ac:dyDescent="0.2">
      <c r="A5611" s="27" t="s">
        <v>44</v>
      </c>
      <c r="E5611" s="29" t="s">
        <v>4</v>
      </c>
    </row>
    <row r="5612" spans="1:16" x14ac:dyDescent="0.2">
      <c r="E5612" s="28" t="s">
        <v>4</v>
      </c>
    </row>
    <row r="5613" spans="1:16" x14ac:dyDescent="0.2">
      <c r="A5613" t="s">
        <v>36</v>
      </c>
      <c r="B5613" s="5" t="s">
        <v>228</v>
      </c>
      <c r="C5613" s="5" t="s">
        <v>3065</v>
      </c>
      <c r="D5613" t="s">
        <v>4</v>
      </c>
      <c r="E5613" s="22" t="s">
        <v>3468</v>
      </c>
      <c r="F5613" s="23" t="s">
        <v>40</v>
      </c>
      <c r="G5613" s="24">
        <v>1</v>
      </c>
      <c r="H5613" s="23">
        <v>0</v>
      </c>
      <c r="I5613" s="23">
        <f>ROUND(G5613*H5613,6)</f>
        <v>0</v>
      </c>
      <c r="L5613" s="25">
        <v>0</v>
      </c>
      <c r="M5613" s="26">
        <f>ROUND(ROUND(L5613,2)*ROUND(G5613,3),2)</f>
        <v>0</v>
      </c>
      <c r="N5613" s="23" t="s">
        <v>53</v>
      </c>
      <c r="O5613">
        <f>(M5613*21)/100</f>
        <v>0</v>
      </c>
      <c r="P5613" t="s">
        <v>42</v>
      </c>
    </row>
    <row r="5614" spans="1:16" x14ac:dyDescent="0.2">
      <c r="A5614" s="27" t="s">
        <v>43</v>
      </c>
      <c r="E5614" s="28" t="s">
        <v>4</v>
      </c>
    </row>
    <row r="5615" spans="1:16" x14ac:dyDescent="0.2">
      <c r="A5615" s="27" t="s">
        <v>44</v>
      </c>
      <c r="E5615" s="29" t="s">
        <v>4</v>
      </c>
    </row>
    <row r="5616" spans="1:16" x14ac:dyDescent="0.2">
      <c r="E5616" s="28" t="s">
        <v>4</v>
      </c>
    </row>
    <row r="5617" spans="1:16" x14ac:dyDescent="0.2">
      <c r="A5617" t="s">
        <v>36</v>
      </c>
      <c r="B5617" s="5" t="s">
        <v>232</v>
      </c>
      <c r="C5617" s="5" t="s">
        <v>3067</v>
      </c>
      <c r="D5617" t="s">
        <v>4</v>
      </c>
      <c r="E5617" s="22" t="s">
        <v>3469</v>
      </c>
      <c r="F5617" s="23" t="s">
        <v>366</v>
      </c>
      <c r="G5617" s="24">
        <v>28</v>
      </c>
      <c r="H5617" s="23">
        <v>0</v>
      </c>
      <c r="I5617" s="23">
        <f>ROUND(G5617*H5617,6)</f>
        <v>0</v>
      </c>
      <c r="L5617" s="25">
        <v>0</v>
      </c>
      <c r="M5617" s="26">
        <f>ROUND(ROUND(L5617,2)*ROUND(G5617,3),2)</f>
        <v>0</v>
      </c>
      <c r="N5617" s="23" t="s">
        <v>53</v>
      </c>
      <c r="O5617">
        <f>(M5617*21)/100</f>
        <v>0</v>
      </c>
      <c r="P5617" t="s">
        <v>42</v>
      </c>
    </row>
    <row r="5618" spans="1:16" x14ac:dyDescent="0.2">
      <c r="A5618" s="27" t="s">
        <v>43</v>
      </c>
      <c r="E5618" s="28" t="s">
        <v>4</v>
      </c>
    </row>
    <row r="5619" spans="1:16" x14ac:dyDescent="0.2">
      <c r="A5619" s="27" t="s">
        <v>44</v>
      </c>
      <c r="E5619" s="29" t="s">
        <v>4</v>
      </c>
    </row>
    <row r="5620" spans="1:16" x14ac:dyDescent="0.2">
      <c r="E5620" s="28" t="s">
        <v>4</v>
      </c>
    </row>
    <row r="5621" spans="1:16" x14ac:dyDescent="0.2">
      <c r="A5621" t="s">
        <v>36</v>
      </c>
      <c r="B5621" s="5" t="s">
        <v>49</v>
      </c>
      <c r="C5621" s="5" t="s">
        <v>3073</v>
      </c>
      <c r="D5621" t="s">
        <v>4</v>
      </c>
      <c r="E5621" s="22" t="s">
        <v>3470</v>
      </c>
      <c r="F5621" s="23" t="s">
        <v>40</v>
      </c>
      <c r="G5621" s="24">
        <v>4</v>
      </c>
      <c r="H5621" s="23">
        <v>0</v>
      </c>
      <c r="I5621" s="23">
        <f>ROUND(G5621*H5621,6)</f>
        <v>0</v>
      </c>
      <c r="L5621" s="25">
        <v>0</v>
      </c>
      <c r="M5621" s="26">
        <f>ROUND(ROUND(L5621,2)*ROUND(G5621,3),2)</f>
        <v>0</v>
      </c>
      <c r="N5621" s="23" t="s">
        <v>53</v>
      </c>
      <c r="O5621">
        <f>(M5621*21)/100</f>
        <v>0</v>
      </c>
      <c r="P5621" t="s">
        <v>42</v>
      </c>
    </row>
    <row r="5622" spans="1:16" x14ac:dyDescent="0.2">
      <c r="A5622" s="27" t="s">
        <v>43</v>
      </c>
      <c r="E5622" s="28" t="s">
        <v>4</v>
      </c>
    </row>
    <row r="5623" spans="1:16" x14ac:dyDescent="0.2">
      <c r="A5623" s="27" t="s">
        <v>44</v>
      </c>
      <c r="E5623" s="29" t="s">
        <v>4</v>
      </c>
    </row>
    <row r="5624" spans="1:16" x14ac:dyDescent="0.2">
      <c r="E5624" s="28" t="s">
        <v>4</v>
      </c>
    </row>
    <row r="5625" spans="1:16" ht="25.5" x14ac:dyDescent="0.2">
      <c r="A5625" t="s">
        <v>36</v>
      </c>
      <c r="B5625" s="5" t="s">
        <v>57</v>
      </c>
      <c r="C5625" s="5" t="s">
        <v>3095</v>
      </c>
      <c r="D5625" t="s">
        <v>4</v>
      </c>
      <c r="E5625" s="22" t="s">
        <v>3471</v>
      </c>
      <c r="F5625" s="23" t="s">
        <v>40</v>
      </c>
      <c r="G5625" s="24">
        <v>2</v>
      </c>
      <c r="H5625" s="23">
        <v>0</v>
      </c>
      <c r="I5625" s="23">
        <f>ROUND(G5625*H5625,6)</f>
        <v>0</v>
      </c>
      <c r="L5625" s="25">
        <v>0</v>
      </c>
      <c r="M5625" s="26">
        <f>ROUND(ROUND(L5625,2)*ROUND(G5625,3),2)</f>
        <v>0</v>
      </c>
      <c r="N5625" s="23" t="s">
        <v>53</v>
      </c>
      <c r="O5625">
        <f>(M5625*21)/100</f>
        <v>0</v>
      </c>
      <c r="P5625" t="s">
        <v>42</v>
      </c>
    </row>
    <row r="5626" spans="1:16" x14ac:dyDescent="0.2">
      <c r="A5626" s="27" t="s">
        <v>43</v>
      </c>
      <c r="E5626" s="28" t="s">
        <v>4</v>
      </c>
    </row>
    <row r="5627" spans="1:16" x14ac:dyDescent="0.2">
      <c r="A5627" s="27" t="s">
        <v>44</v>
      </c>
      <c r="E5627" s="29" t="s">
        <v>4</v>
      </c>
    </row>
    <row r="5628" spans="1:16" x14ac:dyDescent="0.2">
      <c r="E5628" s="28" t="s">
        <v>4</v>
      </c>
    </row>
    <row r="5629" spans="1:16" x14ac:dyDescent="0.2">
      <c r="A5629" t="s">
        <v>36</v>
      </c>
      <c r="B5629" s="5" t="s">
        <v>61</v>
      </c>
      <c r="C5629" s="5" t="s">
        <v>3117</v>
      </c>
      <c r="D5629" t="s">
        <v>4</v>
      </c>
      <c r="E5629" s="22" t="s">
        <v>3472</v>
      </c>
      <c r="F5629" s="23" t="s">
        <v>40</v>
      </c>
      <c r="G5629" s="24">
        <v>4</v>
      </c>
      <c r="H5629" s="23">
        <v>0</v>
      </c>
      <c r="I5629" s="23">
        <f>ROUND(G5629*H5629,6)</f>
        <v>0</v>
      </c>
      <c r="L5629" s="25">
        <v>0</v>
      </c>
      <c r="M5629" s="26">
        <f>ROUND(ROUND(L5629,2)*ROUND(G5629,3),2)</f>
        <v>0</v>
      </c>
      <c r="N5629" s="23" t="s">
        <v>53</v>
      </c>
      <c r="O5629">
        <f>(M5629*21)/100</f>
        <v>0</v>
      </c>
      <c r="P5629" t="s">
        <v>42</v>
      </c>
    </row>
    <row r="5630" spans="1:16" x14ac:dyDescent="0.2">
      <c r="A5630" s="27" t="s">
        <v>43</v>
      </c>
      <c r="E5630" s="28" t="s">
        <v>4</v>
      </c>
    </row>
    <row r="5631" spans="1:16" x14ac:dyDescent="0.2">
      <c r="A5631" s="27" t="s">
        <v>44</v>
      </c>
      <c r="E5631" s="29" t="s">
        <v>4</v>
      </c>
    </row>
    <row r="5632" spans="1:16" x14ac:dyDescent="0.2">
      <c r="E5632" s="28" t="s">
        <v>4</v>
      </c>
    </row>
    <row r="5633" spans="1:16" x14ac:dyDescent="0.2">
      <c r="A5633" t="s">
        <v>36</v>
      </c>
      <c r="B5633" s="5" t="s">
        <v>83</v>
      </c>
      <c r="C5633" s="5" t="s">
        <v>3117</v>
      </c>
      <c r="D5633" t="s">
        <v>37</v>
      </c>
      <c r="E5633" s="22" t="s">
        <v>3472</v>
      </c>
      <c r="F5633" s="23" t="s">
        <v>40</v>
      </c>
      <c r="G5633" s="24">
        <v>3</v>
      </c>
      <c r="H5633" s="23">
        <v>0</v>
      </c>
      <c r="I5633" s="23">
        <f>ROUND(G5633*H5633,6)</f>
        <v>0</v>
      </c>
      <c r="L5633" s="25">
        <v>0</v>
      </c>
      <c r="M5633" s="26">
        <f>ROUND(ROUND(L5633,2)*ROUND(G5633,3),2)</f>
        <v>0</v>
      </c>
      <c r="N5633" s="23" t="s">
        <v>53</v>
      </c>
      <c r="O5633">
        <f>(M5633*21)/100</f>
        <v>0</v>
      </c>
      <c r="P5633" t="s">
        <v>42</v>
      </c>
    </row>
    <row r="5634" spans="1:16" x14ac:dyDescent="0.2">
      <c r="A5634" s="27" t="s">
        <v>43</v>
      </c>
      <c r="E5634" s="28" t="s">
        <v>4</v>
      </c>
    </row>
    <row r="5635" spans="1:16" x14ac:dyDescent="0.2">
      <c r="A5635" s="27" t="s">
        <v>44</v>
      </c>
      <c r="E5635" s="29" t="s">
        <v>4</v>
      </c>
    </row>
    <row r="5636" spans="1:16" x14ac:dyDescent="0.2">
      <c r="E5636" s="28" t="s">
        <v>4</v>
      </c>
    </row>
    <row r="5637" spans="1:16" x14ac:dyDescent="0.2">
      <c r="A5637" t="s">
        <v>36</v>
      </c>
      <c r="B5637" s="5" t="s">
        <v>66</v>
      </c>
      <c r="C5637" s="5" t="s">
        <v>3139</v>
      </c>
      <c r="D5637" t="s">
        <v>4</v>
      </c>
      <c r="E5637" s="22" t="s">
        <v>3473</v>
      </c>
      <c r="F5637" s="23" t="s">
        <v>40</v>
      </c>
      <c r="G5637" s="24">
        <v>1</v>
      </c>
      <c r="H5637" s="23">
        <v>0</v>
      </c>
      <c r="I5637" s="23">
        <f>ROUND(G5637*H5637,6)</f>
        <v>0</v>
      </c>
      <c r="L5637" s="25">
        <v>0</v>
      </c>
      <c r="M5637" s="26">
        <f>ROUND(ROUND(L5637,2)*ROUND(G5637,3),2)</f>
        <v>0</v>
      </c>
      <c r="N5637" s="23" t="s">
        <v>53</v>
      </c>
      <c r="O5637">
        <f>(M5637*21)/100</f>
        <v>0</v>
      </c>
      <c r="P5637" t="s">
        <v>42</v>
      </c>
    </row>
    <row r="5638" spans="1:16" x14ac:dyDescent="0.2">
      <c r="A5638" s="27" t="s">
        <v>43</v>
      </c>
      <c r="E5638" s="28" t="s">
        <v>4</v>
      </c>
    </row>
    <row r="5639" spans="1:16" x14ac:dyDescent="0.2">
      <c r="A5639" s="27" t="s">
        <v>44</v>
      </c>
      <c r="E5639" s="29" t="s">
        <v>4</v>
      </c>
    </row>
    <row r="5640" spans="1:16" x14ac:dyDescent="0.2">
      <c r="E5640" s="28" t="s">
        <v>4</v>
      </c>
    </row>
    <row r="5641" spans="1:16" x14ac:dyDescent="0.2">
      <c r="A5641" t="s">
        <v>36</v>
      </c>
      <c r="B5641" s="5" t="s">
        <v>69</v>
      </c>
      <c r="C5641" s="5" t="s">
        <v>3161</v>
      </c>
      <c r="D5641" t="s">
        <v>4</v>
      </c>
      <c r="E5641" s="22" t="s">
        <v>3474</v>
      </c>
      <c r="F5641" s="23" t="s">
        <v>40</v>
      </c>
      <c r="G5641" s="24">
        <v>3</v>
      </c>
      <c r="H5641" s="23">
        <v>0</v>
      </c>
      <c r="I5641" s="23">
        <f>ROUND(G5641*H5641,6)</f>
        <v>0</v>
      </c>
      <c r="L5641" s="25">
        <v>0</v>
      </c>
      <c r="M5641" s="26">
        <f>ROUND(ROUND(L5641,2)*ROUND(G5641,3),2)</f>
        <v>0</v>
      </c>
      <c r="N5641" s="23" t="s">
        <v>53</v>
      </c>
      <c r="O5641">
        <f>(M5641*21)/100</f>
        <v>0</v>
      </c>
      <c r="P5641" t="s">
        <v>42</v>
      </c>
    </row>
    <row r="5642" spans="1:16" x14ac:dyDescent="0.2">
      <c r="A5642" s="27" t="s">
        <v>43</v>
      </c>
      <c r="E5642" s="28" t="s">
        <v>4</v>
      </c>
    </row>
    <row r="5643" spans="1:16" x14ac:dyDescent="0.2">
      <c r="A5643" s="27" t="s">
        <v>44</v>
      </c>
      <c r="E5643" s="29" t="s">
        <v>4</v>
      </c>
    </row>
    <row r="5644" spans="1:16" x14ac:dyDescent="0.2">
      <c r="E5644" s="28" t="s">
        <v>4</v>
      </c>
    </row>
    <row r="5645" spans="1:16" x14ac:dyDescent="0.2">
      <c r="A5645" t="s">
        <v>36</v>
      </c>
      <c r="B5645" s="5" t="s">
        <v>73</v>
      </c>
      <c r="C5645" s="5" t="s">
        <v>3181</v>
      </c>
      <c r="D5645" t="s">
        <v>4</v>
      </c>
      <c r="E5645" s="22" t="s">
        <v>3475</v>
      </c>
      <c r="F5645" s="23" t="s">
        <v>40</v>
      </c>
      <c r="G5645" s="24">
        <v>3</v>
      </c>
      <c r="H5645" s="23">
        <v>0</v>
      </c>
      <c r="I5645" s="23">
        <f>ROUND(G5645*H5645,6)</f>
        <v>0</v>
      </c>
      <c r="L5645" s="25">
        <v>0</v>
      </c>
      <c r="M5645" s="26">
        <f>ROUND(ROUND(L5645,2)*ROUND(G5645,3),2)</f>
        <v>0</v>
      </c>
      <c r="N5645" s="23" t="s">
        <v>53</v>
      </c>
      <c r="O5645">
        <f>(M5645*21)/100</f>
        <v>0</v>
      </c>
      <c r="P5645" t="s">
        <v>42</v>
      </c>
    </row>
    <row r="5646" spans="1:16" x14ac:dyDescent="0.2">
      <c r="A5646" s="27" t="s">
        <v>43</v>
      </c>
      <c r="E5646" s="28" t="s">
        <v>4</v>
      </c>
    </row>
    <row r="5647" spans="1:16" x14ac:dyDescent="0.2">
      <c r="A5647" s="27" t="s">
        <v>44</v>
      </c>
      <c r="E5647" s="29" t="s">
        <v>4</v>
      </c>
    </row>
    <row r="5648" spans="1:16" x14ac:dyDescent="0.2">
      <c r="E5648" s="28" t="s">
        <v>4</v>
      </c>
    </row>
    <row r="5649" spans="1:16" x14ac:dyDescent="0.2">
      <c r="A5649" t="s">
        <v>36</v>
      </c>
      <c r="B5649" s="5" t="s">
        <v>86</v>
      </c>
      <c r="C5649" s="5" t="s">
        <v>3181</v>
      </c>
      <c r="D5649" t="s">
        <v>37</v>
      </c>
      <c r="E5649" s="22" t="s">
        <v>3475</v>
      </c>
      <c r="F5649" s="23" t="s">
        <v>40</v>
      </c>
      <c r="G5649" s="24">
        <v>2</v>
      </c>
      <c r="H5649" s="23">
        <v>0</v>
      </c>
      <c r="I5649" s="23">
        <f>ROUND(G5649*H5649,6)</f>
        <v>0</v>
      </c>
      <c r="L5649" s="25">
        <v>0</v>
      </c>
      <c r="M5649" s="26">
        <f>ROUND(ROUND(L5649,2)*ROUND(G5649,3),2)</f>
        <v>0</v>
      </c>
      <c r="N5649" s="23" t="s">
        <v>53</v>
      </c>
      <c r="O5649">
        <f>(M5649*21)/100</f>
        <v>0</v>
      </c>
      <c r="P5649" t="s">
        <v>42</v>
      </c>
    </row>
    <row r="5650" spans="1:16" x14ac:dyDescent="0.2">
      <c r="A5650" s="27" t="s">
        <v>43</v>
      </c>
      <c r="E5650" s="28" t="s">
        <v>4</v>
      </c>
    </row>
    <row r="5651" spans="1:16" x14ac:dyDescent="0.2">
      <c r="A5651" s="27" t="s">
        <v>44</v>
      </c>
      <c r="E5651" s="29" t="s">
        <v>4</v>
      </c>
    </row>
    <row r="5652" spans="1:16" x14ac:dyDescent="0.2">
      <c r="E5652" s="28" t="s">
        <v>4</v>
      </c>
    </row>
    <row r="5653" spans="1:16" x14ac:dyDescent="0.2">
      <c r="A5653" t="s">
        <v>36</v>
      </c>
      <c r="B5653" s="5" t="s">
        <v>77</v>
      </c>
      <c r="C5653" s="5" t="s">
        <v>3203</v>
      </c>
      <c r="D5653" t="s">
        <v>4</v>
      </c>
      <c r="E5653" s="22" t="s">
        <v>3476</v>
      </c>
      <c r="F5653" s="23" t="s">
        <v>40</v>
      </c>
      <c r="G5653" s="24">
        <v>3</v>
      </c>
      <c r="H5653" s="23">
        <v>0</v>
      </c>
      <c r="I5653" s="23">
        <f>ROUND(G5653*H5653,6)</f>
        <v>0</v>
      </c>
      <c r="L5653" s="25">
        <v>0</v>
      </c>
      <c r="M5653" s="26">
        <f>ROUND(ROUND(L5653,2)*ROUND(G5653,3),2)</f>
        <v>0</v>
      </c>
      <c r="N5653" s="23" t="s">
        <v>53</v>
      </c>
      <c r="O5653">
        <f>(M5653*21)/100</f>
        <v>0</v>
      </c>
      <c r="P5653" t="s">
        <v>42</v>
      </c>
    </row>
    <row r="5654" spans="1:16" x14ac:dyDescent="0.2">
      <c r="A5654" s="27" t="s">
        <v>43</v>
      </c>
      <c r="E5654" s="28" t="s">
        <v>4</v>
      </c>
    </row>
    <row r="5655" spans="1:16" x14ac:dyDescent="0.2">
      <c r="A5655" s="27" t="s">
        <v>44</v>
      </c>
      <c r="E5655" s="29" t="s">
        <v>4</v>
      </c>
    </row>
    <row r="5656" spans="1:16" x14ac:dyDescent="0.2">
      <c r="E5656" s="28" t="s">
        <v>4</v>
      </c>
    </row>
    <row r="5657" spans="1:16" x14ac:dyDescent="0.2">
      <c r="A5657" t="s">
        <v>33</v>
      </c>
      <c r="C5657" s="6" t="s">
        <v>94</v>
      </c>
      <c r="E5657" s="30" t="s">
        <v>95</v>
      </c>
      <c r="J5657" s="26">
        <f>0</f>
        <v>0</v>
      </c>
      <c r="K5657" s="26">
        <f>0</f>
        <v>0</v>
      </c>
      <c r="L5657" s="26">
        <f>0+L5658</f>
        <v>0</v>
      </c>
      <c r="M5657" s="26">
        <f>0+M5658</f>
        <v>0</v>
      </c>
    </row>
    <row r="5658" spans="1:16" x14ac:dyDescent="0.2">
      <c r="A5658" t="s">
        <v>36</v>
      </c>
      <c r="B5658" s="5" t="s">
        <v>243</v>
      </c>
      <c r="C5658" s="5" t="s">
        <v>101</v>
      </c>
      <c r="D5658" t="s">
        <v>4</v>
      </c>
      <c r="E5658" s="22" t="s">
        <v>102</v>
      </c>
      <c r="F5658" s="23" t="s">
        <v>52</v>
      </c>
      <c r="G5658" s="24">
        <v>1</v>
      </c>
      <c r="H5658" s="23">
        <v>0</v>
      </c>
      <c r="I5658" s="23">
        <f>ROUND(G5658*H5658,6)</f>
        <v>0</v>
      </c>
      <c r="L5658" s="25">
        <v>0</v>
      </c>
      <c r="M5658" s="26">
        <f>ROUND(ROUND(L5658,2)*ROUND(G5658,3),2)</f>
        <v>0</v>
      </c>
      <c r="N5658" s="23" t="s">
        <v>47</v>
      </c>
      <c r="O5658">
        <f>(M5658*21)/100</f>
        <v>0</v>
      </c>
      <c r="P5658" t="s">
        <v>42</v>
      </c>
    </row>
    <row r="5659" spans="1:16" ht="38.25" x14ac:dyDescent="0.2">
      <c r="A5659" s="27" t="s">
        <v>43</v>
      </c>
      <c r="E5659" s="28" t="s">
        <v>3347</v>
      </c>
    </row>
    <row r="5660" spans="1:16" x14ac:dyDescent="0.2">
      <c r="A5660" s="27" t="s">
        <v>44</v>
      </c>
      <c r="E5660" s="29" t="s">
        <v>4</v>
      </c>
    </row>
    <row r="5661" spans="1:16" x14ac:dyDescent="0.2">
      <c r="E5661" s="28" t="s">
        <v>4</v>
      </c>
    </row>
    <row r="5662" spans="1:16" x14ac:dyDescent="0.2">
      <c r="A5662" t="s">
        <v>33</v>
      </c>
      <c r="C5662" s="6" t="s">
        <v>114</v>
      </c>
      <c r="E5662" s="30" t="s">
        <v>115</v>
      </c>
      <c r="J5662" s="26">
        <f>0</f>
        <v>0</v>
      </c>
      <c r="K5662" s="26">
        <f>0</f>
        <v>0</v>
      </c>
      <c r="L5662" s="26">
        <f>0+L5663</f>
        <v>0</v>
      </c>
      <c r="M5662" s="26">
        <f>0+M5663</f>
        <v>0</v>
      </c>
    </row>
    <row r="5663" spans="1:16" ht="38.25" x14ac:dyDescent="0.2">
      <c r="A5663" t="s">
        <v>36</v>
      </c>
      <c r="B5663" s="5" t="s">
        <v>237</v>
      </c>
      <c r="C5663" s="5" t="s">
        <v>3348</v>
      </c>
      <c r="D5663" t="s">
        <v>4</v>
      </c>
      <c r="E5663" s="22" t="s">
        <v>3349</v>
      </c>
      <c r="F5663" s="23" t="s">
        <v>52</v>
      </c>
      <c r="G5663" s="24">
        <v>1</v>
      </c>
      <c r="H5663" s="23">
        <v>0</v>
      </c>
      <c r="I5663" s="23">
        <f>ROUND(G5663*H5663,6)</f>
        <v>0</v>
      </c>
      <c r="L5663" s="25">
        <v>0</v>
      </c>
      <c r="M5663" s="26">
        <f>ROUND(ROUND(L5663,2)*ROUND(G5663,3),2)</f>
        <v>0</v>
      </c>
      <c r="N5663" s="23" t="s">
        <v>53</v>
      </c>
      <c r="O5663">
        <f>(M5663*21)/100</f>
        <v>0</v>
      </c>
      <c r="P5663" t="s">
        <v>42</v>
      </c>
    </row>
    <row r="5664" spans="1:16" ht="76.5" x14ac:dyDescent="0.2">
      <c r="A5664" s="27" t="s">
        <v>43</v>
      </c>
      <c r="E5664" s="28" t="s">
        <v>3350</v>
      </c>
    </row>
    <row r="5665" spans="1:16" x14ac:dyDescent="0.2">
      <c r="A5665" s="27" t="s">
        <v>44</v>
      </c>
      <c r="E5665" s="29" t="s">
        <v>4</v>
      </c>
    </row>
    <row r="5666" spans="1:16" x14ac:dyDescent="0.2">
      <c r="E5666" s="28" t="s">
        <v>4</v>
      </c>
    </row>
    <row r="5667" spans="1:16" x14ac:dyDescent="0.2">
      <c r="A5667" t="s">
        <v>122</v>
      </c>
      <c r="C5667" s="6" t="s">
        <v>3477</v>
      </c>
      <c r="E5667" s="30" t="s">
        <v>3478</v>
      </c>
      <c r="J5667" s="26">
        <f>0+J5668+J5833</f>
        <v>0</v>
      </c>
      <c r="K5667" s="26">
        <f>0+K5668+K5833</f>
        <v>0</v>
      </c>
      <c r="L5667" s="26">
        <f>0+L5668+L5833</f>
        <v>0</v>
      </c>
      <c r="M5667" s="26">
        <f>0+M5668+M5833</f>
        <v>0</v>
      </c>
    </row>
    <row r="5668" spans="1:16" x14ac:dyDescent="0.2">
      <c r="A5668" t="s">
        <v>33</v>
      </c>
      <c r="C5668" s="6" t="s">
        <v>3449</v>
      </c>
      <c r="E5668" s="30" t="s">
        <v>3450</v>
      </c>
      <c r="J5668" s="26">
        <f>0</f>
        <v>0</v>
      </c>
      <c r="K5668" s="26">
        <f>0</f>
        <v>0</v>
      </c>
      <c r="L5668" s="26">
        <f>0+L5669+L5673+L5677+L5681+L5685+L5689+L5693+L5697+L5701+L5705+L5709+L5713+L5717+L5721+L5725+L5729+L5733+L5737+L5741+L5745+L5749+L5753+L5757+L5761+L5765+L5769+L5773+L5777+L5781+L5785+L5789+L5793+L5797+L5801+L5805+L5809+L5813+L5817+L5821+L5825+L5829</f>
        <v>0</v>
      </c>
      <c r="M5668" s="26">
        <f>0+M5669+M5673+M5677+M5681+M5685+M5689+M5693+M5697+M5701+M5705+M5709+M5713+M5717+M5721+M5725+M5729+M5733+M5737+M5741+M5745+M5749+M5753+M5757+M5761+M5765+M5769+M5773+M5777+M5781+M5785+M5789+M5793+M5797+M5801+M5805+M5809+M5813+M5817+M5821+M5825+M5829</f>
        <v>0</v>
      </c>
    </row>
    <row r="5669" spans="1:16" x14ac:dyDescent="0.2">
      <c r="A5669" t="s">
        <v>36</v>
      </c>
      <c r="B5669" s="5" t="s">
        <v>37</v>
      </c>
      <c r="C5669" s="5" t="s">
        <v>2997</v>
      </c>
      <c r="D5669" t="s">
        <v>4</v>
      </c>
      <c r="E5669" s="22" t="s">
        <v>3451</v>
      </c>
      <c r="F5669" s="23" t="s">
        <v>40</v>
      </c>
      <c r="G5669" s="24">
        <v>1</v>
      </c>
      <c r="H5669" s="23">
        <v>0</v>
      </c>
      <c r="I5669" s="23">
        <f>ROUND(G5669*H5669,6)</f>
        <v>0</v>
      </c>
      <c r="L5669" s="25">
        <v>0</v>
      </c>
      <c r="M5669" s="26">
        <f>ROUND(ROUND(L5669,2)*ROUND(G5669,3),2)</f>
        <v>0</v>
      </c>
      <c r="N5669" s="23" t="s">
        <v>53</v>
      </c>
      <c r="O5669">
        <f>(M5669*21)/100</f>
        <v>0</v>
      </c>
      <c r="P5669" t="s">
        <v>42</v>
      </c>
    </row>
    <row r="5670" spans="1:16" x14ac:dyDescent="0.2">
      <c r="A5670" s="27" t="s">
        <v>43</v>
      </c>
      <c r="E5670" s="28" t="s">
        <v>4</v>
      </c>
    </row>
    <row r="5671" spans="1:16" x14ac:dyDescent="0.2">
      <c r="A5671" s="27" t="s">
        <v>44</v>
      </c>
      <c r="E5671" s="29" t="s">
        <v>4</v>
      </c>
    </row>
    <row r="5672" spans="1:16" x14ac:dyDescent="0.2">
      <c r="E5672" s="28" t="s">
        <v>4</v>
      </c>
    </row>
    <row r="5673" spans="1:16" ht="25.5" x14ac:dyDescent="0.2">
      <c r="A5673" t="s">
        <v>36</v>
      </c>
      <c r="B5673" s="5" t="s">
        <v>83</v>
      </c>
      <c r="C5673" s="5" t="s">
        <v>2999</v>
      </c>
      <c r="D5673" t="s">
        <v>4</v>
      </c>
      <c r="E5673" s="22" t="s">
        <v>3479</v>
      </c>
      <c r="F5673" s="23" t="s">
        <v>40</v>
      </c>
      <c r="G5673" s="24">
        <v>2</v>
      </c>
      <c r="H5673" s="23">
        <v>0</v>
      </c>
      <c r="I5673" s="23">
        <f>ROUND(G5673*H5673,6)</f>
        <v>0</v>
      </c>
      <c r="L5673" s="25">
        <v>0</v>
      </c>
      <c r="M5673" s="26">
        <f>ROUND(ROUND(L5673,2)*ROUND(G5673,3),2)</f>
        <v>0</v>
      </c>
      <c r="N5673" s="23" t="s">
        <v>53</v>
      </c>
      <c r="O5673">
        <f>(M5673*21)/100</f>
        <v>0</v>
      </c>
      <c r="P5673" t="s">
        <v>42</v>
      </c>
    </row>
    <row r="5674" spans="1:16" x14ac:dyDescent="0.2">
      <c r="A5674" s="27" t="s">
        <v>43</v>
      </c>
      <c r="E5674" s="28" t="s">
        <v>4</v>
      </c>
    </row>
    <row r="5675" spans="1:16" x14ac:dyDescent="0.2">
      <c r="A5675" s="27" t="s">
        <v>44</v>
      </c>
      <c r="E5675" s="29" t="s">
        <v>4</v>
      </c>
    </row>
    <row r="5676" spans="1:16" x14ac:dyDescent="0.2">
      <c r="E5676" s="28" t="s">
        <v>4</v>
      </c>
    </row>
    <row r="5677" spans="1:16" x14ac:dyDescent="0.2">
      <c r="A5677" t="s">
        <v>36</v>
      </c>
      <c r="B5677" s="5" t="s">
        <v>86</v>
      </c>
      <c r="C5677" s="5" t="s">
        <v>3021</v>
      </c>
      <c r="D5677" t="s">
        <v>4</v>
      </c>
      <c r="E5677" s="22" t="s">
        <v>3480</v>
      </c>
      <c r="F5677" s="23" t="s">
        <v>40</v>
      </c>
      <c r="G5677" s="24">
        <v>2</v>
      </c>
      <c r="H5677" s="23">
        <v>0</v>
      </c>
      <c r="I5677" s="23">
        <f>ROUND(G5677*H5677,6)</f>
        <v>0</v>
      </c>
      <c r="L5677" s="25">
        <v>0</v>
      </c>
      <c r="M5677" s="26">
        <f>ROUND(ROUND(L5677,2)*ROUND(G5677,3),2)</f>
        <v>0</v>
      </c>
      <c r="N5677" s="23" t="s">
        <v>53</v>
      </c>
      <c r="O5677">
        <f>(M5677*21)/100</f>
        <v>0</v>
      </c>
      <c r="P5677" t="s">
        <v>42</v>
      </c>
    </row>
    <row r="5678" spans="1:16" x14ac:dyDescent="0.2">
      <c r="A5678" s="27" t="s">
        <v>43</v>
      </c>
      <c r="E5678" s="28" t="s">
        <v>4</v>
      </c>
    </row>
    <row r="5679" spans="1:16" x14ac:dyDescent="0.2">
      <c r="A5679" s="27" t="s">
        <v>44</v>
      </c>
      <c r="E5679" s="29" t="s">
        <v>4</v>
      </c>
    </row>
    <row r="5680" spans="1:16" x14ac:dyDescent="0.2">
      <c r="E5680" s="28" t="s">
        <v>4</v>
      </c>
    </row>
    <row r="5681" spans="1:16" x14ac:dyDescent="0.2">
      <c r="A5681" t="s">
        <v>36</v>
      </c>
      <c r="B5681" s="5" t="s">
        <v>96</v>
      </c>
      <c r="C5681" s="5" t="s">
        <v>3037</v>
      </c>
      <c r="D5681" t="s">
        <v>4</v>
      </c>
      <c r="E5681" s="22" t="s">
        <v>3474</v>
      </c>
      <c r="F5681" s="23" t="s">
        <v>40</v>
      </c>
      <c r="G5681" s="24">
        <v>1</v>
      </c>
      <c r="H5681" s="23">
        <v>0</v>
      </c>
      <c r="I5681" s="23">
        <f>ROUND(G5681*H5681,6)</f>
        <v>0</v>
      </c>
      <c r="L5681" s="25">
        <v>0</v>
      </c>
      <c r="M5681" s="26">
        <f>ROUND(ROUND(L5681,2)*ROUND(G5681,3),2)</f>
        <v>0</v>
      </c>
      <c r="N5681" s="23" t="s">
        <v>53</v>
      </c>
      <c r="O5681">
        <f>(M5681*21)/100</f>
        <v>0</v>
      </c>
      <c r="P5681" t="s">
        <v>42</v>
      </c>
    </row>
    <row r="5682" spans="1:16" x14ac:dyDescent="0.2">
      <c r="A5682" s="27" t="s">
        <v>43</v>
      </c>
      <c r="E5682" s="28" t="s">
        <v>4</v>
      </c>
    </row>
    <row r="5683" spans="1:16" x14ac:dyDescent="0.2">
      <c r="A5683" s="27" t="s">
        <v>44</v>
      </c>
      <c r="E5683" s="29" t="s">
        <v>4</v>
      </c>
    </row>
    <row r="5684" spans="1:16" x14ac:dyDescent="0.2">
      <c r="E5684" s="28" t="s">
        <v>4</v>
      </c>
    </row>
    <row r="5685" spans="1:16" x14ac:dyDescent="0.2">
      <c r="A5685" t="s">
        <v>36</v>
      </c>
      <c r="B5685" s="5" t="s">
        <v>100</v>
      </c>
      <c r="C5685" s="5" t="s">
        <v>3039</v>
      </c>
      <c r="D5685" t="s">
        <v>4</v>
      </c>
      <c r="E5685" s="22" t="s">
        <v>3475</v>
      </c>
      <c r="F5685" s="23" t="s">
        <v>40</v>
      </c>
      <c r="G5685" s="24">
        <v>1</v>
      </c>
      <c r="H5685" s="23">
        <v>0</v>
      </c>
      <c r="I5685" s="23">
        <f>ROUND(G5685*H5685,6)</f>
        <v>0</v>
      </c>
      <c r="L5685" s="25">
        <v>0</v>
      </c>
      <c r="M5685" s="26">
        <f>ROUND(ROUND(L5685,2)*ROUND(G5685,3),2)</f>
        <v>0</v>
      </c>
      <c r="N5685" s="23" t="s">
        <v>53</v>
      </c>
      <c r="O5685">
        <f>(M5685*21)/100</f>
        <v>0</v>
      </c>
      <c r="P5685" t="s">
        <v>42</v>
      </c>
    </row>
    <row r="5686" spans="1:16" x14ac:dyDescent="0.2">
      <c r="A5686" s="27" t="s">
        <v>43</v>
      </c>
      <c r="E5686" s="28" t="s">
        <v>4</v>
      </c>
    </row>
    <row r="5687" spans="1:16" x14ac:dyDescent="0.2">
      <c r="A5687" s="27" t="s">
        <v>44</v>
      </c>
      <c r="E5687" s="29" t="s">
        <v>4</v>
      </c>
    </row>
    <row r="5688" spans="1:16" x14ac:dyDescent="0.2">
      <c r="E5688" s="28" t="s">
        <v>4</v>
      </c>
    </row>
    <row r="5689" spans="1:16" x14ac:dyDescent="0.2">
      <c r="A5689" t="s">
        <v>36</v>
      </c>
      <c r="B5689" s="5" t="s">
        <v>106</v>
      </c>
      <c r="C5689" s="5" t="s">
        <v>3041</v>
      </c>
      <c r="D5689" t="s">
        <v>4</v>
      </c>
      <c r="E5689" s="22" t="s">
        <v>3476</v>
      </c>
      <c r="F5689" s="23" t="s">
        <v>40</v>
      </c>
      <c r="G5689" s="24">
        <v>1</v>
      </c>
      <c r="H5689" s="23">
        <v>0</v>
      </c>
      <c r="I5689" s="23">
        <f>ROUND(G5689*H5689,6)</f>
        <v>0</v>
      </c>
      <c r="L5689" s="25">
        <v>0</v>
      </c>
      <c r="M5689" s="26">
        <f>ROUND(ROUND(L5689,2)*ROUND(G5689,3),2)</f>
        <v>0</v>
      </c>
      <c r="N5689" s="23" t="s">
        <v>53</v>
      </c>
      <c r="O5689">
        <f>(M5689*21)/100</f>
        <v>0</v>
      </c>
      <c r="P5689" t="s">
        <v>42</v>
      </c>
    </row>
    <row r="5690" spans="1:16" x14ac:dyDescent="0.2">
      <c r="A5690" s="27" t="s">
        <v>43</v>
      </c>
      <c r="E5690" s="28" t="s">
        <v>4</v>
      </c>
    </row>
    <row r="5691" spans="1:16" x14ac:dyDescent="0.2">
      <c r="A5691" s="27" t="s">
        <v>44</v>
      </c>
      <c r="E5691" s="29" t="s">
        <v>4</v>
      </c>
    </row>
    <row r="5692" spans="1:16" x14ac:dyDescent="0.2">
      <c r="E5692" s="28" t="s">
        <v>4</v>
      </c>
    </row>
    <row r="5693" spans="1:16" x14ac:dyDescent="0.2">
      <c r="A5693" t="s">
        <v>36</v>
      </c>
      <c r="B5693" s="5" t="s">
        <v>110</v>
      </c>
      <c r="C5693" s="5" t="s">
        <v>3043</v>
      </c>
      <c r="D5693" t="s">
        <v>4</v>
      </c>
      <c r="E5693" s="22" t="s">
        <v>3472</v>
      </c>
      <c r="F5693" s="23" t="s">
        <v>40</v>
      </c>
      <c r="G5693" s="24">
        <v>3</v>
      </c>
      <c r="H5693" s="23">
        <v>0</v>
      </c>
      <c r="I5693" s="23">
        <f>ROUND(G5693*H5693,6)</f>
        <v>0</v>
      </c>
      <c r="L5693" s="25">
        <v>0</v>
      </c>
      <c r="M5693" s="26">
        <f>ROUND(ROUND(L5693,2)*ROUND(G5693,3),2)</f>
        <v>0</v>
      </c>
      <c r="N5693" s="23" t="s">
        <v>53</v>
      </c>
      <c r="O5693">
        <f>(M5693*21)/100</f>
        <v>0</v>
      </c>
      <c r="P5693" t="s">
        <v>42</v>
      </c>
    </row>
    <row r="5694" spans="1:16" x14ac:dyDescent="0.2">
      <c r="A5694" s="27" t="s">
        <v>43</v>
      </c>
      <c r="E5694" s="28" t="s">
        <v>4</v>
      </c>
    </row>
    <row r="5695" spans="1:16" x14ac:dyDescent="0.2">
      <c r="A5695" s="27" t="s">
        <v>44</v>
      </c>
      <c r="E5695" s="29" t="s">
        <v>4</v>
      </c>
    </row>
    <row r="5696" spans="1:16" x14ac:dyDescent="0.2">
      <c r="E5696" s="28" t="s">
        <v>4</v>
      </c>
    </row>
    <row r="5697" spans="1:16" x14ac:dyDescent="0.2">
      <c r="A5697" t="s">
        <v>36</v>
      </c>
      <c r="B5697" s="5" t="s">
        <v>182</v>
      </c>
      <c r="C5697" s="5" t="s">
        <v>3045</v>
      </c>
      <c r="D5697" t="s">
        <v>4</v>
      </c>
      <c r="E5697" s="22" t="s">
        <v>3481</v>
      </c>
      <c r="F5697" s="23" t="s">
        <v>40</v>
      </c>
      <c r="G5697" s="24">
        <v>2</v>
      </c>
      <c r="H5697" s="23">
        <v>0</v>
      </c>
      <c r="I5697" s="23">
        <f>ROUND(G5697*H5697,6)</f>
        <v>0</v>
      </c>
      <c r="L5697" s="25">
        <v>0</v>
      </c>
      <c r="M5697" s="26">
        <f>ROUND(ROUND(L5697,2)*ROUND(G5697,3),2)</f>
        <v>0</v>
      </c>
      <c r="N5697" s="23" t="s">
        <v>53</v>
      </c>
      <c r="O5697">
        <f>(M5697*21)/100</f>
        <v>0</v>
      </c>
      <c r="P5697" t="s">
        <v>42</v>
      </c>
    </row>
    <row r="5698" spans="1:16" x14ac:dyDescent="0.2">
      <c r="A5698" s="27" t="s">
        <v>43</v>
      </c>
      <c r="E5698" s="28" t="s">
        <v>4</v>
      </c>
    </row>
    <row r="5699" spans="1:16" x14ac:dyDescent="0.2">
      <c r="A5699" s="27" t="s">
        <v>44</v>
      </c>
      <c r="E5699" s="29" t="s">
        <v>4</v>
      </c>
    </row>
    <row r="5700" spans="1:16" x14ac:dyDescent="0.2">
      <c r="E5700" s="28" t="s">
        <v>4</v>
      </c>
    </row>
    <row r="5701" spans="1:16" x14ac:dyDescent="0.2">
      <c r="A5701" t="s">
        <v>36</v>
      </c>
      <c r="B5701" s="5" t="s">
        <v>186</v>
      </c>
      <c r="C5701" s="5" t="s">
        <v>3047</v>
      </c>
      <c r="D5701" t="s">
        <v>4</v>
      </c>
      <c r="E5701" s="22" t="s">
        <v>3455</v>
      </c>
      <c r="F5701" s="23" t="s">
        <v>40</v>
      </c>
      <c r="G5701" s="24">
        <v>1</v>
      </c>
      <c r="H5701" s="23">
        <v>0</v>
      </c>
      <c r="I5701" s="23">
        <f>ROUND(G5701*H5701,6)</f>
        <v>0</v>
      </c>
      <c r="L5701" s="25">
        <v>0</v>
      </c>
      <c r="M5701" s="26">
        <f>ROUND(ROUND(L5701,2)*ROUND(G5701,3),2)</f>
        <v>0</v>
      </c>
      <c r="N5701" s="23" t="s">
        <v>53</v>
      </c>
      <c r="O5701">
        <f>(M5701*21)/100</f>
        <v>0</v>
      </c>
      <c r="P5701" t="s">
        <v>42</v>
      </c>
    </row>
    <row r="5702" spans="1:16" x14ac:dyDescent="0.2">
      <c r="A5702" s="27" t="s">
        <v>43</v>
      </c>
      <c r="E5702" s="28" t="s">
        <v>4</v>
      </c>
    </row>
    <row r="5703" spans="1:16" x14ac:dyDescent="0.2">
      <c r="A5703" s="27" t="s">
        <v>44</v>
      </c>
      <c r="E5703" s="29" t="s">
        <v>4</v>
      </c>
    </row>
    <row r="5704" spans="1:16" x14ac:dyDescent="0.2">
      <c r="E5704" s="28" t="s">
        <v>4</v>
      </c>
    </row>
    <row r="5705" spans="1:16" x14ac:dyDescent="0.2">
      <c r="A5705" t="s">
        <v>36</v>
      </c>
      <c r="B5705" s="5" t="s">
        <v>191</v>
      </c>
      <c r="C5705" s="5" t="s">
        <v>3049</v>
      </c>
      <c r="D5705" t="s">
        <v>4</v>
      </c>
      <c r="E5705" s="22" t="s">
        <v>3482</v>
      </c>
      <c r="F5705" s="23" t="s">
        <v>40</v>
      </c>
      <c r="G5705" s="24">
        <v>1</v>
      </c>
      <c r="H5705" s="23">
        <v>0</v>
      </c>
      <c r="I5705" s="23">
        <f>ROUND(G5705*H5705,6)</f>
        <v>0</v>
      </c>
      <c r="L5705" s="25">
        <v>0</v>
      </c>
      <c r="M5705" s="26">
        <f>ROUND(ROUND(L5705,2)*ROUND(G5705,3),2)</f>
        <v>0</v>
      </c>
      <c r="N5705" s="23" t="s">
        <v>53</v>
      </c>
      <c r="O5705">
        <f>(M5705*21)/100</f>
        <v>0</v>
      </c>
      <c r="P5705" t="s">
        <v>42</v>
      </c>
    </row>
    <row r="5706" spans="1:16" x14ac:dyDescent="0.2">
      <c r="A5706" s="27" t="s">
        <v>43</v>
      </c>
      <c r="E5706" s="28" t="s">
        <v>4</v>
      </c>
    </row>
    <row r="5707" spans="1:16" x14ac:dyDescent="0.2">
      <c r="A5707" s="27" t="s">
        <v>44</v>
      </c>
      <c r="E5707" s="29" t="s">
        <v>4</v>
      </c>
    </row>
    <row r="5708" spans="1:16" x14ac:dyDescent="0.2">
      <c r="E5708" s="28" t="s">
        <v>4</v>
      </c>
    </row>
    <row r="5709" spans="1:16" ht="25.5" x14ac:dyDescent="0.2">
      <c r="A5709" t="s">
        <v>36</v>
      </c>
      <c r="B5709" s="5" t="s">
        <v>196</v>
      </c>
      <c r="C5709" s="5" t="s">
        <v>3051</v>
      </c>
      <c r="D5709" t="s">
        <v>4</v>
      </c>
      <c r="E5709" s="22" t="s">
        <v>3452</v>
      </c>
      <c r="F5709" s="23" t="s">
        <v>89</v>
      </c>
      <c r="G5709" s="24">
        <v>1</v>
      </c>
      <c r="H5709" s="23">
        <v>0</v>
      </c>
      <c r="I5709" s="23">
        <f>ROUND(G5709*H5709,6)</f>
        <v>0</v>
      </c>
      <c r="L5709" s="25">
        <v>0</v>
      </c>
      <c r="M5709" s="26">
        <f>ROUND(ROUND(L5709,2)*ROUND(G5709,3),2)</f>
        <v>0</v>
      </c>
      <c r="N5709" s="23" t="s">
        <v>53</v>
      </c>
      <c r="O5709">
        <f>(M5709*21)/100</f>
        <v>0</v>
      </c>
      <c r="P5709" t="s">
        <v>42</v>
      </c>
    </row>
    <row r="5710" spans="1:16" x14ac:dyDescent="0.2">
      <c r="A5710" s="27" t="s">
        <v>43</v>
      </c>
      <c r="E5710" s="28" t="s">
        <v>4</v>
      </c>
    </row>
    <row r="5711" spans="1:16" x14ac:dyDescent="0.2">
      <c r="A5711" s="27" t="s">
        <v>44</v>
      </c>
      <c r="E5711" s="29" t="s">
        <v>4</v>
      </c>
    </row>
    <row r="5712" spans="1:16" x14ac:dyDescent="0.2">
      <c r="E5712" s="28" t="s">
        <v>4</v>
      </c>
    </row>
    <row r="5713" spans="1:16" x14ac:dyDescent="0.2">
      <c r="A5713" t="s">
        <v>36</v>
      </c>
      <c r="B5713" s="5" t="s">
        <v>42</v>
      </c>
      <c r="C5713" s="5" t="s">
        <v>3053</v>
      </c>
      <c r="D5713" t="s">
        <v>4</v>
      </c>
      <c r="E5713" s="22" t="s">
        <v>3483</v>
      </c>
      <c r="F5713" s="23" t="s">
        <v>40</v>
      </c>
      <c r="G5713" s="24">
        <v>4</v>
      </c>
      <c r="H5713" s="23">
        <v>0</v>
      </c>
      <c r="I5713" s="23">
        <f>ROUND(G5713*H5713,6)</f>
        <v>0</v>
      </c>
      <c r="L5713" s="25">
        <v>0</v>
      </c>
      <c r="M5713" s="26">
        <f>ROUND(ROUND(L5713,2)*ROUND(G5713,3),2)</f>
        <v>0</v>
      </c>
      <c r="N5713" s="23" t="s">
        <v>53</v>
      </c>
      <c r="O5713">
        <f>(M5713*21)/100</f>
        <v>0</v>
      </c>
      <c r="P5713" t="s">
        <v>42</v>
      </c>
    </row>
    <row r="5714" spans="1:16" x14ac:dyDescent="0.2">
      <c r="A5714" s="27" t="s">
        <v>43</v>
      </c>
      <c r="E5714" s="28" t="s">
        <v>4</v>
      </c>
    </row>
    <row r="5715" spans="1:16" x14ac:dyDescent="0.2">
      <c r="A5715" s="27" t="s">
        <v>44</v>
      </c>
      <c r="E5715" s="29" t="s">
        <v>4</v>
      </c>
    </row>
    <row r="5716" spans="1:16" x14ac:dyDescent="0.2">
      <c r="E5716" s="28" t="s">
        <v>4</v>
      </c>
    </row>
    <row r="5717" spans="1:16" x14ac:dyDescent="0.2">
      <c r="A5717" t="s">
        <v>36</v>
      </c>
      <c r="B5717" s="5" t="s">
        <v>199</v>
      </c>
      <c r="C5717" s="5" t="s">
        <v>3370</v>
      </c>
      <c r="D5717" t="s">
        <v>4</v>
      </c>
      <c r="E5717" s="22" t="s">
        <v>3484</v>
      </c>
      <c r="F5717" s="23" t="s">
        <v>89</v>
      </c>
      <c r="G5717" s="24">
        <v>1</v>
      </c>
      <c r="H5717" s="23">
        <v>0</v>
      </c>
      <c r="I5717" s="23">
        <f>ROUND(G5717*H5717,6)</f>
        <v>0</v>
      </c>
      <c r="L5717" s="25">
        <v>0</v>
      </c>
      <c r="M5717" s="26">
        <f>ROUND(ROUND(L5717,2)*ROUND(G5717,3),2)</f>
        <v>0</v>
      </c>
      <c r="N5717" s="23" t="s">
        <v>53</v>
      </c>
      <c r="O5717">
        <f>(M5717*21)/100</f>
        <v>0</v>
      </c>
      <c r="P5717" t="s">
        <v>42</v>
      </c>
    </row>
    <row r="5718" spans="1:16" x14ac:dyDescent="0.2">
      <c r="A5718" s="27" t="s">
        <v>43</v>
      </c>
      <c r="E5718" s="28" t="s">
        <v>4</v>
      </c>
    </row>
    <row r="5719" spans="1:16" x14ac:dyDescent="0.2">
      <c r="A5719" s="27" t="s">
        <v>44</v>
      </c>
      <c r="E5719" s="29" t="s">
        <v>4</v>
      </c>
    </row>
    <row r="5720" spans="1:16" x14ac:dyDescent="0.2">
      <c r="E5720" s="28" t="s">
        <v>4</v>
      </c>
    </row>
    <row r="5721" spans="1:16" x14ac:dyDescent="0.2">
      <c r="A5721" t="s">
        <v>36</v>
      </c>
      <c r="B5721" s="5" t="s">
        <v>204</v>
      </c>
      <c r="C5721" s="5" t="s">
        <v>3055</v>
      </c>
      <c r="D5721" t="s">
        <v>4</v>
      </c>
      <c r="E5721" s="22" t="s">
        <v>3453</v>
      </c>
      <c r="F5721" s="23" t="s">
        <v>89</v>
      </c>
      <c r="G5721" s="24">
        <v>1</v>
      </c>
      <c r="H5721" s="23">
        <v>0</v>
      </c>
      <c r="I5721" s="23">
        <f>ROUND(G5721*H5721,6)</f>
        <v>0</v>
      </c>
      <c r="L5721" s="25">
        <v>0</v>
      </c>
      <c r="M5721" s="26">
        <f>ROUND(ROUND(L5721,2)*ROUND(G5721,3),2)</f>
        <v>0</v>
      </c>
      <c r="N5721" s="23" t="s">
        <v>53</v>
      </c>
      <c r="O5721">
        <f>(M5721*21)/100</f>
        <v>0</v>
      </c>
      <c r="P5721" t="s">
        <v>42</v>
      </c>
    </row>
    <row r="5722" spans="1:16" x14ac:dyDescent="0.2">
      <c r="A5722" s="27" t="s">
        <v>43</v>
      </c>
      <c r="E5722" s="28" t="s">
        <v>4</v>
      </c>
    </row>
    <row r="5723" spans="1:16" x14ac:dyDescent="0.2">
      <c r="A5723" s="27" t="s">
        <v>44</v>
      </c>
      <c r="E5723" s="29" t="s">
        <v>4</v>
      </c>
    </row>
    <row r="5724" spans="1:16" x14ac:dyDescent="0.2">
      <c r="E5724" s="28" t="s">
        <v>4</v>
      </c>
    </row>
    <row r="5725" spans="1:16" x14ac:dyDescent="0.2">
      <c r="A5725" t="s">
        <v>36</v>
      </c>
      <c r="B5725" s="5" t="s">
        <v>116</v>
      </c>
      <c r="C5725" s="5" t="s">
        <v>3057</v>
      </c>
      <c r="D5725" t="s">
        <v>4</v>
      </c>
      <c r="E5725" s="22" t="s">
        <v>3454</v>
      </c>
      <c r="F5725" s="23" t="s">
        <v>40</v>
      </c>
      <c r="G5725" s="24">
        <v>1</v>
      </c>
      <c r="H5725" s="23">
        <v>0</v>
      </c>
      <c r="I5725" s="23">
        <f>ROUND(G5725*H5725,6)</f>
        <v>0</v>
      </c>
      <c r="L5725" s="25">
        <v>0</v>
      </c>
      <c r="M5725" s="26">
        <f>ROUND(ROUND(L5725,2)*ROUND(G5725,3),2)</f>
        <v>0</v>
      </c>
      <c r="N5725" s="23" t="s">
        <v>53</v>
      </c>
      <c r="O5725">
        <f>(M5725*21)/100</f>
        <v>0</v>
      </c>
      <c r="P5725" t="s">
        <v>42</v>
      </c>
    </row>
    <row r="5726" spans="1:16" x14ac:dyDescent="0.2">
      <c r="A5726" s="27" t="s">
        <v>43</v>
      </c>
      <c r="E5726" s="28" t="s">
        <v>4</v>
      </c>
    </row>
    <row r="5727" spans="1:16" x14ac:dyDescent="0.2">
      <c r="A5727" s="27" t="s">
        <v>44</v>
      </c>
      <c r="E5727" s="29" t="s">
        <v>4</v>
      </c>
    </row>
    <row r="5728" spans="1:16" x14ac:dyDescent="0.2">
      <c r="E5728" s="28" t="s">
        <v>4</v>
      </c>
    </row>
    <row r="5729" spans="1:16" x14ac:dyDescent="0.2">
      <c r="A5729" t="s">
        <v>36</v>
      </c>
      <c r="B5729" s="5" t="s">
        <v>213</v>
      </c>
      <c r="C5729" s="5" t="s">
        <v>3059</v>
      </c>
      <c r="D5729" t="s">
        <v>4</v>
      </c>
      <c r="E5729" s="22" t="s">
        <v>3485</v>
      </c>
      <c r="F5729" s="23" t="s">
        <v>40</v>
      </c>
      <c r="G5729" s="24">
        <v>1</v>
      </c>
      <c r="H5729" s="23">
        <v>0</v>
      </c>
      <c r="I5729" s="23">
        <f>ROUND(G5729*H5729,6)</f>
        <v>0</v>
      </c>
      <c r="L5729" s="25">
        <v>0</v>
      </c>
      <c r="M5729" s="26">
        <f>ROUND(ROUND(L5729,2)*ROUND(G5729,3),2)</f>
        <v>0</v>
      </c>
      <c r="N5729" s="23" t="s">
        <v>53</v>
      </c>
      <c r="O5729">
        <f>(M5729*21)/100</f>
        <v>0</v>
      </c>
      <c r="P5729" t="s">
        <v>42</v>
      </c>
    </row>
    <row r="5730" spans="1:16" x14ac:dyDescent="0.2">
      <c r="A5730" s="27" t="s">
        <v>43</v>
      </c>
      <c r="E5730" s="28" t="s">
        <v>4</v>
      </c>
    </row>
    <row r="5731" spans="1:16" x14ac:dyDescent="0.2">
      <c r="A5731" s="27" t="s">
        <v>44</v>
      </c>
      <c r="E5731" s="29" t="s">
        <v>4</v>
      </c>
    </row>
    <row r="5732" spans="1:16" x14ac:dyDescent="0.2">
      <c r="E5732" s="28" t="s">
        <v>4</v>
      </c>
    </row>
    <row r="5733" spans="1:16" x14ac:dyDescent="0.2">
      <c r="A5733" t="s">
        <v>36</v>
      </c>
      <c r="B5733" s="5" t="s">
        <v>218</v>
      </c>
      <c r="C5733" s="5" t="s">
        <v>3061</v>
      </c>
      <c r="D5733" t="s">
        <v>4</v>
      </c>
      <c r="E5733" s="22" t="s">
        <v>3456</v>
      </c>
      <c r="F5733" s="23" t="s">
        <v>40</v>
      </c>
      <c r="G5733" s="24">
        <v>3</v>
      </c>
      <c r="H5733" s="23">
        <v>0</v>
      </c>
      <c r="I5733" s="23">
        <f>ROUND(G5733*H5733,6)</f>
        <v>0</v>
      </c>
      <c r="L5733" s="25">
        <v>0</v>
      </c>
      <c r="M5733" s="26">
        <f>ROUND(ROUND(L5733,2)*ROUND(G5733,3),2)</f>
        <v>0</v>
      </c>
      <c r="N5733" s="23" t="s">
        <v>53</v>
      </c>
      <c r="O5733">
        <f>(M5733*21)/100</f>
        <v>0</v>
      </c>
      <c r="P5733" t="s">
        <v>42</v>
      </c>
    </row>
    <row r="5734" spans="1:16" x14ac:dyDescent="0.2">
      <c r="A5734" s="27" t="s">
        <v>43</v>
      </c>
      <c r="E5734" s="28" t="s">
        <v>4</v>
      </c>
    </row>
    <row r="5735" spans="1:16" x14ac:dyDescent="0.2">
      <c r="A5735" s="27" t="s">
        <v>44</v>
      </c>
      <c r="E5735" s="29" t="s">
        <v>4</v>
      </c>
    </row>
    <row r="5736" spans="1:16" x14ac:dyDescent="0.2">
      <c r="E5736" s="28" t="s">
        <v>4</v>
      </c>
    </row>
    <row r="5737" spans="1:16" x14ac:dyDescent="0.2">
      <c r="A5737" t="s">
        <v>36</v>
      </c>
      <c r="B5737" s="5" t="s">
        <v>221</v>
      </c>
      <c r="C5737" s="5" t="s">
        <v>3063</v>
      </c>
      <c r="D5737" t="s">
        <v>4</v>
      </c>
      <c r="E5737" s="22" t="s">
        <v>3457</v>
      </c>
      <c r="F5737" s="23" t="s">
        <v>40</v>
      </c>
      <c r="G5737" s="24">
        <v>1</v>
      </c>
      <c r="H5737" s="23">
        <v>0</v>
      </c>
      <c r="I5737" s="23">
        <f>ROUND(G5737*H5737,6)</f>
        <v>0</v>
      </c>
      <c r="L5737" s="25">
        <v>0</v>
      </c>
      <c r="M5737" s="26">
        <f>ROUND(ROUND(L5737,2)*ROUND(G5737,3),2)</f>
        <v>0</v>
      </c>
      <c r="N5737" s="23" t="s">
        <v>53</v>
      </c>
      <c r="O5737">
        <f>(M5737*21)/100</f>
        <v>0</v>
      </c>
      <c r="P5737" t="s">
        <v>42</v>
      </c>
    </row>
    <row r="5738" spans="1:16" x14ac:dyDescent="0.2">
      <c r="A5738" s="27" t="s">
        <v>43</v>
      </c>
      <c r="E5738" s="28" t="s">
        <v>4</v>
      </c>
    </row>
    <row r="5739" spans="1:16" x14ac:dyDescent="0.2">
      <c r="A5739" s="27" t="s">
        <v>44</v>
      </c>
      <c r="E5739" s="29" t="s">
        <v>4</v>
      </c>
    </row>
    <row r="5740" spans="1:16" x14ac:dyDescent="0.2">
      <c r="E5740" s="28" t="s">
        <v>4</v>
      </c>
    </row>
    <row r="5741" spans="1:16" x14ac:dyDescent="0.2">
      <c r="A5741" t="s">
        <v>36</v>
      </c>
      <c r="B5741" s="5" t="s">
        <v>225</v>
      </c>
      <c r="C5741" s="5" t="s">
        <v>3065</v>
      </c>
      <c r="D5741" t="s">
        <v>4</v>
      </c>
      <c r="E5741" s="22" t="s">
        <v>3486</v>
      </c>
      <c r="F5741" s="23" t="s">
        <v>89</v>
      </c>
      <c r="G5741" s="24">
        <v>1</v>
      </c>
      <c r="H5741" s="23">
        <v>0</v>
      </c>
      <c r="I5741" s="23">
        <f>ROUND(G5741*H5741,6)</f>
        <v>0</v>
      </c>
      <c r="L5741" s="25">
        <v>0</v>
      </c>
      <c r="M5741" s="26">
        <f>ROUND(ROUND(L5741,2)*ROUND(G5741,3),2)</f>
        <v>0</v>
      </c>
      <c r="N5741" s="23" t="s">
        <v>53</v>
      </c>
      <c r="O5741">
        <f>(M5741*21)/100</f>
        <v>0</v>
      </c>
      <c r="P5741" t="s">
        <v>42</v>
      </c>
    </row>
    <row r="5742" spans="1:16" x14ac:dyDescent="0.2">
      <c r="A5742" s="27" t="s">
        <v>43</v>
      </c>
      <c r="E5742" s="28" t="s">
        <v>4</v>
      </c>
    </row>
    <row r="5743" spans="1:16" x14ac:dyDescent="0.2">
      <c r="A5743" s="27" t="s">
        <v>44</v>
      </c>
      <c r="E5743" s="29" t="s">
        <v>4</v>
      </c>
    </row>
    <row r="5744" spans="1:16" x14ac:dyDescent="0.2">
      <c r="E5744" s="28" t="s">
        <v>4</v>
      </c>
    </row>
    <row r="5745" spans="1:16" x14ac:dyDescent="0.2">
      <c r="A5745" t="s">
        <v>36</v>
      </c>
      <c r="B5745" s="5" t="s">
        <v>228</v>
      </c>
      <c r="C5745" s="5" t="s">
        <v>3067</v>
      </c>
      <c r="D5745" t="s">
        <v>4</v>
      </c>
      <c r="E5745" s="22" t="s">
        <v>3459</v>
      </c>
      <c r="F5745" s="23" t="s">
        <v>80</v>
      </c>
      <c r="G5745" s="24">
        <v>240</v>
      </c>
      <c r="H5745" s="23">
        <v>0</v>
      </c>
      <c r="I5745" s="23">
        <f>ROUND(G5745*H5745,6)</f>
        <v>0</v>
      </c>
      <c r="L5745" s="25">
        <v>0</v>
      </c>
      <c r="M5745" s="26">
        <f>ROUND(ROUND(L5745,2)*ROUND(G5745,3),2)</f>
        <v>0</v>
      </c>
      <c r="N5745" s="23" t="s">
        <v>53</v>
      </c>
      <c r="O5745">
        <f>(M5745*21)/100</f>
        <v>0</v>
      </c>
      <c r="P5745" t="s">
        <v>42</v>
      </c>
    </row>
    <row r="5746" spans="1:16" x14ac:dyDescent="0.2">
      <c r="A5746" s="27" t="s">
        <v>43</v>
      </c>
      <c r="E5746" s="28" t="s">
        <v>4</v>
      </c>
    </row>
    <row r="5747" spans="1:16" x14ac:dyDescent="0.2">
      <c r="A5747" s="27" t="s">
        <v>44</v>
      </c>
      <c r="E5747" s="29" t="s">
        <v>4</v>
      </c>
    </row>
    <row r="5748" spans="1:16" x14ac:dyDescent="0.2">
      <c r="E5748" s="28" t="s">
        <v>4</v>
      </c>
    </row>
    <row r="5749" spans="1:16" x14ac:dyDescent="0.2">
      <c r="A5749" t="s">
        <v>36</v>
      </c>
      <c r="B5749" s="5" t="s">
        <v>232</v>
      </c>
      <c r="C5749" s="5" t="s">
        <v>3069</v>
      </c>
      <c r="D5749" t="s">
        <v>4</v>
      </c>
      <c r="E5749" s="22" t="s">
        <v>3487</v>
      </c>
      <c r="F5749" s="23" t="s">
        <v>80</v>
      </c>
      <c r="G5749" s="24">
        <v>340</v>
      </c>
      <c r="H5749" s="23">
        <v>0</v>
      </c>
      <c r="I5749" s="23">
        <f>ROUND(G5749*H5749,6)</f>
        <v>0</v>
      </c>
      <c r="L5749" s="25">
        <v>0</v>
      </c>
      <c r="M5749" s="26">
        <f>ROUND(ROUND(L5749,2)*ROUND(G5749,3),2)</f>
        <v>0</v>
      </c>
      <c r="N5749" s="23" t="s">
        <v>53</v>
      </c>
      <c r="O5749">
        <f>(M5749*21)/100</f>
        <v>0</v>
      </c>
      <c r="P5749" t="s">
        <v>42</v>
      </c>
    </row>
    <row r="5750" spans="1:16" x14ac:dyDescent="0.2">
      <c r="A5750" s="27" t="s">
        <v>43</v>
      </c>
      <c r="E5750" s="28" t="s">
        <v>4</v>
      </c>
    </row>
    <row r="5751" spans="1:16" x14ac:dyDescent="0.2">
      <c r="A5751" s="27" t="s">
        <v>44</v>
      </c>
      <c r="E5751" s="29" t="s">
        <v>4</v>
      </c>
    </row>
    <row r="5752" spans="1:16" x14ac:dyDescent="0.2">
      <c r="E5752" s="28" t="s">
        <v>4</v>
      </c>
    </row>
    <row r="5753" spans="1:16" x14ac:dyDescent="0.2">
      <c r="A5753" t="s">
        <v>36</v>
      </c>
      <c r="B5753" s="5" t="s">
        <v>237</v>
      </c>
      <c r="C5753" s="5" t="s">
        <v>3071</v>
      </c>
      <c r="D5753" t="s">
        <v>4</v>
      </c>
      <c r="E5753" s="22" t="s">
        <v>3460</v>
      </c>
      <c r="F5753" s="23" t="s">
        <v>80</v>
      </c>
      <c r="G5753" s="24">
        <v>230</v>
      </c>
      <c r="H5753" s="23">
        <v>0</v>
      </c>
      <c r="I5753" s="23">
        <f>ROUND(G5753*H5753,6)</f>
        <v>0</v>
      </c>
      <c r="L5753" s="25">
        <v>0</v>
      </c>
      <c r="M5753" s="26">
        <f>ROUND(ROUND(L5753,2)*ROUND(G5753,3),2)</f>
        <v>0</v>
      </c>
      <c r="N5753" s="23" t="s">
        <v>53</v>
      </c>
      <c r="O5753">
        <f>(M5753*21)/100</f>
        <v>0</v>
      </c>
      <c r="P5753" t="s">
        <v>42</v>
      </c>
    </row>
    <row r="5754" spans="1:16" x14ac:dyDescent="0.2">
      <c r="A5754" s="27" t="s">
        <v>43</v>
      </c>
      <c r="E5754" s="28" t="s">
        <v>4</v>
      </c>
    </row>
    <row r="5755" spans="1:16" x14ac:dyDescent="0.2">
      <c r="A5755" s="27" t="s">
        <v>44</v>
      </c>
      <c r="E5755" s="29" t="s">
        <v>4</v>
      </c>
    </row>
    <row r="5756" spans="1:16" x14ac:dyDescent="0.2">
      <c r="E5756" s="28" t="s">
        <v>4</v>
      </c>
    </row>
    <row r="5757" spans="1:16" x14ac:dyDescent="0.2">
      <c r="A5757" t="s">
        <v>36</v>
      </c>
      <c r="B5757" s="5" t="s">
        <v>49</v>
      </c>
      <c r="C5757" s="5" t="s">
        <v>3073</v>
      </c>
      <c r="D5757" t="s">
        <v>4</v>
      </c>
      <c r="E5757" s="22" t="s">
        <v>3470</v>
      </c>
      <c r="F5757" s="23" t="s">
        <v>40</v>
      </c>
      <c r="G5757" s="24">
        <v>1</v>
      </c>
      <c r="H5757" s="23">
        <v>0</v>
      </c>
      <c r="I5757" s="23">
        <f>ROUND(G5757*H5757,6)</f>
        <v>0</v>
      </c>
      <c r="L5757" s="25">
        <v>0</v>
      </c>
      <c r="M5757" s="26">
        <f>ROUND(ROUND(L5757,2)*ROUND(G5757,3),2)</f>
        <v>0</v>
      </c>
      <c r="N5757" s="23" t="s">
        <v>53</v>
      </c>
      <c r="O5757">
        <f>(M5757*21)/100</f>
        <v>0</v>
      </c>
      <c r="P5757" t="s">
        <v>42</v>
      </c>
    </row>
    <row r="5758" spans="1:16" x14ac:dyDescent="0.2">
      <c r="A5758" s="27" t="s">
        <v>43</v>
      </c>
      <c r="E5758" s="28" t="s">
        <v>4</v>
      </c>
    </row>
    <row r="5759" spans="1:16" x14ac:dyDescent="0.2">
      <c r="A5759" s="27" t="s">
        <v>44</v>
      </c>
      <c r="E5759" s="29" t="s">
        <v>4</v>
      </c>
    </row>
    <row r="5760" spans="1:16" x14ac:dyDescent="0.2">
      <c r="E5760" s="28" t="s">
        <v>4</v>
      </c>
    </row>
    <row r="5761" spans="1:16" x14ac:dyDescent="0.2">
      <c r="A5761" t="s">
        <v>36</v>
      </c>
      <c r="B5761" s="5" t="s">
        <v>243</v>
      </c>
      <c r="C5761" s="5" t="s">
        <v>3075</v>
      </c>
      <c r="D5761" t="s">
        <v>4</v>
      </c>
      <c r="E5761" s="22" t="s">
        <v>3461</v>
      </c>
      <c r="F5761" s="23" t="s">
        <v>80</v>
      </c>
      <c r="G5761" s="24">
        <v>30</v>
      </c>
      <c r="H5761" s="23">
        <v>0</v>
      </c>
      <c r="I5761" s="23">
        <f>ROUND(G5761*H5761,6)</f>
        <v>0</v>
      </c>
      <c r="L5761" s="25">
        <v>0</v>
      </c>
      <c r="M5761" s="26">
        <f>ROUND(ROUND(L5761,2)*ROUND(G5761,3),2)</f>
        <v>0</v>
      </c>
      <c r="N5761" s="23" t="s">
        <v>53</v>
      </c>
      <c r="O5761">
        <f>(M5761*21)/100</f>
        <v>0</v>
      </c>
      <c r="P5761" t="s">
        <v>42</v>
      </c>
    </row>
    <row r="5762" spans="1:16" x14ac:dyDescent="0.2">
      <c r="A5762" s="27" t="s">
        <v>43</v>
      </c>
      <c r="E5762" s="28" t="s">
        <v>4</v>
      </c>
    </row>
    <row r="5763" spans="1:16" x14ac:dyDescent="0.2">
      <c r="A5763" s="27" t="s">
        <v>44</v>
      </c>
      <c r="E5763" s="29" t="s">
        <v>4</v>
      </c>
    </row>
    <row r="5764" spans="1:16" x14ac:dyDescent="0.2">
      <c r="E5764" s="28" t="s">
        <v>4</v>
      </c>
    </row>
    <row r="5765" spans="1:16" x14ac:dyDescent="0.2">
      <c r="A5765" t="s">
        <v>36</v>
      </c>
      <c r="B5765" s="5" t="s">
        <v>248</v>
      </c>
      <c r="C5765" s="5" t="s">
        <v>3077</v>
      </c>
      <c r="D5765" t="s">
        <v>4</v>
      </c>
      <c r="E5765" s="22" t="s">
        <v>3463</v>
      </c>
      <c r="F5765" s="23" t="s">
        <v>80</v>
      </c>
      <c r="G5765" s="24">
        <v>40</v>
      </c>
      <c r="H5765" s="23">
        <v>0</v>
      </c>
      <c r="I5765" s="23">
        <f>ROUND(G5765*H5765,6)</f>
        <v>0</v>
      </c>
      <c r="L5765" s="25">
        <v>0</v>
      </c>
      <c r="M5765" s="26">
        <f>ROUND(ROUND(L5765,2)*ROUND(G5765,3),2)</f>
        <v>0</v>
      </c>
      <c r="N5765" s="23" t="s">
        <v>53</v>
      </c>
      <c r="O5765">
        <f>(M5765*21)/100</f>
        <v>0</v>
      </c>
      <c r="P5765" t="s">
        <v>42</v>
      </c>
    </row>
    <row r="5766" spans="1:16" x14ac:dyDescent="0.2">
      <c r="A5766" s="27" t="s">
        <v>43</v>
      </c>
      <c r="E5766" s="28" t="s">
        <v>4</v>
      </c>
    </row>
    <row r="5767" spans="1:16" x14ac:dyDescent="0.2">
      <c r="A5767" s="27" t="s">
        <v>44</v>
      </c>
      <c r="E5767" s="29" t="s">
        <v>4</v>
      </c>
    </row>
    <row r="5768" spans="1:16" x14ac:dyDescent="0.2">
      <c r="E5768" s="28" t="s">
        <v>4</v>
      </c>
    </row>
    <row r="5769" spans="1:16" x14ac:dyDescent="0.2">
      <c r="A5769" t="s">
        <v>36</v>
      </c>
      <c r="B5769" s="5" t="s">
        <v>252</v>
      </c>
      <c r="C5769" s="5" t="s">
        <v>3079</v>
      </c>
      <c r="D5769" t="s">
        <v>4</v>
      </c>
      <c r="E5769" s="22" t="s">
        <v>3488</v>
      </c>
      <c r="F5769" s="23" t="s">
        <v>80</v>
      </c>
      <c r="G5769" s="24">
        <v>70</v>
      </c>
      <c r="H5769" s="23">
        <v>0</v>
      </c>
      <c r="I5769" s="23">
        <f>ROUND(G5769*H5769,6)</f>
        <v>0</v>
      </c>
      <c r="L5769" s="25">
        <v>0</v>
      </c>
      <c r="M5769" s="26">
        <f>ROUND(ROUND(L5769,2)*ROUND(G5769,3),2)</f>
        <v>0</v>
      </c>
      <c r="N5769" s="23" t="s">
        <v>53</v>
      </c>
      <c r="O5769">
        <f>(M5769*21)/100</f>
        <v>0</v>
      </c>
      <c r="P5769" t="s">
        <v>42</v>
      </c>
    </row>
    <row r="5770" spans="1:16" x14ac:dyDescent="0.2">
      <c r="A5770" s="27" t="s">
        <v>43</v>
      </c>
      <c r="E5770" s="28" t="s">
        <v>4</v>
      </c>
    </row>
    <row r="5771" spans="1:16" x14ac:dyDescent="0.2">
      <c r="A5771" s="27" t="s">
        <v>44</v>
      </c>
      <c r="E5771" s="29" t="s">
        <v>4</v>
      </c>
    </row>
    <row r="5772" spans="1:16" x14ac:dyDescent="0.2">
      <c r="E5772" s="28" t="s">
        <v>4</v>
      </c>
    </row>
    <row r="5773" spans="1:16" x14ac:dyDescent="0.2">
      <c r="A5773" t="s">
        <v>36</v>
      </c>
      <c r="B5773" s="5" t="s">
        <v>298</v>
      </c>
      <c r="C5773" s="5" t="s">
        <v>3081</v>
      </c>
      <c r="D5773" t="s">
        <v>4</v>
      </c>
      <c r="E5773" s="22" t="s">
        <v>3489</v>
      </c>
      <c r="F5773" s="23" t="s">
        <v>80</v>
      </c>
      <c r="G5773" s="24">
        <v>70</v>
      </c>
      <c r="H5773" s="23">
        <v>0</v>
      </c>
      <c r="I5773" s="23">
        <f>ROUND(G5773*H5773,6)</f>
        <v>0</v>
      </c>
      <c r="L5773" s="25">
        <v>0</v>
      </c>
      <c r="M5773" s="26">
        <f>ROUND(ROUND(L5773,2)*ROUND(G5773,3),2)</f>
        <v>0</v>
      </c>
      <c r="N5773" s="23" t="s">
        <v>53</v>
      </c>
      <c r="O5773">
        <f>(M5773*21)/100</f>
        <v>0</v>
      </c>
      <c r="P5773" t="s">
        <v>42</v>
      </c>
    </row>
    <row r="5774" spans="1:16" x14ac:dyDescent="0.2">
      <c r="A5774" s="27" t="s">
        <v>43</v>
      </c>
      <c r="E5774" s="28" t="s">
        <v>4</v>
      </c>
    </row>
    <row r="5775" spans="1:16" x14ac:dyDescent="0.2">
      <c r="A5775" s="27" t="s">
        <v>44</v>
      </c>
      <c r="E5775" s="29" t="s">
        <v>4</v>
      </c>
    </row>
    <row r="5776" spans="1:16" x14ac:dyDescent="0.2">
      <c r="E5776" s="28" t="s">
        <v>4</v>
      </c>
    </row>
    <row r="5777" spans="1:16" x14ac:dyDescent="0.2">
      <c r="A5777" t="s">
        <v>36</v>
      </c>
      <c r="B5777" s="5" t="s">
        <v>295</v>
      </c>
      <c r="C5777" s="5" t="s">
        <v>3083</v>
      </c>
      <c r="D5777" t="s">
        <v>4</v>
      </c>
      <c r="E5777" s="22" t="s">
        <v>3490</v>
      </c>
      <c r="F5777" s="23" t="s">
        <v>80</v>
      </c>
      <c r="G5777" s="24">
        <v>40</v>
      </c>
      <c r="H5777" s="23">
        <v>0</v>
      </c>
      <c r="I5777" s="23">
        <f>ROUND(G5777*H5777,6)</f>
        <v>0</v>
      </c>
      <c r="L5777" s="25">
        <v>0</v>
      </c>
      <c r="M5777" s="26">
        <f>ROUND(ROUND(L5777,2)*ROUND(G5777,3),2)</f>
        <v>0</v>
      </c>
      <c r="N5777" s="23" t="s">
        <v>53</v>
      </c>
      <c r="O5777">
        <f>(M5777*21)/100</f>
        <v>0</v>
      </c>
      <c r="P5777" t="s">
        <v>42</v>
      </c>
    </row>
    <row r="5778" spans="1:16" x14ac:dyDescent="0.2">
      <c r="A5778" s="27" t="s">
        <v>43</v>
      </c>
      <c r="E5778" s="28" t="s">
        <v>4</v>
      </c>
    </row>
    <row r="5779" spans="1:16" x14ac:dyDescent="0.2">
      <c r="A5779" s="27" t="s">
        <v>44</v>
      </c>
      <c r="E5779" s="29" t="s">
        <v>4</v>
      </c>
    </row>
    <row r="5780" spans="1:16" x14ac:dyDescent="0.2">
      <c r="E5780" s="28" t="s">
        <v>4</v>
      </c>
    </row>
    <row r="5781" spans="1:16" x14ac:dyDescent="0.2">
      <c r="A5781" t="s">
        <v>36</v>
      </c>
      <c r="B5781" s="5" t="s">
        <v>302</v>
      </c>
      <c r="C5781" s="5" t="s">
        <v>3085</v>
      </c>
      <c r="D5781" t="s">
        <v>4</v>
      </c>
      <c r="E5781" s="22" t="s">
        <v>3465</v>
      </c>
      <c r="F5781" s="23" t="s">
        <v>80</v>
      </c>
      <c r="G5781" s="24">
        <v>60</v>
      </c>
      <c r="H5781" s="23">
        <v>0</v>
      </c>
      <c r="I5781" s="23">
        <f>ROUND(G5781*H5781,6)</f>
        <v>0</v>
      </c>
      <c r="L5781" s="25">
        <v>0</v>
      </c>
      <c r="M5781" s="26">
        <f>ROUND(ROUND(L5781,2)*ROUND(G5781,3),2)</f>
        <v>0</v>
      </c>
      <c r="N5781" s="23" t="s">
        <v>53</v>
      </c>
      <c r="O5781">
        <f>(M5781*21)/100</f>
        <v>0</v>
      </c>
      <c r="P5781" t="s">
        <v>42</v>
      </c>
    </row>
    <row r="5782" spans="1:16" x14ac:dyDescent="0.2">
      <c r="A5782" s="27" t="s">
        <v>43</v>
      </c>
      <c r="E5782" s="28" t="s">
        <v>4</v>
      </c>
    </row>
    <row r="5783" spans="1:16" x14ac:dyDescent="0.2">
      <c r="A5783" s="27" t="s">
        <v>44</v>
      </c>
      <c r="E5783" s="29" t="s">
        <v>4</v>
      </c>
    </row>
    <row r="5784" spans="1:16" x14ac:dyDescent="0.2">
      <c r="E5784" s="28" t="s">
        <v>4</v>
      </c>
    </row>
    <row r="5785" spans="1:16" x14ac:dyDescent="0.2">
      <c r="A5785" t="s">
        <v>36</v>
      </c>
      <c r="B5785" s="5" t="s">
        <v>307</v>
      </c>
      <c r="C5785" s="5" t="s">
        <v>3087</v>
      </c>
      <c r="D5785" t="s">
        <v>4</v>
      </c>
      <c r="E5785" s="22" t="s">
        <v>3466</v>
      </c>
      <c r="F5785" s="23" t="s">
        <v>89</v>
      </c>
      <c r="G5785" s="24">
        <v>1</v>
      </c>
      <c r="H5785" s="23">
        <v>0</v>
      </c>
      <c r="I5785" s="23">
        <f>ROUND(G5785*H5785,6)</f>
        <v>0</v>
      </c>
      <c r="L5785" s="25">
        <v>0</v>
      </c>
      <c r="M5785" s="26">
        <f>ROUND(ROUND(L5785,2)*ROUND(G5785,3),2)</f>
        <v>0</v>
      </c>
      <c r="N5785" s="23" t="s">
        <v>53</v>
      </c>
      <c r="O5785">
        <f>(M5785*21)/100</f>
        <v>0</v>
      </c>
      <c r="P5785" t="s">
        <v>42</v>
      </c>
    </row>
    <row r="5786" spans="1:16" x14ac:dyDescent="0.2">
      <c r="A5786" s="27" t="s">
        <v>43</v>
      </c>
      <c r="E5786" s="28" t="s">
        <v>4</v>
      </c>
    </row>
    <row r="5787" spans="1:16" x14ac:dyDescent="0.2">
      <c r="A5787" s="27" t="s">
        <v>44</v>
      </c>
      <c r="E5787" s="29" t="s">
        <v>4</v>
      </c>
    </row>
    <row r="5788" spans="1:16" x14ac:dyDescent="0.2">
      <c r="E5788" s="28" t="s">
        <v>4</v>
      </c>
    </row>
    <row r="5789" spans="1:16" x14ac:dyDescent="0.2">
      <c r="A5789" t="s">
        <v>36</v>
      </c>
      <c r="B5789" s="5" t="s">
        <v>311</v>
      </c>
      <c r="C5789" s="5" t="s">
        <v>3089</v>
      </c>
      <c r="D5789" t="s">
        <v>4</v>
      </c>
      <c r="E5789" s="22" t="s">
        <v>29</v>
      </c>
      <c r="F5789" s="23" t="s">
        <v>40</v>
      </c>
      <c r="G5789" s="24">
        <v>1</v>
      </c>
      <c r="H5789" s="23">
        <v>0</v>
      </c>
      <c r="I5789" s="23">
        <f>ROUND(G5789*H5789,6)</f>
        <v>0</v>
      </c>
      <c r="L5789" s="25">
        <v>0</v>
      </c>
      <c r="M5789" s="26">
        <f>ROUND(ROUND(L5789,2)*ROUND(G5789,3),2)</f>
        <v>0</v>
      </c>
      <c r="N5789" s="23" t="s">
        <v>53</v>
      </c>
      <c r="O5789">
        <f>(M5789*21)/100</f>
        <v>0</v>
      </c>
      <c r="P5789" t="s">
        <v>42</v>
      </c>
    </row>
    <row r="5790" spans="1:16" x14ac:dyDescent="0.2">
      <c r="A5790" s="27" t="s">
        <v>43</v>
      </c>
      <c r="E5790" s="28" t="s">
        <v>4</v>
      </c>
    </row>
    <row r="5791" spans="1:16" x14ac:dyDescent="0.2">
      <c r="A5791" s="27" t="s">
        <v>44</v>
      </c>
      <c r="E5791" s="29" t="s">
        <v>4</v>
      </c>
    </row>
    <row r="5792" spans="1:16" x14ac:dyDescent="0.2">
      <c r="E5792" s="28" t="s">
        <v>4</v>
      </c>
    </row>
    <row r="5793" spans="1:16" x14ac:dyDescent="0.2">
      <c r="A5793" t="s">
        <v>36</v>
      </c>
      <c r="B5793" s="5" t="s">
        <v>315</v>
      </c>
      <c r="C5793" s="5" t="s">
        <v>3091</v>
      </c>
      <c r="D5793" t="s">
        <v>4</v>
      </c>
      <c r="E5793" s="22" t="s">
        <v>3467</v>
      </c>
      <c r="F5793" s="23" t="s">
        <v>40</v>
      </c>
      <c r="G5793" s="24">
        <v>1</v>
      </c>
      <c r="H5793" s="23">
        <v>0</v>
      </c>
      <c r="I5793" s="23">
        <f>ROUND(G5793*H5793,6)</f>
        <v>0</v>
      </c>
      <c r="L5793" s="25">
        <v>0</v>
      </c>
      <c r="M5793" s="26">
        <f>ROUND(ROUND(L5793,2)*ROUND(G5793,3),2)</f>
        <v>0</v>
      </c>
      <c r="N5793" s="23" t="s">
        <v>53</v>
      </c>
      <c r="O5793">
        <f>(M5793*21)/100</f>
        <v>0</v>
      </c>
      <c r="P5793" t="s">
        <v>42</v>
      </c>
    </row>
    <row r="5794" spans="1:16" x14ac:dyDescent="0.2">
      <c r="A5794" s="27" t="s">
        <v>43</v>
      </c>
      <c r="E5794" s="28" t="s">
        <v>4</v>
      </c>
    </row>
    <row r="5795" spans="1:16" x14ac:dyDescent="0.2">
      <c r="A5795" s="27" t="s">
        <v>44</v>
      </c>
      <c r="E5795" s="29" t="s">
        <v>4</v>
      </c>
    </row>
    <row r="5796" spans="1:16" x14ac:dyDescent="0.2">
      <c r="E5796" s="28" t="s">
        <v>4</v>
      </c>
    </row>
    <row r="5797" spans="1:16" x14ac:dyDescent="0.2">
      <c r="A5797" t="s">
        <v>36</v>
      </c>
      <c r="B5797" s="5" t="s">
        <v>319</v>
      </c>
      <c r="C5797" s="5" t="s">
        <v>3093</v>
      </c>
      <c r="D5797" t="s">
        <v>4</v>
      </c>
      <c r="E5797" s="22" t="s">
        <v>3468</v>
      </c>
      <c r="F5797" s="23" t="s">
        <v>40</v>
      </c>
      <c r="G5797" s="24">
        <v>1</v>
      </c>
      <c r="H5797" s="23">
        <v>0</v>
      </c>
      <c r="I5797" s="23">
        <f>ROUND(G5797*H5797,6)</f>
        <v>0</v>
      </c>
      <c r="L5797" s="25">
        <v>0</v>
      </c>
      <c r="M5797" s="26">
        <f>ROUND(ROUND(L5797,2)*ROUND(G5797,3),2)</f>
        <v>0</v>
      </c>
      <c r="N5797" s="23" t="s">
        <v>53</v>
      </c>
      <c r="O5797">
        <f>(M5797*21)/100</f>
        <v>0</v>
      </c>
      <c r="P5797" t="s">
        <v>42</v>
      </c>
    </row>
    <row r="5798" spans="1:16" x14ac:dyDescent="0.2">
      <c r="A5798" s="27" t="s">
        <v>43</v>
      </c>
      <c r="E5798" s="28" t="s">
        <v>4</v>
      </c>
    </row>
    <row r="5799" spans="1:16" x14ac:dyDescent="0.2">
      <c r="A5799" s="27" t="s">
        <v>44</v>
      </c>
      <c r="E5799" s="29" t="s">
        <v>4</v>
      </c>
    </row>
    <row r="5800" spans="1:16" x14ac:dyDescent="0.2">
      <c r="E5800" s="28" t="s">
        <v>4</v>
      </c>
    </row>
    <row r="5801" spans="1:16" x14ac:dyDescent="0.2">
      <c r="A5801" t="s">
        <v>36</v>
      </c>
      <c r="B5801" s="5" t="s">
        <v>57</v>
      </c>
      <c r="C5801" s="5" t="s">
        <v>3095</v>
      </c>
      <c r="D5801" t="s">
        <v>4</v>
      </c>
      <c r="E5801" s="22" t="s">
        <v>3491</v>
      </c>
      <c r="F5801" s="23" t="s">
        <v>40</v>
      </c>
      <c r="G5801" s="24">
        <v>1</v>
      </c>
      <c r="H5801" s="23">
        <v>0</v>
      </c>
      <c r="I5801" s="23">
        <f>ROUND(G5801*H5801,6)</f>
        <v>0</v>
      </c>
      <c r="L5801" s="25">
        <v>0</v>
      </c>
      <c r="M5801" s="26">
        <f>ROUND(ROUND(L5801,2)*ROUND(G5801,3),2)</f>
        <v>0</v>
      </c>
      <c r="N5801" s="23" t="s">
        <v>53</v>
      </c>
      <c r="O5801">
        <f>(M5801*21)/100</f>
        <v>0</v>
      </c>
      <c r="P5801" t="s">
        <v>42</v>
      </c>
    </row>
    <row r="5802" spans="1:16" x14ac:dyDescent="0.2">
      <c r="A5802" s="27" t="s">
        <v>43</v>
      </c>
      <c r="E5802" s="28" t="s">
        <v>4</v>
      </c>
    </row>
    <row r="5803" spans="1:16" x14ac:dyDescent="0.2">
      <c r="A5803" s="27" t="s">
        <v>44</v>
      </c>
      <c r="E5803" s="29" t="s">
        <v>4</v>
      </c>
    </row>
    <row r="5804" spans="1:16" x14ac:dyDescent="0.2">
      <c r="E5804" s="28" t="s">
        <v>4</v>
      </c>
    </row>
    <row r="5805" spans="1:16" x14ac:dyDescent="0.2">
      <c r="A5805" t="s">
        <v>36</v>
      </c>
      <c r="B5805" s="5" t="s">
        <v>325</v>
      </c>
      <c r="C5805" s="5" t="s">
        <v>3097</v>
      </c>
      <c r="D5805" t="s">
        <v>4</v>
      </c>
      <c r="E5805" s="22" t="s">
        <v>3469</v>
      </c>
      <c r="F5805" s="23" t="s">
        <v>366</v>
      </c>
      <c r="G5805" s="24">
        <v>12</v>
      </c>
      <c r="H5805" s="23">
        <v>0</v>
      </c>
      <c r="I5805" s="23">
        <f>ROUND(G5805*H5805,6)</f>
        <v>0</v>
      </c>
      <c r="L5805" s="25">
        <v>0</v>
      </c>
      <c r="M5805" s="26">
        <f>ROUND(ROUND(L5805,2)*ROUND(G5805,3),2)</f>
        <v>0</v>
      </c>
      <c r="N5805" s="23" t="s">
        <v>53</v>
      </c>
      <c r="O5805">
        <f>(M5805*21)/100</f>
        <v>0</v>
      </c>
      <c r="P5805" t="s">
        <v>42</v>
      </c>
    </row>
    <row r="5806" spans="1:16" x14ac:dyDescent="0.2">
      <c r="A5806" s="27" t="s">
        <v>43</v>
      </c>
      <c r="E5806" s="28" t="s">
        <v>4</v>
      </c>
    </row>
    <row r="5807" spans="1:16" x14ac:dyDescent="0.2">
      <c r="A5807" s="27" t="s">
        <v>44</v>
      </c>
      <c r="E5807" s="29" t="s">
        <v>4</v>
      </c>
    </row>
    <row r="5808" spans="1:16" x14ac:dyDescent="0.2">
      <c r="E5808" s="28" t="s">
        <v>4</v>
      </c>
    </row>
    <row r="5809" spans="1:16" x14ac:dyDescent="0.2">
      <c r="A5809" t="s">
        <v>36</v>
      </c>
      <c r="B5809" s="5" t="s">
        <v>61</v>
      </c>
      <c r="C5809" s="5" t="s">
        <v>3117</v>
      </c>
      <c r="D5809" t="s">
        <v>4</v>
      </c>
      <c r="E5809" s="22" t="s">
        <v>3492</v>
      </c>
      <c r="F5809" s="23" t="s">
        <v>40</v>
      </c>
      <c r="G5809" s="24">
        <v>4</v>
      </c>
      <c r="H5809" s="23">
        <v>0</v>
      </c>
      <c r="I5809" s="23">
        <f>ROUND(G5809*H5809,6)</f>
        <v>0</v>
      </c>
      <c r="L5809" s="25">
        <v>0</v>
      </c>
      <c r="M5809" s="26">
        <f>ROUND(ROUND(L5809,2)*ROUND(G5809,3),2)</f>
        <v>0</v>
      </c>
      <c r="N5809" s="23" t="s">
        <v>53</v>
      </c>
      <c r="O5809">
        <f>(M5809*21)/100</f>
        <v>0</v>
      </c>
      <c r="P5809" t="s">
        <v>42</v>
      </c>
    </row>
    <row r="5810" spans="1:16" x14ac:dyDescent="0.2">
      <c r="A5810" s="27" t="s">
        <v>43</v>
      </c>
      <c r="E5810" s="28" t="s">
        <v>4</v>
      </c>
    </row>
    <row r="5811" spans="1:16" x14ac:dyDescent="0.2">
      <c r="A5811" s="27" t="s">
        <v>44</v>
      </c>
      <c r="E5811" s="29" t="s">
        <v>4</v>
      </c>
    </row>
    <row r="5812" spans="1:16" x14ac:dyDescent="0.2">
      <c r="E5812" s="28" t="s">
        <v>4</v>
      </c>
    </row>
    <row r="5813" spans="1:16" x14ac:dyDescent="0.2">
      <c r="A5813" t="s">
        <v>36</v>
      </c>
      <c r="B5813" s="5" t="s">
        <v>66</v>
      </c>
      <c r="C5813" s="5" t="s">
        <v>3139</v>
      </c>
      <c r="D5813" t="s">
        <v>4</v>
      </c>
      <c r="E5813" s="22" t="s">
        <v>3493</v>
      </c>
      <c r="F5813" s="23" t="s">
        <v>40</v>
      </c>
      <c r="G5813" s="24">
        <v>1</v>
      </c>
      <c r="H5813" s="23">
        <v>0</v>
      </c>
      <c r="I5813" s="23">
        <f>ROUND(G5813*H5813,6)</f>
        <v>0</v>
      </c>
      <c r="L5813" s="25">
        <v>0</v>
      </c>
      <c r="M5813" s="26">
        <f>ROUND(ROUND(L5813,2)*ROUND(G5813,3),2)</f>
        <v>0</v>
      </c>
      <c r="N5813" s="23" t="s">
        <v>53</v>
      </c>
      <c r="O5813">
        <f>(M5813*21)/100</f>
        <v>0</v>
      </c>
      <c r="P5813" t="s">
        <v>42</v>
      </c>
    </row>
    <row r="5814" spans="1:16" x14ac:dyDescent="0.2">
      <c r="A5814" s="27" t="s">
        <v>43</v>
      </c>
      <c r="E5814" s="28" t="s">
        <v>4</v>
      </c>
    </row>
    <row r="5815" spans="1:16" x14ac:dyDescent="0.2">
      <c r="A5815" s="27" t="s">
        <v>44</v>
      </c>
      <c r="E5815" s="29" t="s">
        <v>4</v>
      </c>
    </row>
    <row r="5816" spans="1:16" x14ac:dyDescent="0.2">
      <c r="E5816" s="28" t="s">
        <v>4</v>
      </c>
    </row>
    <row r="5817" spans="1:16" x14ac:dyDescent="0.2">
      <c r="A5817" t="s">
        <v>36</v>
      </c>
      <c r="B5817" s="5" t="s">
        <v>69</v>
      </c>
      <c r="C5817" s="5" t="s">
        <v>3161</v>
      </c>
      <c r="D5817" t="s">
        <v>4</v>
      </c>
      <c r="E5817" s="22" t="s">
        <v>3494</v>
      </c>
      <c r="F5817" s="23" t="s">
        <v>40</v>
      </c>
      <c r="G5817" s="24">
        <v>1</v>
      </c>
      <c r="H5817" s="23">
        <v>0</v>
      </c>
      <c r="I5817" s="23">
        <f>ROUND(G5817*H5817,6)</f>
        <v>0</v>
      </c>
      <c r="L5817" s="25">
        <v>0</v>
      </c>
      <c r="M5817" s="26">
        <f>ROUND(ROUND(L5817,2)*ROUND(G5817,3),2)</f>
        <v>0</v>
      </c>
      <c r="N5817" s="23" t="s">
        <v>53</v>
      </c>
      <c r="O5817">
        <f>(M5817*21)/100</f>
        <v>0</v>
      </c>
      <c r="P5817" t="s">
        <v>42</v>
      </c>
    </row>
    <row r="5818" spans="1:16" x14ac:dyDescent="0.2">
      <c r="A5818" s="27" t="s">
        <v>43</v>
      </c>
      <c r="E5818" s="28" t="s">
        <v>4</v>
      </c>
    </row>
    <row r="5819" spans="1:16" x14ac:dyDescent="0.2">
      <c r="A5819" s="27" t="s">
        <v>44</v>
      </c>
      <c r="E5819" s="29" t="s">
        <v>4</v>
      </c>
    </row>
    <row r="5820" spans="1:16" x14ac:dyDescent="0.2">
      <c r="E5820" s="28" t="s">
        <v>4</v>
      </c>
    </row>
    <row r="5821" spans="1:16" x14ac:dyDescent="0.2">
      <c r="A5821" t="s">
        <v>36</v>
      </c>
      <c r="B5821" s="5" t="s">
        <v>73</v>
      </c>
      <c r="C5821" s="5" t="s">
        <v>3181</v>
      </c>
      <c r="D5821" t="s">
        <v>4</v>
      </c>
      <c r="E5821" s="22" t="s">
        <v>3495</v>
      </c>
      <c r="F5821" s="23" t="s">
        <v>40</v>
      </c>
      <c r="G5821" s="24">
        <v>1</v>
      </c>
      <c r="H5821" s="23">
        <v>0</v>
      </c>
      <c r="I5821" s="23">
        <f>ROUND(G5821*H5821,6)</f>
        <v>0</v>
      </c>
      <c r="L5821" s="25">
        <v>0</v>
      </c>
      <c r="M5821" s="26">
        <f>ROUND(ROUND(L5821,2)*ROUND(G5821,3),2)</f>
        <v>0</v>
      </c>
      <c r="N5821" s="23" t="s">
        <v>53</v>
      </c>
      <c r="O5821">
        <f>(M5821*21)/100</f>
        <v>0</v>
      </c>
      <c r="P5821" t="s">
        <v>42</v>
      </c>
    </row>
    <row r="5822" spans="1:16" x14ac:dyDescent="0.2">
      <c r="A5822" s="27" t="s">
        <v>43</v>
      </c>
      <c r="E5822" s="28" t="s">
        <v>4</v>
      </c>
    </row>
    <row r="5823" spans="1:16" x14ac:dyDescent="0.2">
      <c r="A5823" s="27" t="s">
        <v>44</v>
      </c>
      <c r="E5823" s="29" t="s">
        <v>4</v>
      </c>
    </row>
    <row r="5824" spans="1:16" x14ac:dyDescent="0.2">
      <c r="E5824" s="28" t="s">
        <v>4</v>
      </c>
    </row>
    <row r="5825" spans="1:16" x14ac:dyDescent="0.2">
      <c r="A5825" t="s">
        <v>36</v>
      </c>
      <c r="B5825" s="5" t="s">
        <v>90</v>
      </c>
      <c r="C5825" s="5" t="s">
        <v>3181</v>
      </c>
      <c r="D5825" t="s">
        <v>37</v>
      </c>
      <c r="E5825" s="22" t="s">
        <v>3495</v>
      </c>
      <c r="F5825" s="23" t="s">
        <v>40</v>
      </c>
      <c r="G5825" s="24">
        <v>10</v>
      </c>
      <c r="H5825" s="23">
        <v>0</v>
      </c>
      <c r="I5825" s="23">
        <f>ROUND(G5825*H5825,6)</f>
        <v>0</v>
      </c>
      <c r="L5825" s="25">
        <v>0</v>
      </c>
      <c r="M5825" s="26">
        <f>ROUND(ROUND(L5825,2)*ROUND(G5825,3),2)</f>
        <v>0</v>
      </c>
      <c r="N5825" s="23" t="s">
        <v>53</v>
      </c>
      <c r="O5825">
        <f>(M5825*21)/100</f>
        <v>0</v>
      </c>
      <c r="P5825" t="s">
        <v>42</v>
      </c>
    </row>
    <row r="5826" spans="1:16" x14ac:dyDescent="0.2">
      <c r="A5826" s="27" t="s">
        <v>43</v>
      </c>
      <c r="E5826" s="28" t="s">
        <v>4</v>
      </c>
    </row>
    <row r="5827" spans="1:16" x14ac:dyDescent="0.2">
      <c r="A5827" s="27" t="s">
        <v>44</v>
      </c>
      <c r="E5827" s="29" t="s">
        <v>4</v>
      </c>
    </row>
    <row r="5828" spans="1:16" x14ac:dyDescent="0.2">
      <c r="E5828" s="28" t="s">
        <v>4</v>
      </c>
    </row>
    <row r="5829" spans="1:16" ht="25.5" x14ac:dyDescent="0.2">
      <c r="A5829" t="s">
        <v>36</v>
      </c>
      <c r="B5829" s="5" t="s">
        <v>77</v>
      </c>
      <c r="C5829" s="5" t="s">
        <v>3203</v>
      </c>
      <c r="D5829" t="s">
        <v>4</v>
      </c>
      <c r="E5829" s="22" t="s">
        <v>3496</v>
      </c>
      <c r="F5829" s="23" t="s">
        <v>40</v>
      </c>
      <c r="G5829" s="24">
        <v>1</v>
      </c>
      <c r="H5829" s="23">
        <v>0</v>
      </c>
      <c r="I5829" s="23">
        <f>ROUND(G5829*H5829,6)</f>
        <v>0</v>
      </c>
      <c r="L5829" s="25">
        <v>0</v>
      </c>
      <c r="M5829" s="26">
        <f>ROUND(ROUND(L5829,2)*ROUND(G5829,3),2)</f>
        <v>0</v>
      </c>
      <c r="N5829" s="23" t="s">
        <v>53</v>
      </c>
      <c r="O5829">
        <f>(M5829*21)/100</f>
        <v>0</v>
      </c>
      <c r="P5829" t="s">
        <v>42</v>
      </c>
    </row>
    <row r="5830" spans="1:16" x14ac:dyDescent="0.2">
      <c r="A5830" s="27" t="s">
        <v>43</v>
      </c>
      <c r="E5830" s="28" t="s">
        <v>4</v>
      </c>
    </row>
    <row r="5831" spans="1:16" x14ac:dyDescent="0.2">
      <c r="A5831" s="27" t="s">
        <v>44</v>
      </c>
      <c r="E5831" s="29" t="s">
        <v>4</v>
      </c>
    </row>
    <row r="5832" spans="1:16" x14ac:dyDescent="0.2">
      <c r="E5832" s="28" t="s">
        <v>4</v>
      </c>
    </row>
    <row r="5833" spans="1:16" x14ac:dyDescent="0.2">
      <c r="A5833" t="s">
        <v>33</v>
      </c>
      <c r="C5833" s="6" t="s">
        <v>94</v>
      </c>
      <c r="E5833" s="30" t="s">
        <v>95</v>
      </c>
      <c r="J5833" s="26">
        <f>0</f>
        <v>0</v>
      </c>
      <c r="K5833" s="26">
        <f>0</f>
        <v>0</v>
      </c>
      <c r="L5833" s="26">
        <f>0+L5834</f>
        <v>0</v>
      </c>
      <c r="M5833" s="26">
        <f>0+M5834</f>
        <v>0</v>
      </c>
    </row>
    <row r="5834" spans="1:16" x14ac:dyDescent="0.2">
      <c r="A5834" t="s">
        <v>36</v>
      </c>
      <c r="B5834" s="5" t="s">
        <v>329</v>
      </c>
      <c r="C5834" s="5" t="s">
        <v>101</v>
      </c>
      <c r="D5834" t="s">
        <v>4</v>
      </c>
      <c r="E5834" s="22" t="s">
        <v>102</v>
      </c>
      <c r="F5834" s="23" t="s">
        <v>52</v>
      </c>
      <c r="G5834" s="24">
        <v>1</v>
      </c>
      <c r="H5834" s="23">
        <v>0</v>
      </c>
      <c r="I5834" s="23">
        <f>ROUND(G5834*H5834,6)</f>
        <v>0</v>
      </c>
      <c r="L5834" s="25">
        <v>0</v>
      </c>
      <c r="M5834" s="26">
        <f>ROUND(ROUND(L5834,2)*ROUND(G5834,3),2)</f>
        <v>0</v>
      </c>
      <c r="N5834" s="23" t="s">
        <v>47</v>
      </c>
      <c r="O5834">
        <f>(M5834*21)/100</f>
        <v>0</v>
      </c>
      <c r="P5834" t="s">
        <v>42</v>
      </c>
    </row>
    <row r="5835" spans="1:16" ht="38.25" x14ac:dyDescent="0.2">
      <c r="A5835" s="27" t="s">
        <v>43</v>
      </c>
      <c r="E5835" s="28" t="s">
        <v>3347</v>
      </c>
    </row>
    <row r="5836" spans="1:16" x14ac:dyDescent="0.2">
      <c r="A5836" s="27" t="s">
        <v>44</v>
      </c>
      <c r="E5836" s="29" t="s">
        <v>4</v>
      </c>
    </row>
    <row r="5837" spans="1:16" x14ac:dyDescent="0.2">
      <c r="E5837" s="28" t="s">
        <v>4</v>
      </c>
    </row>
  </sheetData>
  <sheetProtection algorithmName="SHA-512" hashValue="6RDNQ42s9lSXDXmWw4bbbTn0Q6SK9FRD0TRLPDDNErau2ojAJ3BKFa8eQYkdaYLd5fqr1v2k0wke8oYyQVfKSQ==" saltValue="jelqjetJIs/9tNoazYXcXQ==" spinCount="100000" sheet="1" objects="1" scenarios="1"/>
  <mergeCells count="17">
    <mergeCell ref="C1:C2"/>
    <mergeCell ref="E1:E2"/>
    <mergeCell ref="C3:D3"/>
    <mergeCell ref="C4:D4"/>
    <mergeCell ref="A5:A7"/>
    <mergeCell ref="B5:B7"/>
    <mergeCell ref="C5:C7"/>
    <mergeCell ref="D5:D7"/>
    <mergeCell ref="E5:E7"/>
    <mergeCell ref="N5:N7"/>
    <mergeCell ref="F5:F7"/>
    <mergeCell ref="G5:G7"/>
    <mergeCell ref="H5:H7"/>
    <mergeCell ref="I5:I7"/>
    <mergeCell ref="J5:M5"/>
    <mergeCell ref="J6:K6"/>
    <mergeCell ref="L6:M6"/>
  </mergeCells>
  <pageMargins left="0.75" right="0.75" top="1" bottom="1" header="0.5" footer="0.5"/>
  <pageSetup paperSize="9"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3"/>
  <sheetViews>
    <sheetView workbookViewId="0">
      <pane ySplit="7" topLeftCell="A8" activePane="bottomLeft" state="frozen"/>
      <selection pane="bottomLeft" activeCell="L19" sqref="L19"/>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14" width="16.7109375" customWidth="1"/>
    <col min="15" max="16" width="9.140625" hidden="1" customWidth="1"/>
  </cols>
  <sheetData>
    <row r="1" spans="1:16" x14ac:dyDescent="0.2">
      <c r="A1" s="11" t="s">
        <v>12</v>
      </c>
      <c r="B1" s="2"/>
      <c r="C1" s="34"/>
      <c r="D1" s="2"/>
      <c r="E1" s="33" t="s">
        <v>15</v>
      </c>
      <c r="F1" s="2"/>
      <c r="G1" s="2"/>
      <c r="H1" s="2"/>
      <c r="I1" s="2"/>
      <c r="J1" s="2"/>
      <c r="K1" s="2"/>
      <c r="L1" s="2"/>
      <c r="M1" s="2"/>
      <c r="N1" s="2"/>
    </row>
    <row r="2" spans="1:16" x14ac:dyDescent="0.2">
      <c r="A2" s="11"/>
      <c r="B2" s="2"/>
      <c r="C2" s="34"/>
      <c r="D2" s="2"/>
      <c r="E2" s="34"/>
      <c r="F2" s="2"/>
      <c r="G2" s="2"/>
      <c r="H2" s="2"/>
      <c r="I2" s="2"/>
      <c r="J2" s="2"/>
      <c r="K2" s="2"/>
      <c r="L2" s="13"/>
      <c r="M2" s="13"/>
      <c r="N2" s="2"/>
    </row>
    <row r="3" spans="1:16" ht="15" x14ac:dyDescent="0.25">
      <c r="A3" s="11" t="s">
        <v>13</v>
      </c>
      <c r="B3" s="15" t="s">
        <v>16</v>
      </c>
      <c r="C3" s="36" t="s">
        <v>1</v>
      </c>
      <c r="D3" s="32"/>
      <c r="E3" s="15" t="s">
        <v>2</v>
      </c>
      <c r="L3" s="12" t="s">
        <v>3497</v>
      </c>
      <c r="M3" s="31">
        <f>0+K8+K449+M8+M449</f>
        <v>0</v>
      </c>
      <c r="N3" s="14" t="s">
        <v>9</v>
      </c>
    </row>
    <row r="4" spans="1:16" ht="15" x14ac:dyDescent="0.25">
      <c r="A4" s="17" t="s">
        <v>14</v>
      </c>
      <c r="B4" s="18" t="s">
        <v>17</v>
      </c>
      <c r="C4" s="36" t="s">
        <v>3497</v>
      </c>
      <c r="D4" s="32"/>
      <c r="E4" s="18" t="s">
        <v>3498</v>
      </c>
    </row>
    <row r="5" spans="1:16" x14ac:dyDescent="0.2">
      <c r="A5" s="35" t="s">
        <v>18</v>
      </c>
      <c r="B5" s="35" t="s">
        <v>19</v>
      </c>
      <c r="C5" s="35" t="s">
        <v>20</v>
      </c>
      <c r="D5" s="35" t="s">
        <v>21</v>
      </c>
      <c r="E5" s="35" t="s">
        <v>22</v>
      </c>
      <c r="F5" s="35" t="s">
        <v>23</v>
      </c>
      <c r="G5" s="35" t="s">
        <v>24</v>
      </c>
      <c r="H5" s="35" t="s">
        <v>25</v>
      </c>
      <c r="I5" s="35" t="s">
        <v>26</v>
      </c>
      <c r="J5" s="35" t="s">
        <v>27</v>
      </c>
      <c r="K5" s="35"/>
      <c r="L5" s="35"/>
      <c r="M5" s="35"/>
      <c r="N5" s="35" t="s">
        <v>32</v>
      </c>
    </row>
    <row r="6" spans="1:16" x14ac:dyDescent="0.2">
      <c r="A6" s="35"/>
      <c r="B6" s="35"/>
      <c r="C6" s="35"/>
      <c r="D6" s="35"/>
      <c r="E6" s="35"/>
      <c r="F6" s="35"/>
      <c r="G6" s="35"/>
      <c r="H6" s="35"/>
      <c r="I6" s="35"/>
      <c r="J6" s="35" t="s">
        <v>28</v>
      </c>
      <c r="K6" s="35"/>
      <c r="L6" s="35" t="s">
        <v>29</v>
      </c>
      <c r="M6" s="35"/>
      <c r="N6" s="35"/>
    </row>
    <row r="7" spans="1:16" x14ac:dyDescent="0.2">
      <c r="A7" s="35"/>
      <c r="B7" s="35"/>
      <c r="C7" s="35"/>
      <c r="D7" s="35"/>
      <c r="E7" s="35"/>
      <c r="F7" s="35"/>
      <c r="G7" s="35"/>
      <c r="H7" s="35"/>
      <c r="I7" s="35"/>
      <c r="J7" s="16" t="s">
        <v>30</v>
      </c>
      <c r="K7" s="16" t="s">
        <v>31</v>
      </c>
      <c r="L7" s="16" t="s">
        <v>30</v>
      </c>
      <c r="M7" s="16" t="s">
        <v>31</v>
      </c>
      <c r="N7" s="35"/>
    </row>
    <row r="8" spans="1:16" x14ac:dyDescent="0.2">
      <c r="A8" t="s">
        <v>122</v>
      </c>
      <c r="C8" s="19" t="s">
        <v>3499</v>
      </c>
      <c r="E8" s="21" t="s">
        <v>3500</v>
      </c>
      <c r="J8" s="20">
        <f>0+J9+J138+J191+J200+J221+J226+J303+J320+J325+J386+J419+J424</f>
        <v>0</v>
      </c>
      <c r="K8" s="20">
        <f>0+K9+K138+K191+K200+K221+K226+K303+K320+K325+K386+K419+K424</f>
        <v>0</v>
      </c>
      <c r="L8" s="20">
        <f>0+L9+L138+L191+L200+L221+L226+L303+L320+L325+L386+L419+L424</f>
        <v>0</v>
      </c>
      <c r="M8" s="20">
        <f>0+M9+M138+M191+M200+M221+M226+M303+M320+M325+M386+M419+M424</f>
        <v>0</v>
      </c>
    </row>
    <row r="9" spans="1:16" x14ac:dyDescent="0.2">
      <c r="A9" t="s">
        <v>33</v>
      </c>
      <c r="C9" s="6" t="s">
        <v>37</v>
      </c>
      <c r="E9" s="30" t="s">
        <v>125</v>
      </c>
      <c r="J9" s="26">
        <f>0</f>
        <v>0</v>
      </c>
      <c r="K9" s="26">
        <f>0</f>
        <v>0</v>
      </c>
      <c r="L9" s="26">
        <f>0+L10+L14+L18+L22+L26+L30+L34+L38+L42+L46+L50+L54+L58+L62+L66+L70+L74+L78+L82+L86+L90+L94+L98+L102+L106+L110+L114+L118+L122+L126+L130+L134</f>
        <v>0</v>
      </c>
      <c r="M9" s="26">
        <f>0+M10+M14+M18+M22+M26+M30+M34+M38+M42+M46+M50+M54+M58+M62+M66+M70+M74+M78+M82+M86+M90+M94+M98+M102+M106+M110+M114+M118+M122+M126+M130+M134</f>
        <v>0</v>
      </c>
    </row>
    <row r="10" spans="1:16" x14ac:dyDescent="0.2">
      <c r="A10" t="s">
        <v>36</v>
      </c>
      <c r="B10" s="5" t="s">
        <v>225</v>
      </c>
      <c r="C10" s="5" t="s">
        <v>3501</v>
      </c>
      <c r="D10" t="s">
        <v>4</v>
      </c>
      <c r="E10" s="22" t="s">
        <v>3502</v>
      </c>
      <c r="F10" s="23" t="s">
        <v>1094</v>
      </c>
      <c r="G10" s="24">
        <v>19.63</v>
      </c>
      <c r="H10" s="23">
        <v>1E-3</v>
      </c>
      <c r="I10" s="23">
        <f>ROUND(G10*H10,6)</f>
        <v>1.9630000000000002E-2</v>
      </c>
      <c r="L10" s="25">
        <v>0</v>
      </c>
      <c r="M10" s="26">
        <f>ROUND(ROUND(L10,2)*ROUND(G10,3),2)</f>
        <v>0</v>
      </c>
      <c r="N10" s="23" t="s">
        <v>129</v>
      </c>
      <c r="O10">
        <f>(M10*21)/100</f>
        <v>0</v>
      </c>
      <c r="P10" t="s">
        <v>42</v>
      </c>
    </row>
    <row r="11" spans="1:16" x14ac:dyDescent="0.2">
      <c r="A11" s="27" t="s">
        <v>43</v>
      </c>
      <c r="E11" s="28" t="s">
        <v>4</v>
      </c>
    </row>
    <row r="12" spans="1:16" x14ac:dyDescent="0.2">
      <c r="A12" s="27" t="s">
        <v>44</v>
      </c>
      <c r="E12" s="29" t="s">
        <v>4</v>
      </c>
    </row>
    <row r="13" spans="1:16" x14ac:dyDescent="0.2">
      <c r="E13" s="28" t="s">
        <v>4</v>
      </c>
    </row>
    <row r="14" spans="1:16" x14ac:dyDescent="0.2">
      <c r="A14" t="s">
        <v>36</v>
      </c>
      <c r="B14" s="5" t="s">
        <v>237</v>
      </c>
      <c r="C14" s="5" t="s">
        <v>3503</v>
      </c>
      <c r="D14" t="s">
        <v>4</v>
      </c>
      <c r="E14" s="22" t="s">
        <v>3504</v>
      </c>
      <c r="F14" s="23" t="s">
        <v>165</v>
      </c>
      <c r="G14" s="24">
        <v>45.542000000000002</v>
      </c>
      <c r="H14" s="23">
        <v>1</v>
      </c>
      <c r="I14" s="23">
        <f>ROUND(G14*H14,6)</f>
        <v>45.542000000000002</v>
      </c>
      <c r="L14" s="25">
        <v>0</v>
      </c>
      <c r="M14" s="26">
        <f>ROUND(ROUND(L14,2)*ROUND(G14,3),2)</f>
        <v>0</v>
      </c>
      <c r="N14" s="23" t="s">
        <v>129</v>
      </c>
      <c r="O14">
        <f>(M14*21)/100</f>
        <v>0</v>
      </c>
      <c r="P14" t="s">
        <v>42</v>
      </c>
    </row>
    <row r="15" spans="1:16" x14ac:dyDescent="0.2">
      <c r="A15" s="27" t="s">
        <v>43</v>
      </c>
      <c r="E15" s="28" t="s">
        <v>4</v>
      </c>
    </row>
    <row r="16" spans="1:16" x14ac:dyDescent="0.2">
      <c r="A16" s="27" t="s">
        <v>44</v>
      </c>
      <c r="E16" s="29" t="s">
        <v>4</v>
      </c>
    </row>
    <row r="17" spans="1:16" x14ac:dyDescent="0.2">
      <c r="E17" s="28" t="s">
        <v>4</v>
      </c>
    </row>
    <row r="18" spans="1:16" ht="25.5" x14ac:dyDescent="0.2">
      <c r="A18" t="s">
        <v>36</v>
      </c>
      <c r="B18" s="5" t="s">
        <v>37</v>
      </c>
      <c r="C18" s="5" t="s">
        <v>3505</v>
      </c>
      <c r="D18" t="s">
        <v>4</v>
      </c>
      <c r="E18" s="22" t="s">
        <v>3506</v>
      </c>
      <c r="F18" s="23" t="s">
        <v>60</v>
      </c>
      <c r="G18" s="24">
        <v>1</v>
      </c>
      <c r="H18" s="23">
        <v>0</v>
      </c>
      <c r="I18" s="23">
        <f>ROUND(G18*H18,6)</f>
        <v>0</v>
      </c>
      <c r="L18" s="25">
        <v>0</v>
      </c>
      <c r="M18" s="26">
        <f>ROUND(ROUND(L18,2)*ROUND(G18,3),2)</f>
        <v>0</v>
      </c>
      <c r="N18" s="23" t="s">
        <v>129</v>
      </c>
      <c r="O18">
        <f>(M18*21)/100</f>
        <v>0</v>
      </c>
      <c r="P18" t="s">
        <v>42</v>
      </c>
    </row>
    <row r="19" spans="1:16" x14ac:dyDescent="0.2">
      <c r="A19" s="27" t="s">
        <v>43</v>
      </c>
      <c r="E19" s="28" t="s">
        <v>4</v>
      </c>
    </row>
    <row r="20" spans="1:16" x14ac:dyDescent="0.2">
      <c r="A20" s="27" t="s">
        <v>44</v>
      </c>
      <c r="E20" s="29" t="s">
        <v>4</v>
      </c>
    </row>
    <row r="21" spans="1:16" ht="153" x14ac:dyDescent="0.2">
      <c r="E21" s="28" t="s">
        <v>3507</v>
      </c>
    </row>
    <row r="22" spans="1:16" x14ac:dyDescent="0.2">
      <c r="A22" t="s">
        <v>36</v>
      </c>
      <c r="B22" s="5" t="s">
        <v>42</v>
      </c>
      <c r="C22" s="5" t="s">
        <v>3508</v>
      </c>
      <c r="D22" t="s">
        <v>4</v>
      </c>
      <c r="E22" s="22" t="s">
        <v>3509</v>
      </c>
      <c r="F22" s="23" t="s">
        <v>64</v>
      </c>
      <c r="G22" s="24">
        <v>1</v>
      </c>
      <c r="H22" s="23">
        <v>0</v>
      </c>
      <c r="I22" s="23">
        <f>ROUND(G22*H22,6)</f>
        <v>0</v>
      </c>
      <c r="L22" s="25">
        <v>0</v>
      </c>
      <c r="M22" s="26">
        <f>ROUND(ROUND(L22,2)*ROUND(G22,3),2)</f>
        <v>0</v>
      </c>
      <c r="N22" s="23" t="s">
        <v>129</v>
      </c>
      <c r="O22">
        <f>(M22*21)/100</f>
        <v>0</v>
      </c>
      <c r="P22" t="s">
        <v>42</v>
      </c>
    </row>
    <row r="23" spans="1:16" x14ac:dyDescent="0.2">
      <c r="A23" s="27" t="s">
        <v>43</v>
      </c>
      <c r="E23" s="28" t="s">
        <v>4</v>
      </c>
    </row>
    <row r="24" spans="1:16" x14ac:dyDescent="0.2">
      <c r="A24" s="27" t="s">
        <v>44</v>
      </c>
      <c r="E24" s="29" t="s">
        <v>3510</v>
      </c>
    </row>
    <row r="25" spans="1:16" ht="127.5" x14ac:dyDescent="0.2">
      <c r="E25" s="28" t="s">
        <v>3511</v>
      </c>
    </row>
    <row r="26" spans="1:16" x14ac:dyDescent="0.2">
      <c r="A26" t="s">
        <v>36</v>
      </c>
      <c r="B26" s="5" t="s">
        <v>49</v>
      </c>
      <c r="C26" s="5" t="s">
        <v>3512</v>
      </c>
      <c r="D26" t="s">
        <v>4</v>
      </c>
      <c r="E26" s="22" t="s">
        <v>3513</v>
      </c>
      <c r="F26" s="23" t="s">
        <v>64</v>
      </c>
      <c r="G26" s="24">
        <v>1</v>
      </c>
      <c r="H26" s="23">
        <v>0</v>
      </c>
      <c r="I26" s="23">
        <f>ROUND(G26*H26,6)</f>
        <v>0</v>
      </c>
      <c r="L26" s="25">
        <v>0</v>
      </c>
      <c r="M26" s="26">
        <f>ROUND(ROUND(L26,2)*ROUND(G26,3),2)</f>
        <v>0</v>
      </c>
      <c r="N26" s="23" t="s">
        <v>129</v>
      </c>
      <c r="O26">
        <f>(M26*21)/100</f>
        <v>0</v>
      </c>
      <c r="P26" t="s">
        <v>42</v>
      </c>
    </row>
    <row r="27" spans="1:16" x14ac:dyDescent="0.2">
      <c r="A27" s="27" t="s">
        <v>43</v>
      </c>
      <c r="E27" s="28" t="s">
        <v>4</v>
      </c>
    </row>
    <row r="28" spans="1:16" x14ac:dyDescent="0.2">
      <c r="A28" s="27" t="s">
        <v>44</v>
      </c>
      <c r="E28" s="29" t="s">
        <v>3510</v>
      </c>
    </row>
    <row r="29" spans="1:16" ht="127.5" x14ac:dyDescent="0.2">
      <c r="E29" s="28" t="s">
        <v>3511</v>
      </c>
    </row>
    <row r="30" spans="1:16" x14ac:dyDescent="0.2">
      <c r="A30" t="s">
        <v>36</v>
      </c>
      <c r="B30" s="5" t="s">
        <v>57</v>
      </c>
      <c r="C30" s="5" t="s">
        <v>3514</v>
      </c>
      <c r="D30" t="s">
        <v>4</v>
      </c>
      <c r="E30" s="22" t="s">
        <v>3515</v>
      </c>
      <c r="F30" s="23" t="s">
        <v>64</v>
      </c>
      <c r="G30" s="24">
        <v>1</v>
      </c>
      <c r="H30" s="23">
        <v>0</v>
      </c>
      <c r="I30" s="23">
        <f>ROUND(G30*H30,6)</f>
        <v>0</v>
      </c>
      <c r="L30" s="25">
        <v>0</v>
      </c>
      <c r="M30" s="26">
        <f>ROUND(ROUND(L30,2)*ROUND(G30,3),2)</f>
        <v>0</v>
      </c>
      <c r="N30" s="23" t="s">
        <v>129</v>
      </c>
      <c r="O30">
        <f>(M30*21)/100</f>
        <v>0</v>
      </c>
      <c r="P30" t="s">
        <v>42</v>
      </c>
    </row>
    <row r="31" spans="1:16" x14ac:dyDescent="0.2">
      <c r="A31" s="27" t="s">
        <v>43</v>
      </c>
      <c r="E31" s="28" t="s">
        <v>4</v>
      </c>
    </row>
    <row r="32" spans="1:16" x14ac:dyDescent="0.2">
      <c r="A32" s="27" t="s">
        <v>44</v>
      </c>
      <c r="E32" s="29" t="s">
        <v>3516</v>
      </c>
    </row>
    <row r="33" spans="1:16" ht="127.5" x14ac:dyDescent="0.2">
      <c r="E33" s="28" t="s">
        <v>3511</v>
      </c>
    </row>
    <row r="34" spans="1:16" x14ac:dyDescent="0.2">
      <c r="A34" t="s">
        <v>36</v>
      </c>
      <c r="B34" s="5" t="s">
        <v>61</v>
      </c>
      <c r="C34" s="5" t="s">
        <v>3517</v>
      </c>
      <c r="D34" t="s">
        <v>4</v>
      </c>
      <c r="E34" s="22" t="s">
        <v>3518</v>
      </c>
      <c r="F34" s="23" t="s">
        <v>64</v>
      </c>
      <c r="G34" s="24">
        <v>1</v>
      </c>
      <c r="H34" s="23">
        <v>0</v>
      </c>
      <c r="I34" s="23">
        <f>ROUND(G34*H34,6)</f>
        <v>0</v>
      </c>
      <c r="L34" s="25">
        <v>0</v>
      </c>
      <c r="M34" s="26">
        <f>ROUND(ROUND(L34,2)*ROUND(G34,3),2)</f>
        <v>0</v>
      </c>
      <c r="N34" s="23" t="s">
        <v>129</v>
      </c>
      <c r="O34">
        <f>(M34*21)/100</f>
        <v>0</v>
      </c>
      <c r="P34" t="s">
        <v>42</v>
      </c>
    </row>
    <row r="35" spans="1:16" x14ac:dyDescent="0.2">
      <c r="A35" s="27" t="s">
        <v>43</v>
      </c>
      <c r="E35" s="28" t="s">
        <v>4</v>
      </c>
    </row>
    <row r="36" spans="1:16" x14ac:dyDescent="0.2">
      <c r="A36" s="27" t="s">
        <v>44</v>
      </c>
      <c r="E36" s="29" t="s">
        <v>3510</v>
      </c>
    </row>
    <row r="37" spans="1:16" ht="89.25" x14ac:dyDescent="0.2">
      <c r="E37" s="28" t="s">
        <v>3519</v>
      </c>
    </row>
    <row r="38" spans="1:16" x14ac:dyDescent="0.2">
      <c r="A38" t="s">
        <v>36</v>
      </c>
      <c r="B38" s="5" t="s">
        <v>66</v>
      </c>
      <c r="C38" s="5" t="s">
        <v>3520</v>
      </c>
      <c r="D38" t="s">
        <v>4</v>
      </c>
      <c r="E38" s="22" t="s">
        <v>3521</v>
      </c>
      <c r="F38" s="23" t="s">
        <v>64</v>
      </c>
      <c r="G38" s="24">
        <v>1</v>
      </c>
      <c r="H38" s="23">
        <v>0</v>
      </c>
      <c r="I38" s="23">
        <f>ROUND(G38*H38,6)</f>
        <v>0</v>
      </c>
      <c r="L38" s="25">
        <v>0</v>
      </c>
      <c r="M38" s="26">
        <f>ROUND(ROUND(L38,2)*ROUND(G38,3),2)</f>
        <v>0</v>
      </c>
      <c r="N38" s="23" t="s">
        <v>129</v>
      </c>
      <c r="O38">
        <f>(M38*21)/100</f>
        <v>0</v>
      </c>
      <c r="P38" t="s">
        <v>42</v>
      </c>
    </row>
    <row r="39" spans="1:16" x14ac:dyDescent="0.2">
      <c r="A39" s="27" t="s">
        <v>43</v>
      </c>
      <c r="E39" s="28" t="s">
        <v>4</v>
      </c>
    </row>
    <row r="40" spans="1:16" x14ac:dyDescent="0.2">
      <c r="A40" s="27" t="s">
        <v>44</v>
      </c>
      <c r="E40" s="29" t="s">
        <v>3510</v>
      </c>
    </row>
    <row r="41" spans="1:16" ht="89.25" x14ac:dyDescent="0.2">
      <c r="E41" s="28" t="s">
        <v>3519</v>
      </c>
    </row>
    <row r="42" spans="1:16" x14ac:dyDescent="0.2">
      <c r="A42" t="s">
        <v>36</v>
      </c>
      <c r="B42" s="5" t="s">
        <v>69</v>
      </c>
      <c r="C42" s="5" t="s">
        <v>3522</v>
      </c>
      <c r="D42" t="s">
        <v>4</v>
      </c>
      <c r="E42" s="22" t="s">
        <v>3523</v>
      </c>
      <c r="F42" s="23" t="s">
        <v>64</v>
      </c>
      <c r="G42" s="24">
        <v>1</v>
      </c>
      <c r="H42" s="23">
        <v>0</v>
      </c>
      <c r="I42" s="23">
        <f>ROUND(G42*H42,6)</f>
        <v>0</v>
      </c>
      <c r="L42" s="25">
        <v>0</v>
      </c>
      <c r="M42" s="26">
        <f>ROUND(ROUND(L42,2)*ROUND(G42,3),2)</f>
        <v>0</v>
      </c>
      <c r="N42" s="23" t="s">
        <v>129</v>
      </c>
      <c r="O42">
        <f>(M42*21)/100</f>
        <v>0</v>
      </c>
      <c r="P42" t="s">
        <v>42</v>
      </c>
    </row>
    <row r="43" spans="1:16" x14ac:dyDescent="0.2">
      <c r="A43" s="27" t="s">
        <v>43</v>
      </c>
      <c r="E43" s="28" t="s">
        <v>4</v>
      </c>
    </row>
    <row r="44" spans="1:16" x14ac:dyDescent="0.2">
      <c r="A44" s="27" t="s">
        <v>44</v>
      </c>
      <c r="E44" s="29" t="s">
        <v>3516</v>
      </c>
    </row>
    <row r="45" spans="1:16" ht="89.25" x14ac:dyDescent="0.2">
      <c r="E45" s="28" t="s">
        <v>3519</v>
      </c>
    </row>
    <row r="46" spans="1:16" ht="25.5" x14ac:dyDescent="0.2">
      <c r="A46" t="s">
        <v>36</v>
      </c>
      <c r="B46" s="5" t="s">
        <v>73</v>
      </c>
      <c r="C46" s="5" t="s">
        <v>3524</v>
      </c>
      <c r="D46" t="s">
        <v>4</v>
      </c>
      <c r="E46" s="22" t="s">
        <v>3525</v>
      </c>
      <c r="F46" s="23" t="s">
        <v>60</v>
      </c>
      <c r="G46" s="24">
        <v>162</v>
      </c>
      <c r="H46" s="23">
        <v>0</v>
      </c>
      <c r="I46" s="23">
        <f>ROUND(G46*H46,6)</f>
        <v>0</v>
      </c>
      <c r="L46" s="25">
        <v>0</v>
      </c>
      <c r="M46" s="26">
        <f>ROUND(ROUND(L46,2)*ROUND(G46,3),2)</f>
        <v>0</v>
      </c>
      <c r="N46" s="23" t="s">
        <v>129</v>
      </c>
      <c r="O46">
        <f>(M46*21)/100</f>
        <v>0</v>
      </c>
      <c r="P46" t="s">
        <v>42</v>
      </c>
    </row>
    <row r="47" spans="1:16" x14ac:dyDescent="0.2">
      <c r="A47" s="27" t="s">
        <v>43</v>
      </c>
      <c r="E47" s="28" t="s">
        <v>4</v>
      </c>
    </row>
    <row r="48" spans="1:16" ht="25.5" x14ac:dyDescent="0.2">
      <c r="A48" s="27" t="s">
        <v>44</v>
      </c>
      <c r="E48" s="29" t="s">
        <v>3526</v>
      </c>
    </row>
    <row r="49" spans="1:16" ht="153" x14ac:dyDescent="0.2">
      <c r="E49" s="28" t="s">
        <v>3527</v>
      </c>
    </row>
    <row r="50" spans="1:16" x14ac:dyDescent="0.2">
      <c r="A50" t="s">
        <v>36</v>
      </c>
      <c r="B50" s="5" t="s">
        <v>77</v>
      </c>
      <c r="C50" s="5" t="s">
        <v>3528</v>
      </c>
      <c r="D50" t="s">
        <v>4</v>
      </c>
      <c r="E50" s="22" t="s">
        <v>3529</v>
      </c>
      <c r="F50" s="23" t="s">
        <v>60</v>
      </c>
      <c r="G50" s="24">
        <v>12.904999999999999</v>
      </c>
      <c r="H50" s="23">
        <v>0</v>
      </c>
      <c r="I50" s="23">
        <f>ROUND(G50*H50,6)</f>
        <v>0</v>
      </c>
      <c r="L50" s="25">
        <v>0</v>
      </c>
      <c r="M50" s="26">
        <f>ROUND(ROUND(L50,2)*ROUND(G50,3),2)</f>
        <v>0</v>
      </c>
      <c r="N50" s="23" t="s">
        <v>129</v>
      </c>
      <c r="O50">
        <f>(M50*21)/100</f>
        <v>0</v>
      </c>
      <c r="P50" t="s">
        <v>42</v>
      </c>
    </row>
    <row r="51" spans="1:16" x14ac:dyDescent="0.2">
      <c r="A51" s="27" t="s">
        <v>43</v>
      </c>
      <c r="E51" s="28" t="s">
        <v>4</v>
      </c>
    </row>
    <row r="52" spans="1:16" ht="25.5" x14ac:dyDescent="0.2">
      <c r="A52" s="27" t="s">
        <v>44</v>
      </c>
      <c r="E52" s="29" t="s">
        <v>3530</v>
      </c>
    </row>
    <row r="53" spans="1:16" ht="153" x14ac:dyDescent="0.2">
      <c r="E53" s="28" t="s">
        <v>3527</v>
      </c>
    </row>
    <row r="54" spans="1:16" ht="25.5" x14ac:dyDescent="0.2">
      <c r="A54" t="s">
        <v>36</v>
      </c>
      <c r="B54" s="5" t="s">
        <v>83</v>
      </c>
      <c r="C54" s="5" t="s">
        <v>3531</v>
      </c>
      <c r="D54" t="s">
        <v>4</v>
      </c>
      <c r="E54" s="22" t="s">
        <v>3532</v>
      </c>
      <c r="F54" s="23" t="s">
        <v>60</v>
      </c>
      <c r="G54" s="24">
        <v>291</v>
      </c>
      <c r="H54" s="23">
        <v>0</v>
      </c>
      <c r="I54" s="23">
        <f>ROUND(G54*H54,6)</f>
        <v>0</v>
      </c>
      <c r="L54" s="25">
        <v>0</v>
      </c>
      <c r="M54" s="26">
        <f>ROUND(ROUND(L54,2)*ROUND(G54,3),2)</f>
        <v>0</v>
      </c>
      <c r="N54" s="23" t="s">
        <v>129</v>
      </c>
      <c r="O54">
        <f>(M54*21)/100</f>
        <v>0</v>
      </c>
      <c r="P54" t="s">
        <v>42</v>
      </c>
    </row>
    <row r="55" spans="1:16" x14ac:dyDescent="0.2">
      <c r="A55" s="27" t="s">
        <v>43</v>
      </c>
      <c r="E55" s="28" t="s">
        <v>4</v>
      </c>
    </row>
    <row r="56" spans="1:16" ht="63.75" x14ac:dyDescent="0.2">
      <c r="A56" s="27" t="s">
        <v>44</v>
      </c>
      <c r="E56" s="29" t="s">
        <v>3533</v>
      </c>
    </row>
    <row r="57" spans="1:16" ht="267.75" x14ac:dyDescent="0.2">
      <c r="E57" s="28" t="s">
        <v>3534</v>
      </c>
    </row>
    <row r="58" spans="1:16" x14ac:dyDescent="0.2">
      <c r="A58" t="s">
        <v>36</v>
      </c>
      <c r="B58" s="5" t="s">
        <v>86</v>
      </c>
      <c r="C58" s="5" t="s">
        <v>3535</v>
      </c>
      <c r="D58" t="s">
        <v>4</v>
      </c>
      <c r="E58" s="22" t="s">
        <v>3536</v>
      </c>
      <c r="F58" s="23" t="s">
        <v>60</v>
      </c>
      <c r="G58" s="24">
        <v>12.904999999999999</v>
      </c>
      <c r="H58" s="23">
        <v>0</v>
      </c>
      <c r="I58" s="23">
        <f>ROUND(G58*H58,6)</f>
        <v>0</v>
      </c>
      <c r="L58" s="25">
        <v>0</v>
      </c>
      <c r="M58" s="26">
        <f>ROUND(ROUND(L58,2)*ROUND(G58,3),2)</f>
        <v>0</v>
      </c>
      <c r="N58" s="23" t="s">
        <v>129</v>
      </c>
      <c r="O58">
        <f>(M58*21)/100</f>
        <v>0</v>
      </c>
      <c r="P58" t="s">
        <v>42</v>
      </c>
    </row>
    <row r="59" spans="1:16" x14ac:dyDescent="0.2">
      <c r="A59" s="27" t="s">
        <v>43</v>
      </c>
      <c r="E59" s="28" t="s">
        <v>4</v>
      </c>
    </row>
    <row r="60" spans="1:16" ht="38.25" x14ac:dyDescent="0.2">
      <c r="A60" s="27" t="s">
        <v>44</v>
      </c>
      <c r="E60" s="29" t="s">
        <v>3537</v>
      </c>
    </row>
    <row r="61" spans="1:16" ht="267.75" x14ac:dyDescent="0.2">
      <c r="E61" s="28" t="s">
        <v>3534</v>
      </c>
    </row>
    <row r="62" spans="1:16" x14ac:dyDescent="0.2">
      <c r="A62" t="s">
        <v>36</v>
      </c>
      <c r="B62" s="5" t="s">
        <v>90</v>
      </c>
      <c r="C62" s="5" t="s">
        <v>3538</v>
      </c>
      <c r="D62" t="s">
        <v>4</v>
      </c>
      <c r="E62" s="22" t="s">
        <v>3539</v>
      </c>
      <c r="F62" s="23" t="s">
        <v>60</v>
      </c>
      <c r="G62" s="24">
        <v>129</v>
      </c>
      <c r="H62" s="23">
        <v>0</v>
      </c>
      <c r="I62" s="23">
        <f>ROUND(G62*H62,6)</f>
        <v>0</v>
      </c>
      <c r="L62" s="25">
        <v>0</v>
      </c>
      <c r="M62" s="26">
        <f>ROUND(ROUND(L62,2)*ROUND(G62,3),2)</f>
        <v>0</v>
      </c>
      <c r="N62" s="23" t="s">
        <v>129</v>
      </c>
      <c r="O62">
        <f>(M62*21)/100</f>
        <v>0</v>
      </c>
      <c r="P62" t="s">
        <v>42</v>
      </c>
    </row>
    <row r="63" spans="1:16" x14ac:dyDescent="0.2">
      <c r="A63" s="27" t="s">
        <v>43</v>
      </c>
      <c r="E63" s="28" t="s">
        <v>4</v>
      </c>
    </row>
    <row r="64" spans="1:16" ht="25.5" x14ac:dyDescent="0.2">
      <c r="A64" s="27" t="s">
        <v>44</v>
      </c>
      <c r="E64" s="29" t="s">
        <v>3540</v>
      </c>
    </row>
    <row r="65" spans="1:16" ht="267.75" x14ac:dyDescent="0.2">
      <c r="E65" s="28" t="s">
        <v>3534</v>
      </c>
    </row>
    <row r="66" spans="1:16" x14ac:dyDescent="0.2">
      <c r="A66" t="s">
        <v>36</v>
      </c>
      <c r="B66" s="5" t="s">
        <v>96</v>
      </c>
      <c r="C66" s="5" t="s">
        <v>3541</v>
      </c>
      <c r="D66" t="s">
        <v>4</v>
      </c>
      <c r="E66" s="22" t="s">
        <v>3542</v>
      </c>
      <c r="F66" s="23" t="s">
        <v>80</v>
      </c>
      <c r="G66" s="24">
        <v>120.85</v>
      </c>
      <c r="H66" s="23">
        <v>0</v>
      </c>
      <c r="I66" s="23">
        <f>ROUND(G66*H66,6)</f>
        <v>0</v>
      </c>
      <c r="L66" s="25">
        <v>0</v>
      </c>
      <c r="M66" s="26">
        <f>ROUND(ROUND(L66,2)*ROUND(G66,3),2)</f>
        <v>0</v>
      </c>
      <c r="N66" s="23" t="s">
        <v>129</v>
      </c>
      <c r="O66">
        <f>(M66*21)/100</f>
        <v>0</v>
      </c>
      <c r="P66" t="s">
        <v>42</v>
      </c>
    </row>
    <row r="67" spans="1:16" x14ac:dyDescent="0.2">
      <c r="A67" s="27" t="s">
        <v>43</v>
      </c>
      <c r="E67" s="28" t="s">
        <v>4</v>
      </c>
    </row>
    <row r="68" spans="1:16" ht="89.25" x14ac:dyDescent="0.2">
      <c r="A68" s="27" t="s">
        <v>44</v>
      </c>
      <c r="E68" s="29" t="s">
        <v>3543</v>
      </c>
    </row>
    <row r="69" spans="1:16" ht="165.75" x14ac:dyDescent="0.2">
      <c r="E69" s="28" t="s">
        <v>3544</v>
      </c>
    </row>
    <row r="70" spans="1:16" x14ac:dyDescent="0.2">
      <c r="A70" t="s">
        <v>36</v>
      </c>
      <c r="B70" s="5" t="s">
        <v>100</v>
      </c>
      <c r="C70" s="5" t="s">
        <v>3545</v>
      </c>
      <c r="D70" t="s">
        <v>4</v>
      </c>
      <c r="E70" s="22" t="s">
        <v>3546</v>
      </c>
      <c r="F70" s="23" t="s">
        <v>128</v>
      </c>
      <c r="G70" s="24">
        <v>72.129000000000005</v>
      </c>
      <c r="H70" s="23">
        <v>0</v>
      </c>
      <c r="I70" s="23">
        <f>ROUND(G70*H70,6)</f>
        <v>0</v>
      </c>
      <c r="L70" s="25">
        <v>0</v>
      </c>
      <c r="M70" s="26">
        <f>ROUND(ROUND(L70,2)*ROUND(G70,3),2)</f>
        <v>0</v>
      </c>
      <c r="N70" s="23" t="s">
        <v>129</v>
      </c>
      <c r="O70">
        <f>(M70*21)/100</f>
        <v>0</v>
      </c>
      <c r="P70" t="s">
        <v>42</v>
      </c>
    </row>
    <row r="71" spans="1:16" x14ac:dyDescent="0.2">
      <c r="A71" s="27" t="s">
        <v>43</v>
      </c>
      <c r="E71" s="28" t="s">
        <v>4</v>
      </c>
    </row>
    <row r="72" spans="1:16" ht="165.75" x14ac:dyDescent="0.2">
      <c r="A72" s="27" t="s">
        <v>44</v>
      </c>
      <c r="E72" s="29" t="s">
        <v>3547</v>
      </c>
    </row>
    <row r="73" spans="1:16" ht="242.25" x14ac:dyDescent="0.2">
      <c r="E73" s="28" t="s">
        <v>3548</v>
      </c>
    </row>
    <row r="74" spans="1:16" x14ac:dyDescent="0.2">
      <c r="A74" t="s">
        <v>36</v>
      </c>
      <c r="B74" s="5" t="s">
        <v>106</v>
      </c>
      <c r="C74" s="5" t="s">
        <v>3549</v>
      </c>
      <c r="D74" t="s">
        <v>4</v>
      </c>
      <c r="E74" s="22" t="s">
        <v>3550</v>
      </c>
      <c r="F74" s="23" t="s">
        <v>128</v>
      </c>
      <c r="G74" s="24">
        <v>60</v>
      </c>
      <c r="H74" s="23">
        <v>0</v>
      </c>
      <c r="I74" s="23">
        <f>ROUND(G74*H74,6)</f>
        <v>0</v>
      </c>
      <c r="L74" s="25">
        <v>0</v>
      </c>
      <c r="M74" s="26">
        <f>ROUND(ROUND(L74,2)*ROUND(G74,3),2)</f>
        <v>0</v>
      </c>
      <c r="N74" s="23" t="s">
        <v>129</v>
      </c>
      <c r="O74">
        <f>(M74*21)/100</f>
        <v>0</v>
      </c>
      <c r="P74" t="s">
        <v>42</v>
      </c>
    </row>
    <row r="75" spans="1:16" x14ac:dyDescent="0.2">
      <c r="A75" s="27" t="s">
        <v>43</v>
      </c>
      <c r="E75" s="28" t="s">
        <v>4</v>
      </c>
    </row>
    <row r="76" spans="1:16" ht="51" x14ac:dyDescent="0.2">
      <c r="A76" s="27" t="s">
        <v>44</v>
      </c>
      <c r="E76" s="29" t="s">
        <v>3551</v>
      </c>
    </row>
    <row r="77" spans="1:16" ht="102" x14ac:dyDescent="0.2">
      <c r="E77" s="28" t="s">
        <v>3552</v>
      </c>
    </row>
    <row r="78" spans="1:16" x14ac:dyDescent="0.2">
      <c r="A78" t="s">
        <v>36</v>
      </c>
      <c r="B78" s="5" t="s">
        <v>110</v>
      </c>
      <c r="C78" s="5" t="s">
        <v>3553</v>
      </c>
      <c r="D78" t="s">
        <v>4</v>
      </c>
      <c r="E78" s="22" t="s">
        <v>3554</v>
      </c>
      <c r="F78" s="23" t="s">
        <v>128</v>
      </c>
      <c r="G78" s="24">
        <v>60</v>
      </c>
      <c r="H78" s="23">
        <v>0</v>
      </c>
      <c r="I78" s="23">
        <f>ROUND(G78*H78,6)</f>
        <v>0</v>
      </c>
      <c r="L78" s="25">
        <v>0</v>
      </c>
      <c r="M78" s="26">
        <f>ROUND(ROUND(L78,2)*ROUND(G78,3),2)</f>
        <v>0</v>
      </c>
      <c r="N78" s="23" t="s">
        <v>129</v>
      </c>
      <c r="O78">
        <f>(M78*21)/100</f>
        <v>0</v>
      </c>
      <c r="P78" t="s">
        <v>42</v>
      </c>
    </row>
    <row r="79" spans="1:16" x14ac:dyDescent="0.2">
      <c r="A79" s="27" t="s">
        <v>43</v>
      </c>
      <c r="E79" s="28" t="s">
        <v>4</v>
      </c>
    </row>
    <row r="80" spans="1:16" x14ac:dyDescent="0.2">
      <c r="A80" s="27" t="s">
        <v>44</v>
      </c>
      <c r="E80" s="29" t="s">
        <v>4</v>
      </c>
    </row>
    <row r="81" spans="1:16" ht="102" x14ac:dyDescent="0.2">
      <c r="E81" s="28" t="s">
        <v>3552</v>
      </c>
    </row>
    <row r="82" spans="1:16" x14ac:dyDescent="0.2">
      <c r="A82" t="s">
        <v>36</v>
      </c>
      <c r="B82" s="5" t="s">
        <v>182</v>
      </c>
      <c r="C82" s="5" t="s">
        <v>144</v>
      </c>
      <c r="D82" t="s">
        <v>4</v>
      </c>
      <c r="E82" s="22" t="s">
        <v>145</v>
      </c>
      <c r="F82" s="23" t="s">
        <v>128</v>
      </c>
      <c r="G82" s="24">
        <v>60</v>
      </c>
      <c r="H82" s="23">
        <v>0</v>
      </c>
      <c r="I82" s="23">
        <f>ROUND(G82*H82,6)</f>
        <v>0</v>
      </c>
      <c r="L82" s="25">
        <v>0</v>
      </c>
      <c r="M82" s="26">
        <f>ROUND(ROUND(L82,2)*ROUND(G82,3),2)</f>
        <v>0</v>
      </c>
      <c r="N82" s="23" t="s">
        <v>129</v>
      </c>
      <c r="O82">
        <f>(M82*21)/100</f>
        <v>0</v>
      </c>
      <c r="P82" t="s">
        <v>42</v>
      </c>
    </row>
    <row r="83" spans="1:16" x14ac:dyDescent="0.2">
      <c r="A83" s="27" t="s">
        <v>43</v>
      </c>
      <c r="E83" s="28" t="s">
        <v>4</v>
      </c>
    </row>
    <row r="84" spans="1:16" ht="25.5" x14ac:dyDescent="0.2">
      <c r="A84" s="27" t="s">
        <v>44</v>
      </c>
      <c r="E84" s="29" t="s">
        <v>3555</v>
      </c>
    </row>
    <row r="85" spans="1:16" x14ac:dyDescent="0.2">
      <c r="E85" s="28" t="s">
        <v>4</v>
      </c>
    </row>
    <row r="86" spans="1:16" ht="25.5" x14ac:dyDescent="0.2">
      <c r="A86" t="s">
        <v>36</v>
      </c>
      <c r="B86" s="5" t="s">
        <v>186</v>
      </c>
      <c r="C86" s="5" t="s">
        <v>147</v>
      </c>
      <c r="D86" t="s">
        <v>4</v>
      </c>
      <c r="E86" s="22" t="s">
        <v>148</v>
      </c>
      <c r="F86" s="23" t="s">
        <v>128</v>
      </c>
      <c r="G86" s="24">
        <v>300</v>
      </c>
      <c r="H86" s="23">
        <v>0</v>
      </c>
      <c r="I86" s="23">
        <f>ROUND(G86*H86,6)</f>
        <v>0</v>
      </c>
      <c r="L86" s="25">
        <v>0</v>
      </c>
      <c r="M86" s="26">
        <f>ROUND(ROUND(L86,2)*ROUND(G86,3),2)</f>
        <v>0</v>
      </c>
      <c r="N86" s="23" t="s">
        <v>129</v>
      </c>
      <c r="O86">
        <f>(M86*21)/100</f>
        <v>0</v>
      </c>
      <c r="P86" t="s">
        <v>42</v>
      </c>
    </row>
    <row r="87" spans="1:16" x14ac:dyDescent="0.2">
      <c r="A87" s="27" t="s">
        <v>43</v>
      </c>
      <c r="E87" s="28" t="s">
        <v>4</v>
      </c>
    </row>
    <row r="88" spans="1:16" x14ac:dyDescent="0.2">
      <c r="A88" s="27" t="s">
        <v>44</v>
      </c>
      <c r="E88" s="29" t="s">
        <v>4</v>
      </c>
    </row>
    <row r="89" spans="1:16" x14ac:dyDescent="0.2">
      <c r="E89" s="28" t="s">
        <v>4</v>
      </c>
    </row>
    <row r="90" spans="1:16" x14ac:dyDescent="0.2">
      <c r="A90" t="s">
        <v>36</v>
      </c>
      <c r="B90" s="5" t="s">
        <v>191</v>
      </c>
      <c r="C90" s="5" t="s">
        <v>149</v>
      </c>
      <c r="D90" t="s">
        <v>4</v>
      </c>
      <c r="E90" s="22" t="s">
        <v>150</v>
      </c>
      <c r="F90" s="23" t="s">
        <v>128</v>
      </c>
      <c r="G90" s="24">
        <v>60</v>
      </c>
      <c r="H90" s="23">
        <v>0</v>
      </c>
      <c r="I90" s="23">
        <f>ROUND(G90*H90,6)</f>
        <v>0</v>
      </c>
      <c r="L90" s="25">
        <v>0</v>
      </c>
      <c r="M90" s="26">
        <f>ROUND(ROUND(L90,2)*ROUND(G90,3),2)</f>
        <v>0</v>
      </c>
      <c r="N90" s="23" t="s">
        <v>129</v>
      </c>
      <c r="O90">
        <f>(M90*21)/100</f>
        <v>0</v>
      </c>
      <c r="P90" t="s">
        <v>42</v>
      </c>
    </row>
    <row r="91" spans="1:16" ht="51" x14ac:dyDescent="0.2">
      <c r="A91" s="27" t="s">
        <v>43</v>
      </c>
      <c r="E91" s="28" t="s">
        <v>151</v>
      </c>
    </row>
    <row r="92" spans="1:16" ht="25.5" x14ac:dyDescent="0.2">
      <c r="A92" s="27" t="s">
        <v>44</v>
      </c>
      <c r="E92" s="29" t="s">
        <v>3555</v>
      </c>
    </row>
    <row r="93" spans="1:16" ht="204" x14ac:dyDescent="0.2">
      <c r="E93" s="28" t="s">
        <v>152</v>
      </c>
    </row>
    <row r="94" spans="1:16" x14ac:dyDescent="0.2">
      <c r="A94" t="s">
        <v>36</v>
      </c>
      <c r="B94" s="5" t="s">
        <v>196</v>
      </c>
      <c r="C94" s="5" t="s">
        <v>153</v>
      </c>
      <c r="D94" t="s">
        <v>4</v>
      </c>
      <c r="E94" s="22" t="s">
        <v>154</v>
      </c>
      <c r="F94" s="23" t="s">
        <v>128</v>
      </c>
      <c r="G94" s="24">
        <v>30</v>
      </c>
      <c r="H94" s="23">
        <v>0</v>
      </c>
      <c r="I94" s="23">
        <f>ROUND(G94*H94,6)</f>
        <v>0</v>
      </c>
      <c r="L94" s="25">
        <v>0</v>
      </c>
      <c r="M94" s="26">
        <f>ROUND(ROUND(L94,2)*ROUND(G94,3),2)</f>
        <v>0</v>
      </c>
      <c r="N94" s="23" t="s">
        <v>129</v>
      </c>
      <c r="O94">
        <f>(M94*21)/100</f>
        <v>0</v>
      </c>
      <c r="P94" t="s">
        <v>42</v>
      </c>
    </row>
    <row r="95" spans="1:16" ht="51" x14ac:dyDescent="0.2">
      <c r="A95" s="27" t="s">
        <v>43</v>
      </c>
      <c r="E95" s="28" t="s">
        <v>3556</v>
      </c>
    </row>
    <row r="96" spans="1:16" ht="38.25" x14ac:dyDescent="0.2">
      <c r="A96" s="27" t="s">
        <v>44</v>
      </c>
      <c r="E96" s="29" t="s">
        <v>3557</v>
      </c>
    </row>
    <row r="97" spans="1:16" ht="204" x14ac:dyDescent="0.2">
      <c r="E97" s="28" t="s">
        <v>152</v>
      </c>
    </row>
    <row r="98" spans="1:16" x14ac:dyDescent="0.2">
      <c r="A98" t="s">
        <v>36</v>
      </c>
      <c r="B98" s="5" t="s">
        <v>199</v>
      </c>
      <c r="C98" s="5" t="s">
        <v>3558</v>
      </c>
      <c r="D98" t="s">
        <v>4</v>
      </c>
      <c r="E98" s="22" t="s">
        <v>3559</v>
      </c>
      <c r="F98" s="23" t="s">
        <v>128</v>
      </c>
      <c r="G98" s="24">
        <v>785.2</v>
      </c>
      <c r="H98" s="23">
        <v>0</v>
      </c>
      <c r="I98" s="23">
        <f>ROUND(G98*H98,6)</f>
        <v>0</v>
      </c>
      <c r="L98" s="25">
        <v>0</v>
      </c>
      <c r="M98" s="26">
        <f>ROUND(ROUND(L98,2)*ROUND(G98,3),2)</f>
        <v>0</v>
      </c>
      <c r="N98" s="23" t="s">
        <v>129</v>
      </c>
      <c r="O98">
        <f>(M98*21)/100</f>
        <v>0</v>
      </c>
      <c r="P98" t="s">
        <v>42</v>
      </c>
    </row>
    <row r="99" spans="1:16" x14ac:dyDescent="0.2">
      <c r="A99" s="27" t="s">
        <v>43</v>
      </c>
      <c r="E99" s="28" t="s">
        <v>4</v>
      </c>
    </row>
    <row r="100" spans="1:16" ht="89.25" x14ac:dyDescent="0.2">
      <c r="A100" s="27" t="s">
        <v>44</v>
      </c>
      <c r="E100" s="29" t="s">
        <v>3560</v>
      </c>
    </row>
    <row r="101" spans="1:16" ht="409.5" x14ac:dyDescent="0.2">
      <c r="E101" s="28" t="s">
        <v>3561</v>
      </c>
    </row>
    <row r="102" spans="1:16" x14ac:dyDescent="0.2">
      <c r="A102" t="s">
        <v>36</v>
      </c>
      <c r="B102" s="5" t="s">
        <v>204</v>
      </c>
      <c r="C102" s="5" t="s">
        <v>3562</v>
      </c>
      <c r="D102" t="s">
        <v>4</v>
      </c>
      <c r="E102" s="22" t="s">
        <v>3563</v>
      </c>
      <c r="F102" s="23" t="s">
        <v>128</v>
      </c>
      <c r="G102" s="24">
        <v>785.2</v>
      </c>
      <c r="H102" s="23">
        <v>0</v>
      </c>
      <c r="I102" s="23">
        <f>ROUND(G102*H102,6)</f>
        <v>0</v>
      </c>
      <c r="L102" s="25">
        <v>0</v>
      </c>
      <c r="M102" s="26">
        <f>ROUND(ROUND(L102,2)*ROUND(G102,3),2)</f>
        <v>0</v>
      </c>
      <c r="N102" s="23" t="s">
        <v>129</v>
      </c>
      <c r="O102">
        <f>(M102*21)/100</f>
        <v>0</v>
      </c>
      <c r="P102" t="s">
        <v>42</v>
      </c>
    </row>
    <row r="103" spans="1:16" x14ac:dyDescent="0.2">
      <c r="A103" s="27" t="s">
        <v>43</v>
      </c>
      <c r="E103" s="28" t="s">
        <v>4</v>
      </c>
    </row>
    <row r="104" spans="1:16" x14ac:dyDescent="0.2">
      <c r="A104" s="27" t="s">
        <v>44</v>
      </c>
      <c r="E104" s="29" t="s">
        <v>3564</v>
      </c>
    </row>
    <row r="105" spans="1:16" ht="409.5" x14ac:dyDescent="0.2">
      <c r="E105" s="28" t="s">
        <v>3561</v>
      </c>
    </row>
    <row r="106" spans="1:16" x14ac:dyDescent="0.2">
      <c r="A106" t="s">
        <v>36</v>
      </c>
      <c r="B106" s="5" t="s">
        <v>116</v>
      </c>
      <c r="C106" s="5" t="s">
        <v>160</v>
      </c>
      <c r="D106" t="s">
        <v>4</v>
      </c>
      <c r="E106" s="22" t="s">
        <v>161</v>
      </c>
      <c r="F106" s="23" t="s">
        <v>128</v>
      </c>
      <c r="G106" s="24">
        <v>30</v>
      </c>
      <c r="H106" s="23">
        <v>0</v>
      </c>
      <c r="I106" s="23">
        <f>ROUND(G106*H106,6)</f>
        <v>0</v>
      </c>
      <c r="L106" s="25">
        <v>0</v>
      </c>
      <c r="M106" s="26">
        <f>ROUND(ROUND(L106,2)*ROUND(G106,3),2)</f>
        <v>0</v>
      </c>
      <c r="N106" s="23" t="s">
        <v>129</v>
      </c>
      <c r="O106">
        <f>(M106*21)/100</f>
        <v>0</v>
      </c>
      <c r="P106" t="s">
        <v>42</v>
      </c>
    </row>
    <row r="107" spans="1:16" x14ac:dyDescent="0.2">
      <c r="A107" s="27" t="s">
        <v>43</v>
      </c>
      <c r="E107" s="28" t="s">
        <v>4</v>
      </c>
    </row>
    <row r="108" spans="1:16" x14ac:dyDescent="0.2">
      <c r="A108" s="27" t="s">
        <v>44</v>
      </c>
      <c r="E108" s="29" t="s">
        <v>3565</v>
      </c>
    </row>
    <row r="109" spans="1:16" ht="306" x14ac:dyDescent="0.2">
      <c r="E109" s="28" t="s">
        <v>162</v>
      </c>
    </row>
    <row r="110" spans="1:16" x14ac:dyDescent="0.2">
      <c r="A110" t="s">
        <v>36</v>
      </c>
      <c r="B110" s="5" t="s">
        <v>213</v>
      </c>
      <c r="C110" s="5" t="s">
        <v>163</v>
      </c>
      <c r="D110" t="s">
        <v>4</v>
      </c>
      <c r="E110" s="22" t="s">
        <v>164</v>
      </c>
      <c r="F110" s="23" t="s">
        <v>165</v>
      </c>
      <c r="G110" s="24">
        <v>60</v>
      </c>
      <c r="H110" s="23">
        <v>0</v>
      </c>
      <c r="I110" s="23">
        <f>ROUND(G110*H110,6)</f>
        <v>0</v>
      </c>
      <c r="L110" s="25">
        <v>0</v>
      </c>
      <c r="M110" s="26">
        <f>ROUND(ROUND(L110,2)*ROUND(G110,3),2)</f>
        <v>0</v>
      </c>
      <c r="N110" s="23" t="s">
        <v>129</v>
      </c>
      <c r="O110">
        <f>(M110*21)/100</f>
        <v>0</v>
      </c>
      <c r="P110" t="s">
        <v>42</v>
      </c>
    </row>
    <row r="111" spans="1:16" x14ac:dyDescent="0.2">
      <c r="A111" s="27" t="s">
        <v>43</v>
      </c>
      <c r="E111" s="28" t="s">
        <v>4</v>
      </c>
    </row>
    <row r="112" spans="1:16" x14ac:dyDescent="0.2">
      <c r="A112" s="27" t="s">
        <v>44</v>
      </c>
      <c r="E112" s="29" t="s">
        <v>4</v>
      </c>
    </row>
    <row r="113" spans="1:16" x14ac:dyDescent="0.2">
      <c r="E113" s="28" t="s">
        <v>166</v>
      </c>
    </row>
    <row r="114" spans="1:16" ht="25.5" x14ac:dyDescent="0.2">
      <c r="A114" t="s">
        <v>36</v>
      </c>
      <c r="B114" s="5" t="s">
        <v>218</v>
      </c>
      <c r="C114" s="5" t="s">
        <v>3566</v>
      </c>
      <c r="D114" t="s">
        <v>4</v>
      </c>
      <c r="E114" s="22" t="s">
        <v>3567</v>
      </c>
      <c r="F114" s="23" t="s">
        <v>60</v>
      </c>
      <c r="G114" s="24">
        <v>785.2</v>
      </c>
      <c r="H114" s="23">
        <v>0</v>
      </c>
      <c r="I114" s="23">
        <f>ROUND(G114*H114,6)</f>
        <v>0</v>
      </c>
      <c r="L114" s="25">
        <v>0</v>
      </c>
      <c r="M114" s="26">
        <f>ROUND(ROUND(L114,2)*ROUND(G114,3),2)</f>
        <v>0</v>
      </c>
      <c r="N114" s="23" t="s">
        <v>129</v>
      </c>
      <c r="O114">
        <f>(M114*21)/100</f>
        <v>0</v>
      </c>
      <c r="P114" t="s">
        <v>42</v>
      </c>
    </row>
    <row r="115" spans="1:16" x14ac:dyDescent="0.2">
      <c r="A115" s="27" t="s">
        <v>43</v>
      </c>
      <c r="E115" s="28" t="s">
        <v>4</v>
      </c>
    </row>
    <row r="116" spans="1:16" x14ac:dyDescent="0.2">
      <c r="A116" s="27" t="s">
        <v>44</v>
      </c>
      <c r="E116" s="29" t="s">
        <v>3564</v>
      </c>
    </row>
    <row r="117" spans="1:16" ht="114.75" x14ac:dyDescent="0.2">
      <c r="E117" s="28" t="s">
        <v>3568</v>
      </c>
    </row>
    <row r="118" spans="1:16" ht="25.5" x14ac:dyDescent="0.2">
      <c r="A118" t="s">
        <v>36</v>
      </c>
      <c r="B118" s="5" t="s">
        <v>221</v>
      </c>
      <c r="C118" s="5" t="s">
        <v>3569</v>
      </c>
      <c r="D118" t="s">
        <v>4</v>
      </c>
      <c r="E118" s="22" t="s">
        <v>3570</v>
      </c>
      <c r="F118" s="23" t="s">
        <v>60</v>
      </c>
      <c r="G118" s="24">
        <v>785.2</v>
      </c>
      <c r="H118" s="23">
        <v>0</v>
      </c>
      <c r="I118" s="23">
        <f>ROUND(G118*H118,6)</f>
        <v>0</v>
      </c>
      <c r="L118" s="25">
        <v>0</v>
      </c>
      <c r="M118" s="26">
        <f>ROUND(ROUND(L118,2)*ROUND(G118,3),2)</f>
        <v>0</v>
      </c>
      <c r="N118" s="23" t="s">
        <v>129</v>
      </c>
      <c r="O118">
        <f>(M118*21)/100</f>
        <v>0</v>
      </c>
      <c r="P118" t="s">
        <v>42</v>
      </c>
    </row>
    <row r="119" spans="1:16" x14ac:dyDescent="0.2">
      <c r="A119" s="27" t="s">
        <v>43</v>
      </c>
      <c r="E119" s="28" t="s">
        <v>4</v>
      </c>
    </row>
    <row r="120" spans="1:16" x14ac:dyDescent="0.2">
      <c r="A120" s="27" t="s">
        <v>44</v>
      </c>
      <c r="E120" s="29" t="s">
        <v>3564</v>
      </c>
    </row>
    <row r="121" spans="1:16" ht="114.75" x14ac:dyDescent="0.2">
      <c r="E121" s="28" t="s">
        <v>3571</v>
      </c>
    </row>
    <row r="122" spans="1:16" x14ac:dyDescent="0.2">
      <c r="A122" t="s">
        <v>36</v>
      </c>
      <c r="B122" s="5" t="s">
        <v>228</v>
      </c>
      <c r="C122" s="5" t="s">
        <v>3572</v>
      </c>
      <c r="D122" t="s">
        <v>4</v>
      </c>
      <c r="E122" s="22" t="s">
        <v>3573</v>
      </c>
      <c r="F122" s="23" t="s">
        <v>60</v>
      </c>
      <c r="G122" s="24">
        <v>785.2</v>
      </c>
      <c r="H122" s="23">
        <v>0</v>
      </c>
      <c r="I122" s="23">
        <f>ROUND(G122*H122,6)</f>
        <v>0</v>
      </c>
      <c r="L122" s="25">
        <v>0</v>
      </c>
      <c r="M122" s="26">
        <f>ROUND(ROUND(L122,2)*ROUND(G122,3),2)</f>
        <v>0</v>
      </c>
      <c r="N122" s="23" t="s">
        <v>129</v>
      </c>
      <c r="O122">
        <f>(M122*21)/100</f>
        <v>0</v>
      </c>
      <c r="P122" t="s">
        <v>42</v>
      </c>
    </row>
    <row r="123" spans="1:16" x14ac:dyDescent="0.2">
      <c r="A123" s="27" t="s">
        <v>43</v>
      </c>
      <c r="E123" s="28" t="s">
        <v>4</v>
      </c>
    </row>
    <row r="124" spans="1:16" x14ac:dyDescent="0.2">
      <c r="A124" s="27" t="s">
        <v>44</v>
      </c>
      <c r="E124" s="29" t="s">
        <v>3564</v>
      </c>
    </row>
    <row r="125" spans="1:16" ht="165.75" x14ac:dyDescent="0.2">
      <c r="E125" s="28" t="s">
        <v>3574</v>
      </c>
    </row>
    <row r="126" spans="1:16" ht="25.5" x14ac:dyDescent="0.2">
      <c r="A126" t="s">
        <v>36</v>
      </c>
      <c r="B126" s="5" t="s">
        <v>232</v>
      </c>
      <c r="C126" s="5" t="s">
        <v>3575</v>
      </c>
      <c r="D126" t="s">
        <v>4</v>
      </c>
      <c r="E126" s="22" t="s">
        <v>3576</v>
      </c>
      <c r="F126" s="23" t="s">
        <v>60</v>
      </c>
      <c r="G126" s="24">
        <v>785.2</v>
      </c>
      <c r="H126" s="23">
        <v>0</v>
      </c>
      <c r="I126" s="23">
        <f>ROUND(G126*H126,6)</f>
        <v>0</v>
      </c>
      <c r="L126" s="25">
        <v>0</v>
      </c>
      <c r="M126" s="26">
        <f>ROUND(ROUND(L126,2)*ROUND(G126,3),2)</f>
        <v>0</v>
      </c>
      <c r="N126" s="23" t="s">
        <v>129</v>
      </c>
      <c r="O126">
        <f>(M126*21)/100</f>
        <v>0</v>
      </c>
      <c r="P126" t="s">
        <v>42</v>
      </c>
    </row>
    <row r="127" spans="1:16" x14ac:dyDescent="0.2">
      <c r="A127" s="27" t="s">
        <v>43</v>
      </c>
      <c r="E127" s="28" t="s">
        <v>4</v>
      </c>
    </row>
    <row r="128" spans="1:16" x14ac:dyDescent="0.2">
      <c r="A128" s="27" t="s">
        <v>44</v>
      </c>
      <c r="E128" s="29" t="s">
        <v>3564</v>
      </c>
    </row>
    <row r="129" spans="1:16" ht="25.5" x14ac:dyDescent="0.2">
      <c r="E129" s="28" t="s">
        <v>3577</v>
      </c>
    </row>
    <row r="130" spans="1:16" x14ac:dyDescent="0.2">
      <c r="A130" t="s">
        <v>36</v>
      </c>
      <c r="B130" s="5" t="s">
        <v>243</v>
      </c>
      <c r="C130" s="5" t="s">
        <v>3578</v>
      </c>
      <c r="D130" t="s">
        <v>4</v>
      </c>
      <c r="E130" s="22" t="s">
        <v>3579</v>
      </c>
      <c r="F130" s="23" t="s">
        <v>60</v>
      </c>
      <c r="G130" s="24">
        <v>53.25</v>
      </c>
      <c r="H130" s="23">
        <v>0</v>
      </c>
      <c r="I130" s="23">
        <f>ROUND(G130*H130,6)</f>
        <v>0</v>
      </c>
      <c r="L130" s="25">
        <v>0</v>
      </c>
      <c r="M130" s="26">
        <f>ROUND(ROUND(L130,2)*ROUND(G130,3),2)</f>
        <v>0</v>
      </c>
      <c r="N130" s="23" t="s">
        <v>129</v>
      </c>
      <c r="O130">
        <f>(M130*21)/100</f>
        <v>0</v>
      </c>
      <c r="P130" t="s">
        <v>42</v>
      </c>
    </row>
    <row r="131" spans="1:16" x14ac:dyDescent="0.2">
      <c r="A131" s="27" t="s">
        <v>43</v>
      </c>
      <c r="E131" s="28" t="s">
        <v>4</v>
      </c>
    </row>
    <row r="132" spans="1:16" ht="38.25" x14ac:dyDescent="0.2">
      <c r="A132" s="27" t="s">
        <v>44</v>
      </c>
      <c r="E132" s="29" t="s">
        <v>3580</v>
      </c>
    </row>
    <row r="133" spans="1:16" ht="38.25" x14ac:dyDescent="0.2">
      <c r="E133" s="28" t="s">
        <v>3581</v>
      </c>
    </row>
    <row r="134" spans="1:16" x14ac:dyDescent="0.2">
      <c r="A134" t="s">
        <v>36</v>
      </c>
      <c r="B134" s="5" t="s">
        <v>248</v>
      </c>
      <c r="C134" s="5" t="s">
        <v>3582</v>
      </c>
      <c r="D134" t="s">
        <v>4</v>
      </c>
      <c r="E134" s="22" t="s">
        <v>3583</v>
      </c>
      <c r="F134" s="23" t="s">
        <v>60</v>
      </c>
      <c r="G134" s="24">
        <v>58.575000000000003</v>
      </c>
      <c r="H134" s="23">
        <v>1.4999999999999999E-4</v>
      </c>
      <c r="I134" s="23">
        <f>ROUND(G134*H134,6)</f>
        <v>8.7860000000000004E-3</v>
      </c>
      <c r="L134" s="25">
        <v>0</v>
      </c>
      <c r="M134" s="26">
        <f>ROUND(ROUND(L134,2)*ROUND(G134,3),2)</f>
        <v>0</v>
      </c>
      <c r="N134" s="23" t="s">
        <v>129</v>
      </c>
      <c r="O134">
        <f>(M134*21)/100</f>
        <v>0</v>
      </c>
      <c r="P134" t="s">
        <v>42</v>
      </c>
    </row>
    <row r="135" spans="1:16" x14ac:dyDescent="0.2">
      <c r="A135" s="27" t="s">
        <v>43</v>
      </c>
      <c r="E135" s="28" t="s">
        <v>4</v>
      </c>
    </row>
    <row r="136" spans="1:16" x14ac:dyDescent="0.2">
      <c r="A136" s="27" t="s">
        <v>44</v>
      </c>
      <c r="E136" s="29" t="s">
        <v>4</v>
      </c>
    </row>
    <row r="137" spans="1:16" x14ac:dyDescent="0.2">
      <c r="E137" s="28" t="s">
        <v>4</v>
      </c>
    </row>
    <row r="138" spans="1:16" x14ac:dyDescent="0.2">
      <c r="A138" t="s">
        <v>33</v>
      </c>
      <c r="C138" s="6" t="s">
        <v>61</v>
      </c>
      <c r="E138" s="30" t="s">
        <v>2041</v>
      </c>
      <c r="J138" s="26">
        <f>0</f>
        <v>0</v>
      </c>
      <c r="K138" s="26">
        <f>0</f>
        <v>0</v>
      </c>
      <c r="L138" s="26">
        <f>0+L139+L143+L147+L151+L155+L159+L163+L167+L171+L175+L179+L183+L187</f>
        <v>0</v>
      </c>
      <c r="M138" s="26">
        <f>0+M139+M143+M147+M151+M155+M159+M163+M167+M171+M175+M179+M183+M187</f>
        <v>0</v>
      </c>
    </row>
    <row r="139" spans="1:16" x14ac:dyDescent="0.2">
      <c r="A139" t="s">
        <v>36</v>
      </c>
      <c r="B139" s="5" t="s">
        <v>252</v>
      </c>
      <c r="C139" s="5" t="s">
        <v>3584</v>
      </c>
      <c r="D139" t="s">
        <v>4</v>
      </c>
      <c r="E139" s="22" t="s">
        <v>3585</v>
      </c>
      <c r="F139" s="23" t="s">
        <v>60</v>
      </c>
      <c r="G139" s="24">
        <v>25.875</v>
      </c>
      <c r="H139" s="23">
        <v>0</v>
      </c>
      <c r="I139" s="23">
        <f>ROUND(G139*H139,6)</f>
        <v>0</v>
      </c>
      <c r="L139" s="25">
        <v>0</v>
      </c>
      <c r="M139" s="26">
        <f>ROUND(ROUND(L139,2)*ROUND(G139,3),2)</f>
        <v>0</v>
      </c>
      <c r="N139" s="23" t="s">
        <v>129</v>
      </c>
      <c r="O139">
        <f>(M139*21)/100</f>
        <v>0</v>
      </c>
      <c r="P139" t="s">
        <v>42</v>
      </c>
    </row>
    <row r="140" spans="1:16" x14ac:dyDescent="0.2">
      <c r="A140" s="27" t="s">
        <v>43</v>
      </c>
      <c r="E140" s="28" t="s">
        <v>4</v>
      </c>
    </row>
    <row r="141" spans="1:16" x14ac:dyDescent="0.2">
      <c r="A141" s="27" t="s">
        <v>44</v>
      </c>
      <c r="E141" s="29" t="s">
        <v>3586</v>
      </c>
    </row>
    <row r="142" spans="1:16" x14ac:dyDescent="0.2">
      <c r="E142" s="28" t="s">
        <v>4</v>
      </c>
    </row>
    <row r="143" spans="1:16" x14ac:dyDescent="0.2">
      <c r="A143" t="s">
        <v>36</v>
      </c>
      <c r="B143" s="5" t="s">
        <v>298</v>
      </c>
      <c r="C143" s="5" t="s">
        <v>3587</v>
      </c>
      <c r="D143" t="s">
        <v>4</v>
      </c>
      <c r="E143" s="22" t="s">
        <v>3588</v>
      </c>
      <c r="F143" s="23" t="s">
        <v>60</v>
      </c>
      <c r="G143" s="24">
        <v>25.875</v>
      </c>
      <c r="H143" s="23">
        <v>0</v>
      </c>
      <c r="I143" s="23">
        <f>ROUND(G143*H143,6)</f>
        <v>0</v>
      </c>
      <c r="L143" s="25">
        <v>0</v>
      </c>
      <c r="M143" s="26">
        <f>ROUND(ROUND(L143,2)*ROUND(G143,3),2)</f>
        <v>0</v>
      </c>
      <c r="N143" s="23" t="s">
        <v>129</v>
      </c>
      <c r="O143">
        <f>(M143*21)/100</f>
        <v>0</v>
      </c>
      <c r="P143" t="s">
        <v>42</v>
      </c>
    </row>
    <row r="144" spans="1:16" x14ac:dyDescent="0.2">
      <c r="A144" s="27" t="s">
        <v>43</v>
      </c>
      <c r="E144" s="28" t="s">
        <v>4</v>
      </c>
    </row>
    <row r="145" spans="1:16" x14ac:dyDescent="0.2">
      <c r="A145" s="27" t="s">
        <v>44</v>
      </c>
      <c r="E145" s="29" t="s">
        <v>3589</v>
      </c>
    </row>
    <row r="146" spans="1:16" x14ac:dyDescent="0.2">
      <c r="E146" s="28" t="s">
        <v>4</v>
      </c>
    </row>
    <row r="147" spans="1:16" x14ac:dyDescent="0.2">
      <c r="A147" t="s">
        <v>36</v>
      </c>
      <c r="B147" s="5" t="s">
        <v>295</v>
      </c>
      <c r="C147" s="5" t="s">
        <v>3590</v>
      </c>
      <c r="D147" t="s">
        <v>4</v>
      </c>
      <c r="E147" s="22" t="s">
        <v>3591</v>
      </c>
      <c r="F147" s="23" t="s">
        <v>60</v>
      </c>
      <c r="G147" s="24">
        <v>240</v>
      </c>
      <c r="H147" s="23">
        <v>0</v>
      </c>
      <c r="I147" s="23">
        <f>ROUND(G147*H147,6)</f>
        <v>0</v>
      </c>
      <c r="L147" s="25">
        <v>0</v>
      </c>
      <c r="M147" s="26">
        <f>ROUND(ROUND(L147,2)*ROUND(G147,3),2)</f>
        <v>0</v>
      </c>
      <c r="N147" s="23" t="s">
        <v>129</v>
      </c>
      <c r="O147">
        <f>(M147*21)/100</f>
        <v>0</v>
      </c>
      <c r="P147" t="s">
        <v>42</v>
      </c>
    </row>
    <row r="148" spans="1:16" x14ac:dyDescent="0.2">
      <c r="A148" s="27" t="s">
        <v>43</v>
      </c>
      <c r="E148" s="28" t="s">
        <v>4</v>
      </c>
    </row>
    <row r="149" spans="1:16" ht="51" x14ac:dyDescent="0.2">
      <c r="A149" s="27" t="s">
        <v>44</v>
      </c>
      <c r="E149" s="29" t="s">
        <v>3592</v>
      </c>
    </row>
    <row r="150" spans="1:16" x14ac:dyDescent="0.2">
      <c r="E150" s="28" t="s">
        <v>4</v>
      </c>
    </row>
    <row r="151" spans="1:16" x14ac:dyDescent="0.2">
      <c r="A151" t="s">
        <v>36</v>
      </c>
      <c r="B151" s="5" t="s">
        <v>302</v>
      </c>
      <c r="C151" s="5" t="s">
        <v>3593</v>
      </c>
      <c r="D151" t="s">
        <v>4</v>
      </c>
      <c r="E151" s="22" t="s">
        <v>3594</v>
      </c>
      <c r="F151" s="23" t="s">
        <v>60</v>
      </c>
      <c r="G151" s="24">
        <v>35.5</v>
      </c>
      <c r="H151" s="23">
        <v>0</v>
      </c>
      <c r="I151" s="23">
        <f>ROUND(G151*H151,6)</f>
        <v>0</v>
      </c>
      <c r="L151" s="25">
        <v>0</v>
      </c>
      <c r="M151" s="26">
        <f>ROUND(ROUND(L151,2)*ROUND(G151,3),2)</f>
        <v>0</v>
      </c>
      <c r="N151" s="23" t="s">
        <v>129</v>
      </c>
      <c r="O151">
        <f>(M151*21)/100</f>
        <v>0</v>
      </c>
      <c r="P151" t="s">
        <v>42</v>
      </c>
    </row>
    <row r="152" spans="1:16" x14ac:dyDescent="0.2">
      <c r="A152" s="27" t="s">
        <v>43</v>
      </c>
      <c r="E152" s="28" t="s">
        <v>4</v>
      </c>
    </row>
    <row r="153" spans="1:16" ht="38.25" x14ac:dyDescent="0.2">
      <c r="A153" s="27" t="s">
        <v>44</v>
      </c>
      <c r="E153" s="29" t="s">
        <v>3595</v>
      </c>
    </row>
    <row r="154" spans="1:16" x14ac:dyDescent="0.2">
      <c r="E154" s="28" t="s">
        <v>4</v>
      </c>
    </row>
    <row r="155" spans="1:16" ht="25.5" x14ac:dyDescent="0.2">
      <c r="A155" t="s">
        <v>36</v>
      </c>
      <c r="B155" s="5" t="s">
        <v>307</v>
      </c>
      <c r="C155" s="5" t="s">
        <v>3596</v>
      </c>
      <c r="D155" t="s">
        <v>4</v>
      </c>
      <c r="E155" s="22" t="s">
        <v>3597</v>
      </c>
      <c r="F155" s="23" t="s">
        <v>60</v>
      </c>
      <c r="G155" s="24">
        <v>25.875</v>
      </c>
      <c r="H155" s="23">
        <v>0</v>
      </c>
      <c r="I155" s="23">
        <f>ROUND(G155*H155,6)</f>
        <v>0</v>
      </c>
      <c r="L155" s="25">
        <v>0</v>
      </c>
      <c r="M155" s="26">
        <f>ROUND(ROUND(L155,2)*ROUND(G155,3),2)</f>
        <v>0</v>
      </c>
      <c r="N155" s="23" t="s">
        <v>129</v>
      </c>
      <c r="O155">
        <f>(M155*21)/100</f>
        <v>0</v>
      </c>
      <c r="P155" t="s">
        <v>42</v>
      </c>
    </row>
    <row r="156" spans="1:16" x14ac:dyDescent="0.2">
      <c r="A156" s="27" t="s">
        <v>43</v>
      </c>
      <c r="E156" s="28" t="s">
        <v>4</v>
      </c>
    </row>
    <row r="157" spans="1:16" x14ac:dyDescent="0.2">
      <c r="A157" s="27" t="s">
        <v>44</v>
      </c>
      <c r="E157" s="29" t="s">
        <v>3586</v>
      </c>
    </row>
    <row r="158" spans="1:16" x14ac:dyDescent="0.2">
      <c r="E158" s="28" t="s">
        <v>3598</v>
      </c>
    </row>
    <row r="159" spans="1:16" ht="25.5" x14ac:dyDescent="0.2">
      <c r="A159" t="s">
        <v>36</v>
      </c>
      <c r="B159" s="5" t="s">
        <v>311</v>
      </c>
      <c r="C159" s="5" t="s">
        <v>3599</v>
      </c>
      <c r="D159" t="s">
        <v>4</v>
      </c>
      <c r="E159" s="22" t="s">
        <v>3600</v>
      </c>
      <c r="F159" s="23" t="s">
        <v>60</v>
      </c>
      <c r="G159" s="24">
        <v>240</v>
      </c>
      <c r="H159" s="23">
        <v>0</v>
      </c>
      <c r="I159" s="23">
        <f>ROUND(G159*H159,6)</f>
        <v>0</v>
      </c>
      <c r="L159" s="25">
        <v>0</v>
      </c>
      <c r="M159" s="26">
        <f>ROUND(ROUND(L159,2)*ROUND(G159,3),2)</f>
        <v>0</v>
      </c>
      <c r="N159" s="23" t="s">
        <v>129</v>
      </c>
      <c r="O159">
        <f>(M159*21)/100</f>
        <v>0</v>
      </c>
      <c r="P159" t="s">
        <v>42</v>
      </c>
    </row>
    <row r="160" spans="1:16" x14ac:dyDescent="0.2">
      <c r="A160" s="27" t="s">
        <v>43</v>
      </c>
      <c r="E160" s="28" t="s">
        <v>4</v>
      </c>
    </row>
    <row r="161" spans="1:16" ht="51" x14ac:dyDescent="0.2">
      <c r="A161" s="27" t="s">
        <v>44</v>
      </c>
      <c r="E161" s="29" t="s">
        <v>3592</v>
      </c>
    </row>
    <row r="162" spans="1:16" ht="395.25" x14ac:dyDescent="0.2">
      <c r="E162" s="28" t="s">
        <v>3601</v>
      </c>
    </row>
    <row r="163" spans="1:16" x14ac:dyDescent="0.2">
      <c r="A163" t="s">
        <v>36</v>
      </c>
      <c r="B163" s="5" t="s">
        <v>315</v>
      </c>
      <c r="C163" s="5" t="s">
        <v>3602</v>
      </c>
      <c r="D163" t="s">
        <v>4</v>
      </c>
      <c r="E163" s="22" t="s">
        <v>3603</v>
      </c>
      <c r="F163" s="23" t="s">
        <v>60</v>
      </c>
      <c r="G163" s="24">
        <v>25.875</v>
      </c>
      <c r="H163" s="23">
        <v>0</v>
      </c>
      <c r="I163" s="23">
        <f>ROUND(G163*H163,6)</f>
        <v>0</v>
      </c>
      <c r="L163" s="25">
        <v>0</v>
      </c>
      <c r="M163" s="26">
        <f>ROUND(ROUND(L163,2)*ROUND(G163,3),2)</f>
        <v>0</v>
      </c>
      <c r="N163" s="23" t="s">
        <v>129</v>
      </c>
      <c r="O163">
        <f>(M163*21)/100</f>
        <v>0</v>
      </c>
      <c r="P163" t="s">
        <v>42</v>
      </c>
    </row>
    <row r="164" spans="1:16" x14ac:dyDescent="0.2">
      <c r="A164" s="27" t="s">
        <v>43</v>
      </c>
      <c r="E164" s="28" t="s">
        <v>4</v>
      </c>
    </row>
    <row r="165" spans="1:16" x14ac:dyDescent="0.2">
      <c r="A165" s="27" t="s">
        <v>44</v>
      </c>
      <c r="E165" s="29" t="s">
        <v>3586</v>
      </c>
    </row>
    <row r="166" spans="1:16" x14ac:dyDescent="0.2">
      <c r="E166" s="28" t="s">
        <v>4</v>
      </c>
    </row>
    <row r="167" spans="1:16" x14ac:dyDescent="0.2">
      <c r="A167" t="s">
        <v>36</v>
      </c>
      <c r="B167" s="5" t="s">
        <v>319</v>
      </c>
      <c r="C167" s="5" t="s">
        <v>3604</v>
      </c>
      <c r="D167" t="s">
        <v>4</v>
      </c>
      <c r="E167" s="22" t="s">
        <v>3605</v>
      </c>
      <c r="F167" s="23" t="s">
        <v>60</v>
      </c>
      <c r="G167" s="24">
        <v>25.875</v>
      </c>
      <c r="H167" s="23">
        <v>0</v>
      </c>
      <c r="I167" s="23">
        <f>ROUND(G167*H167,6)</f>
        <v>0</v>
      </c>
      <c r="L167" s="25">
        <v>0</v>
      </c>
      <c r="M167" s="26">
        <f>ROUND(ROUND(L167,2)*ROUND(G167,3),2)</f>
        <v>0</v>
      </c>
      <c r="N167" s="23" t="s">
        <v>129</v>
      </c>
      <c r="O167">
        <f>(M167*21)/100</f>
        <v>0</v>
      </c>
      <c r="P167" t="s">
        <v>42</v>
      </c>
    </row>
    <row r="168" spans="1:16" x14ac:dyDescent="0.2">
      <c r="A168" s="27" t="s">
        <v>43</v>
      </c>
      <c r="E168" s="28" t="s">
        <v>4</v>
      </c>
    </row>
    <row r="169" spans="1:16" x14ac:dyDescent="0.2">
      <c r="A169" s="27" t="s">
        <v>44</v>
      </c>
      <c r="E169" s="29" t="s">
        <v>3586</v>
      </c>
    </row>
    <row r="170" spans="1:16" ht="51" x14ac:dyDescent="0.2">
      <c r="E170" s="28" t="s">
        <v>3606</v>
      </c>
    </row>
    <row r="171" spans="1:16" x14ac:dyDescent="0.2">
      <c r="A171" t="s">
        <v>36</v>
      </c>
      <c r="B171" s="5" t="s">
        <v>325</v>
      </c>
      <c r="C171" s="5" t="s">
        <v>3607</v>
      </c>
      <c r="D171" t="s">
        <v>4</v>
      </c>
      <c r="E171" s="22" t="s">
        <v>3608</v>
      </c>
      <c r="F171" s="23" t="s">
        <v>60</v>
      </c>
      <c r="G171" s="24">
        <v>25.875</v>
      </c>
      <c r="H171" s="23">
        <v>0</v>
      </c>
      <c r="I171" s="23">
        <f>ROUND(G171*H171,6)</f>
        <v>0</v>
      </c>
      <c r="L171" s="25">
        <v>0</v>
      </c>
      <c r="M171" s="26">
        <f>ROUND(ROUND(L171,2)*ROUND(G171,3),2)</f>
        <v>0</v>
      </c>
      <c r="N171" s="23" t="s">
        <v>129</v>
      </c>
      <c r="O171">
        <f>(M171*21)/100</f>
        <v>0</v>
      </c>
      <c r="P171" t="s">
        <v>42</v>
      </c>
    </row>
    <row r="172" spans="1:16" x14ac:dyDescent="0.2">
      <c r="A172" s="27" t="s">
        <v>43</v>
      </c>
      <c r="E172" s="28" t="s">
        <v>4</v>
      </c>
    </row>
    <row r="173" spans="1:16" x14ac:dyDescent="0.2">
      <c r="A173" s="27" t="s">
        <v>44</v>
      </c>
      <c r="E173" s="29" t="s">
        <v>3586</v>
      </c>
    </row>
    <row r="174" spans="1:16" ht="89.25" x14ac:dyDescent="0.2">
      <c r="E174" s="28" t="s">
        <v>3609</v>
      </c>
    </row>
    <row r="175" spans="1:16" x14ac:dyDescent="0.2">
      <c r="A175" t="s">
        <v>36</v>
      </c>
      <c r="B175" s="5" t="s">
        <v>336</v>
      </c>
      <c r="C175" s="5" t="s">
        <v>3610</v>
      </c>
      <c r="D175" t="s">
        <v>4</v>
      </c>
      <c r="E175" s="22" t="s">
        <v>3611</v>
      </c>
      <c r="F175" s="23" t="s">
        <v>60</v>
      </c>
      <c r="G175" s="24">
        <v>132</v>
      </c>
      <c r="H175" s="23">
        <v>0.13100000000000001</v>
      </c>
      <c r="I175" s="23">
        <f>ROUND(G175*H175,6)</f>
        <v>17.292000000000002</v>
      </c>
      <c r="L175" s="25">
        <v>0</v>
      </c>
      <c r="M175" s="26">
        <f>ROUND(ROUND(L175,2)*ROUND(G175,3),2)</f>
        <v>0</v>
      </c>
      <c r="N175" s="23" t="s">
        <v>129</v>
      </c>
      <c r="O175">
        <f>(M175*21)/100</f>
        <v>0</v>
      </c>
      <c r="P175" t="s">
        <v>42</v>
      </c>
    </row>
    <row r="176" spans="1:16" x14ac:dyDescent="0.2">
      <c r="A176" s="27" t="s">
        <v>43</v>
      </c>
      <c r="E176" s="28" t="s">
        <v>4</v>
      </c>
    </row>
    <row r="177" spans="1:16" x14ac:dyDescent="0.2">
      <c r="A177" s="27" t="s">
        <v>44</v>
      </c>
      <c r="E177" s="29" t="s">
        <v>4</v>
      </c>
    </row>
    <row r="178" spans="1:16" x14ac:dyDescent="0.2">
      <c r="E178" s="28" t="s">
        <v>4</v>
      </c>
    </row>
    <row r="179" spans="1:16" x14ac:dyDescent="0.2">
      <c r="A179" t="s">
        <v>36</v>
      </c>
      <c r="B179" s="5" t="s">
        <v>332</v>
      </c>
      <c r="C179" s="5" t="s">
        <v>3612</v>
      </c>
      <c r="D179" t="s">
        <v>4</v>
      </c>
      <c r="E179" s="22" t="s">
        <v>3613</v>
      </c>
      <c r="F179" s="23" t="s">
        <v>60</v>
      </c>
      <c r="G179" s="24">
        <v>132</v>
      </c>
      <c r="H179" s="23">
        <v>0.13100000000000001</v>
      </c>
      <c r="I179" s="23">
        <f>ROUND(G179*H179,6)</f>
        <v>17.292000000000002</v>
      </c>
      <c r="L179" s="25">
        <v>0</v>
      </c>
      <c r="M179" s="26">
        <f>ROUND(ROUND(L179,2)*ROUND(G179,3),2)</f>
        <v>0</v>
      </c>
      <c r="N179" s="23" t="s">
        <v>129</v>
      </c>
      <c r="O179">
        <f>(M179*21)/100</f>
        <v>0</v>
      </c>
      <c r="P179" t="s">
        <v>42</v>
      </c>
    </row>
    <row r="180" spans="1:16" x14ac:dyDescent="0.2">
      <c r="A180" s="27" t="s">
        <v>43</v>
      </c>
      <c r="E180" s="28" t="s">
        <v>4</v>
      </c>
    </row>
    <row r="181" spans="1:16" x14ac:dyDescent="0.2">
      <c r="A181" s="27" t="s">
        <v>44</v>
      </c>
      <c r="E181" s="29" t="s">
        <v>4</v>
      </c>
    </row>
    <row r="182" spans="1:16" x14ac:dyDescent="0.2">
      <c r="E182" s="28" t="s">
        <v>4</v>
      </c>
    </row>
    <row r="183" spans="1:16" x14ac:dyDescent="0.2">
      <c r="A183" t="s">
        <v>36</v>
      </c>
      <c r="B183" s="5" t="s">
        <v>329</v>
      </c>
      <c r="C183" s="5" t="s">
        <v>3614</v>
      </c>
      <c r="D183" t="s">
        <v>4</v>
      </c>
      <c r="E183" s="22" t="s">
        <v>3615</v>
      </c>
      <c r="F183" s="23" t="s">
        <v>60</v>
      </c>
      <c r="G183" s="24">
        <v>240</v>
      </c>
      <c r="H183" s="23">
        <v>8.4250000000000005E-2</v>
      </c>
      <c r="I183" s="23">
        <f>ROUND(G183*H183,6)</f>
        <v>20.22</v>
      </c>
      <c r="L183" s="25">
        <v>0</v>
      </c>
      <c r="M183" s="26">
        <f>ROUND(ROUND(L183,2)*ROUND(G183,3),2)</f>
        <v>0</v>
      </c>
      <c r="N183" s="23" t="s">
        <v>129</v>
      </c>
      <c r="O183">
        <f>(M183*21)/100</f>
        <v>0</v>
      </c>
      <c r="P183" t="s">
        <v>42</v>
      </c>
    </row>
    <row r="184" spans="1:16" x14ac:dyDescent="0.2">
      <c r="A184" s="27" t="s">
        <v>43</v>
      </c>
      <c r="E184" s="28" t="s">
        <v>4</v>
      </c>
    </row>
    <row r="185" spans="1:16" x14ac:dyDescent="0.2">
      <c r="A185" s="27" t="s">
        <v>44</v>
      </c>
      <c r="E185" s="29" t="s">
        <v>3616</v>
      </c>
    </row>
    <row r="186" spans="1:16" ht="114.75" x14ac:dyDescent="0.2">
      <c r="E186" s="28" t="s">
        <v>3617</v>
      </c>
    </row>
    <row r="187" spans="1:16" ht="25.5" x14ac:dyDescent="0.2">
      <c r="A187" t="s">
        <v>36</v>
      </c>
      <c r="B187" s="5" t="s">
        <v>339</v>
      </c>
      <c r="C187" s="5" t="s">
        <v>3618</v>
      </c>
      <c r="D187" t="s">
        <v>4</v>
      </c>
      <c r="E187" s="22" t="s">
        <v>3619</v>
      </c>
      <c r="F187" s="23" t="s">
        <v>60</v>
      </c>
      <c r="G187" s="24">
        <v>240</v>
      </c>
      <c r="H187" s="23">
        <v>0</v>
      </c>
      <c r="I187" s="23">
        <f>ROUND(G187*H187,6)</f>
        <v>0</v>
      </c>
      <c r="L187" s="25">
        <v>0</v>
      </c>
      <c r="M187" s="26">
        <f>ROUND(ROUND(L187,2)*ROUND(G187,3),2)</f>
        <v>0</v>
      </c>
      <c r="N187" s="23" t="s">
        <v>129</v>
      </c>
      <c r="O187">
        <f>(M187*21)/100</f>
        <v>0</v>
      </c>
      <c r="P187" t="s">
        <v>42</v>
      </c>
    </row>
    <row r="188" spans="1:16" x14ac:dyDescent="0.2">
      <c r="A188" s="27" t="s">
        <v>43</v>
      </c>
      <c r="E188" s="28" t="s">
        <v>4</v>
      </c>
    </row>
    <row r="189" spans="1:16" x14ac:dyDescent="0.2">
      <c r="A189" s="27" t="s">
        <v>44</v>
      </c>
      <c r="E189" s="29" t="s">
        <v>3616</v>
      </c>
    </row>
    <row r="190" spans="1:16" ht="114.75" x14ac:dyDescent="0.2">
      <c r="E190" s="28" t="s">
        <v>3617</v>
      </c>
    </row>
    <row r="191" spans="1:16" x14ac:dyDescent="0.2">
      <c r="A191" t="s">
        <v>33</v>
      </c>
      <c r="C191" s="6" t="s">
        <v>66</v>
      </c>
      <c r="E191" s="30" t="s">
        <v>251</v>
      </c>
      <c r="J191" s="26">
        <f>0</f>
        <v>0</v>
      </c>
      <c r="K191" s="26">
        <f>0</f>
        <v>0</v>
      </c>
      <c r="L191" s="26">
        <f>0+L192+L196</f>
        <v>0</v>
      </c>
      <c r="M191" s="26">
        <f>0+M192+M196</f>
        <v>0</v>
      </c>
    </row>
    <row r="192" spans="1:16" x14ac:dyDescent="0.2">
      <c r="A192" t="s">
        <v>36</v>
      </c>
      <c r="B192" s="5" t="s">
        <v>344</v>
      </c>
      <c r="C192" s="5" t="s">
        <v>1727</v>
      </c>
      <c r="D192" t="s">
        <v>4</v>
      </c>
      <c r="E192" s="22" t="s">
        <v>1728</v>
      </c>
      <c r="F192" s="23" t="s">
        <v>60</v>
      </c>
      <c r="G192" s="24">
        <v>27.651</v>
      </c>
      <c r="H192" s="23">
        <v>1.146E-2</v>
      </c>
      <c r="I192" s="23">
        <f>ROUND(G192*H192,6)</f>
        <v>0.31688</v>
      </c>
      <c r="L192" s="25">
        <v>0</v>
      </c>
      <c r="M192" s="26">
        <f>ROUND(ROUND(L192,2)*ROUND(G192,3),2)</f>
        <v>0</v>
      </c>
      <c r="N192" s="23" t="s">
        <v>129</v>
      </c>
      <c r="O192">
        <f>(M192*21)/100</f>
        <v>0</v>
      </c>
      <c r="P192" t="s">
        <v>42</v>
      </c>
    </row>
    <row r="193" spans="1:16" x14ac:dyDescent="0.2">
      <c r="A193" s="27" t="s">
        <v>43</v>
      </c>
      <c r="E193" s="28" t="s">
        <v>4</v>
      </c>
    </row>
    <row r="194" spans="1:16" ht="25.5" x14ac:dyDescent="0.2">
      <c r="A194" s="27" t="s">
        <v>44</v>
      </c>
      <c r="E194" s="29" t="s">
        <v>3620</v>
      </c>
    </row>
    <row r="195" spans="1:16" x14ac:dyDescent="0.2">
      <c r="E195" s="28" t="s">
        <v>4</v>
      </c>
    </row>
    <row r="196" spans="1:16" x14ac:dyDescent="0.2">
      <c r="A196" t="s">
        <v>36</v>
      </c>
      <c r="B196" s="5" t="s">
        <v>348</v>
      </c>
      <c r="C196" s="5" t="s">
        <v>3621</v>
      </c>
      <c r="D196" t="s">
        <v>4</v>
      </c>
      <c r="E196" s="22" t="s">
        <v>3622</v>
      </c>
      <c r="F196" s="23" t="s">
        <v>60</v>
      </c>
      <c r="G196" s="24">
        <v>35.5</v>
      </c>
      <c r="H196" s="23">
        <v>0.1837</v>
      </c>
      <c r="I196" s="23">
        <f>ROUND(G196*H196,6)</f>
        <v>6.52135</v>
      </c>
      <c r="L196" s="25">
        <v>0</v>
      </c>
      <c r="M196" s="26">
        <f>ROUND(ROUND(L196,2)*ROUND(G196,3),2)</f>
        <v>0</v>
      </c>
      <c r="N196" s="23" t="s">
        <v>129</v>
      </c>
      <c r="O196">
        <f>(M196*21)/100</f>
        <v>0</v>
      </c>
      <c r="P196" t="s">
        <v>42</v>
      </c>
    </row>
    <row r="197" spans="1:16" x14ac:dyDescent="0.2">
      <c r="A197" s="27" t="s">
        <v>43</v>
      </c>
      <c r="E197" s="28" t="s">
        <v>4</v>
      </c>
    </row>
    <row r="198" spans="1:16" ht="38.25" x14ac:dyDescent="0.2">
      <c r="A198" s="27" t="s">
        <v>44</v>
      </c>
      <c r="E198" s="29" t="s">
        <v>3623</v>
      </c>
    </row>
    <row r="199" spans="1:16" x14ac:dyDescent="0.2">
      <c r="E199" s="28" t="s">
        <v>4</v>
      </c>
    </row>
    <row r="200" spans="1:16" x14ac:dyDescent="0.2">
      <c r="A200" t="s">
        <v>33</v>
      </c>
      <c r="C200" s="6" t="s">
        <v>256</v>
      </c>
      <c r="E200" s="30" t="s">
        <v>257</v>
      </c>
      <c r="J200" s="26">
        <f>0</f>
        <v>0</v>
      </c>
      <c r="K200" s="26">
        <f>0</f>
        <v>0</v>
      </c>
      <c r="L200" s="26">
        <f>0+L201+L205+L209+L213+L217</f>
        <v>0</v>
      </c>
      <c r="M200" s="26">
        <f>0+M201+M205+M209+M213+M217</f>
        <v>0</v>
      </c>
    </row>
    <row r="201" spans="1:16" x14ac:dyDescent="0.2">
      <c r="A201" t="s">
        <v>36</v>
      </c>
      <c r="B201" s="5" t="s">
        <v>591</v>
      </c>
      <c r="C201" s="5" t="s">
        <v>3624</v>
      </c>
      <c r="D201" t="s">
        <v>4</v>
      </c>
      <c r="E201" s="22" t="s">
        <v>3625</v>
      </c>
      <c r="F201" s="23" t="s">
        <v>60</v>
      </c>
      <c r="G201" s="24">
        <v>88.75</v>
      </c>
      <c r="H201" s="23">
        <v>5.8E-4</v>
      </c>
      <c r="I201" s="23">
        <f>ROUND(G201*H201,6)</f>
        <v>5.1475E-2</v>
      </c>
      <c r="L201" s="25">
        <v>0</v>
      </c>
      <c r="M201" s="26">
        <f>ROUND(ROUND(L201,2)*ROUND(G201,3),2)</f>
        <v>0</v>
      </c>
      <c r="N201" s="23" t="s">
        <v>129</v>
      </c>
      <c r="O201">
        <f>(M201*21)/100</f>
        <v>0</v>
      </c>
      <c r="P201" t="s">
        <v>42</v>
      </c>
    </row>
    <row r="202" spans="1:16" x14ac:dyDescent="0.2">
      <c r="A202" s="27" t="s">
        <v>43</v>
      </c>
      <c r="E202" s="28" t="s">
        <v>4</v>
      </c>
    </row>
    <row r="203" spans="1:16" ht="38.25" x14ac:dyDescent="0.2">
      <c r="A203" s="27" t="s">
        <v>44</v>
      </c>
      <c r="E203" s="29" t="s">
        <v>3626</v>
      </c>
    </row>
    <row r="204" spans="1:16" x14ac:dyDescent="0.2">
      <c r="E204" s="28" t="s">
        <v>4</v>
      </c>
    </row>
    <row r="205" spans="1:16" x14ac:dyDescent="0.2">
      <c r="A205" t="s">
        <v>36</v>
      </c>
      <c r="B205" s="5" t="s">
        <v>594</v>
      </c>
      <c r="C205" s="5" t="s">
        <v>3627</v>
      </c>
      <c r="D205" t="s">
        <v>4</v>
      </c>
      <c r="E205" s="22" t="s">
        <v>3628</v>
      </c>
      <c r="F205" s="23" t="s">
        <v>80</v>
      </c>
      <c r="G205" s="24">
        <v>71</v>
      </c>
      <c r="H205" s="23">
        <v>2.5999999999999998E-4</v>
      </c>
      <c r="I205" s="23">
        <f>ROUND(G205*H205,6)</f>
        <v>1.8460000000000001E-2</v>
      </c>
      <c r="L205" s="25">
        <v>0</v>
      </c>
      <c r="M205" s="26">
        <f>ROUND(ROUND(L205,2)*ROUND(G205,3),2)</f>
        <v>0</v>
      </c>
      <c r="N205" s="23" t="s">
        <v>129</v>
      </c>
      <c r="O205">
        <f>(M205*21)/100</f>
        <v>0</v>
      </c>
      <c r="P205" t="s">
        <v>42</v>
      </c>
    </row>
    <row r="206" spans="1:16" x14ac:dyDescent="0.2">
      <c r="A206" s="27" t="s">
        <v>43</v>
      </c>
      <c r="E206" s="28" t="s">
        <v>4</v>
      </c>
    </row>
    <row r="207" spans="1:16" ht="38.25" x14ac:dyDescent="0.2">
      <c r="A207" s="27" t="s">
        <v>44</v>
      </c>
      <c r="E207" s="29" t="s">
        <v>3629</v>
      </c>
    </row>
    <row r="208" spans="1:16" x14ac:dyDescent="0.2">
      <c r="E208" s="28" t="s">
        <v>4</v>
      </c>
    </row>
    <row r="209" spans="1:16" ht="25.5" x14ac:dyDescent="0.2">
      <c r="A209" t="s">
        <v>36</v>
      </c>
      <c r="B209" s="5" t="s">
        <v>606</v>
      </c>
      <c r="C209" s="5" t="s">
        <v>285</v>
      </c>
      <c r="D209" t="s">
        <v>4</v>
      </c>
      <c r="E209" s="22" t="s">
        <v>286</v>
      </c>
      <c r="F209" s="23" t="s">
        <v>165</v>
      </c>
      <c r="G209" s="24">
        <v>7.0000000000000007E-2</v>
      </c>
      <c r="H209" s="23">
        <v>0</v>
      </c>
      <c r="I209" s="23">
        <f>ROUND(G209*H209,6)</f>
        <v>0</v>
      </c>
      <c r="L209" s="25">
        <v>0</v>
      </c>
      <c r="M209" s="26">
        <f>ROUND(ROUND(L209,2)*ROUND(G209,3),2)</f>
        <v>0</v>
      </c>
      <c r="N209" s="23" t="s">
        <v>129</v>
      </c>
      <c r="O209">
        <f>(M209*21)/100</f>
        <v>0</v>
      </c>
      <c r="P209" t="s">
        <v>42</v>
      </c>
    </row>
    <row r="210" spans="1:16" x14ac:dyDescent="0.2">
      <c r="A210" s="27" t="s">
        <v>43</v>
      </c>
      <c r="E210" s="28" t="s">
        <v>4</v>
      </c>
    </row>
    <row r="211" spans="1:16" x14ac:dyDescent="0.2">
      <c r="A211" s="27" t="s">
        <v>44</v>
      </c>
      <c r="E211" s="29" t="s">
        <v>4</v>
      </c>
    </row>
    <row r="212" spans="1:16" ht="114.75" x14ac:dyDescent="0.2">
      <c r="E212" s="28" t="s">
        <v>287</v>
      </c>
    </row>
    <row r="213" spans="1:16" x14ac:dyDescent="0.2">
      <c r="A213" t="s">
        <v>36</v>
      </c>
      <c r="B213" s="5" t="s">
        <v>611</v>
      </c>
      <c r="C213" s="5" t="s">
        <v>289</v>
      </c>
      <c r="D213" t="s">
        <v>4</v>
      </c>
      <c r="E213" s="22" t="s">
        <v>290</v>
      </c>
      <c r="F213" s="23" t="s">
        <v>165</v>
      </c>
      <c r="G213" s="24">
        <v>7.0000000000000007E-2</v>
      </c>
      <c r="H213" s="23">
        <v>0</v>
      </c>
      <c r="I213" s="23">
        <f>ROUND(G213*H213,6)</f>
        <v>0</v>
      </c>
      <c r="L213" s="25">
        <v>0</v>
      </c>
      <c r="M213" s="26">
        <f>ROUND(ROUND(L213,2)*ROUND(G213,3),2)</f>
        <v>0</v>
      </c>
      <c r="N213" s="23" t="s">
        <v>129</v>
      </c>
      <c r="O213">
        <f>(M213*21)/100</f>
        <v>0</v>
      </c>
      <c r="P213" t="s">
        <v>42</v>
      </c>
    </row>
    <row r="214" spans="1:16" x14ac:dyDescent="0.2">
      <c r="A214" s="27" t="s">
        <v>43</v>
      </c>
      <c r="E214" s="28" t="s">
        <v>4</v>
      </c>
    </row>
    <row r="215" spans="1:16" x14ac:dyDescent="0.2">
      <c r="A215" s="27" t="s">
        <v>44</v>
      </c>
      <c r="E215" s="29" t="s">
        <v>4</v>
      </c>
    </row>
    <row r="216" spans="1:16" ht="114.75" x14ac:dyDescent="0.2">
      <c r="E216" s="28" t="s">
        <v>287</v>
      </c>
    </row>
    <row r="217" spans="1:16" x14ac:dyDescent="0.2">
      <c r="A217" t="s">
        <v>36</v>
      </c>
      <c r="B217" s="5" t="s">
        <v>615</v>
      </c>
      <c r="C217" s="5" t="s">
        <v>292</v>
      </c>
      <c r="D217" t="s">
        <v>4</v>
      </c>
      <c r="E217" s="22" t="s">
        <v>293</v>
      </c>
      <c r="F217" s="23" t="s">
        <v>165</v>
      </c>
      <c r="G217" s="24">
        <v>7.0000000000000007E-2</v>
      </c>
      <c r="H217" s="23">
        <v>0</v>
      </c>
      <c r="I217" s="23">
        <f>ROUND(G217*H217,6)</f>
        <v>0</v>
      </c>
      <c r="L217" s="25">
        <v>0</v>
      </c>
      <c r="M217" s="26">
        <f>ROUND(ROUND(L217,2)*ROUND(G217,3),2)</f>
        <v>0</v>
      </c>
      <c r="N217" s="23" t="s">
        <v>129</v>
      </c>
      <c r="O217">
        <f>(M217*21)/100</f>
        <v>0</v>
      </c>
      <c r="P217" t="s">
        <v>42</v>
      </c>
    </row>
    <row r="218" spans="1:16" x14ac:dyDescent="0.2">
      <c r="A218" s="27" t="s">
        <v>43</v>
      </c>
      <c r="E218" s="28" t="s">
        <v>4</v>
      </c>
    </row>
    <row r="219" spans="1:16" x14ac:dyDescent="0.2">
      <c r="A219" s="27" t="s">
        <v>44</v>
      </c>
      <c r="E219" s="29" t="s">
        <v>4</v>
      </c>
    </row>
    <row r="220" spans="1:16" ht="114.75" x14ac:dyDescent="0.2">
      <c r="E220" s="28" t="s">
        <v>287</v>
      </c>
    </row>
    <row r="221" spans="1:16" x14ac:dyDescent="0.2">
      <c r="A221" t="s">
        <v>33</v>
      </c>
      <c r="C221" s="6" t="s">
        <v>1814</v>
      </c>
      <c r="E221" s="30" t="s">
        <v>1815</v>
      </c>
      <c r="J221" s="26">
        <f>0</f>
        <v>0</v>
      </c>
      <c r="K221" s="26">
        <f>0</f>
        <v>0</v>
      </c>
      <c r="L221" s="26">
        <f>0+L222</f>
        <v>0</v>
      </c>
      <c r="M221" s="26">
        <f>0+M222</f>
        <v>0</v>
      </c>
    </row>
    <row r="222" spans="1:16" x14ac:dyDescent="0.2">
      <c r="A222" t="s">
        <v>36</v>
      </c>
      <c r="B222" s="5" t="s">
        <v>619</v>
      </c>
      <c r="C222" s="5" t="s">
        <v>3630</v>
      </c>
      <c r="D222" t="s">
        <v>4</v>
      </c>
      <c r="E222" s="22" t="s">
        <v>3631</v>
      </c>
      <c r="F222" s="23" t="s">
        <v>80</v>
      </c>
      <c r="G222" s="24">
        <v>4</v>
      </c>
      <c r="H222" s="23">
        <v>1.89E-3</v>
      </c>
      <c r="I222" s="23">
        <f>ROUND(G222*H222,6)</f>
        <v>7.5599999999999999E-3</v>
      </c>
      <c r="L222" s="25">
        <v>0</v>
      </c>
      <c r="M222" s="26">
        <f>ROUND(ROUND(L222,2)*ROUND(G222,3),2)</f>
        <v>0</v>
      </c>
      <c r="N222" s="23" t="s">
        <v>129</v>
      </c>
      <c r="O222">
        <f>(M222*21)/100</f>
        <v>0</v>
      </c>
      <c r="P222" t="s">
        <v>42</v>
      </c>
    </row>
    <row r="223" spans="1:16" x14ac:dyDescent="0.2">
      <c r="A223" s="27" t="s">
        <v>43</v>
      </c>
      <c r="E223" s="28" t="s">
        <v>4</v>
      </c>
    </row>
    <row r="224" spans="1:16" x14ac:dyDescent="0.2">
      <c r="A224" s="27" t="s">
        <v>44</v>
      </c>
      <c r="E224" s="29" t="s">
        <v>3632</v>
      </c>
    </row>
    <row r="225" spans="1:16" ht="63.75" x14ac:dyDescent="0.2">
      <c r="E225" s="28" t="s">
        <v>3633</v>
      </c>
    </row>
    <row r="226" spans="1:16" x14ac:dyDescent="0.2">
      <c r="A226" t="s">
        <v>33</v>
      </c>
      <c r="C226" s="6" t="s">
        <v>969</v>
      </c>
      <c r="E226" s="30" t="s">
        <v>970</v>
      </c>
      <c r="J226" s="26">
        <f>0</f>
        <v>0</v>
      </c>
      <c r="K226" s="26">
        <f>0</f>
        <v>0</v>
      </c>
      <c r="L226" s="26">
        <f>0+L227+L231+L235+L239+L243+L247+L251+L255+L259+L263+L267+L271+L275+L279+L283+L287+L291+L295+L299</f>
        <v>0</v>
      </c>
      <c r="M226" s="26">
        <f>0+M227+M231+M235+M239+M243+M247+M251+M255+M259+M263+M267+M271+M275+M279+M283+M287+M291+M295+M299</f>
        <v>0</v>
      </c>
    </row>
    <row r="227" spans="1:16" x14ac:dyDescent="0.2">
      <c r="A227" t="s">
        <v>36</v>
      </c>
      <c r="B227" s="5" t="s">
        <v>602</v>
      </c>
      <c r="C227" s="5" t="s">
        <v>3634</v>
      </c>
      <c r="D227" t="s">
        <v>4</v>
      </c>
      <c r="E227" s="22" t="s">
        <v>3635</v>
      </c>
      <c r="F227" s="23" t="s">
        <v>165</v>
      </c>
      <c r="G227" s="24">
        <v>2.3E-2</v>
      </c>
      <c r="H227" s="23">
        <v>1</v>
      </c>
      <c r="I227" s="23">
        <f>ROUND(G227*H227,6)</f>
        <v>2.3E-2</v>
      </c>
      <c r="L227" s="25">
        <v>0</v>
      </c>
      <c r="M227" s="26">
        <f>ROUND(ROUND(L227,2)*ROUND(G227,3),2)</f>
        <v>0</v>
      </c>
      <c r="N227" s="23" t="s">
        <v>129</v>
      </c>
      <c r="O227">
        <f>(M227*21)/100</f>
        <v>0</v>
      </c>
      <c r="P227" t="s">
        <v>42</v>
      </c>
    </row>
    <row r="228" spans="1:16" x14ac:dyDescent="0.2">
      <c r="A228" s="27" t="s">
        <v>43</v>
      </c>
      <c r="E228" s="28" t="s">
        <v>4</v>
      </c>
    </row>
    <row r="229" spans="1:16" x14ac:dyDescent="0.2">
      <c r="A229" s="27" t="s">
        <v>44</v>
      </c>
      <c r="E229" s="29" t="s">
        <v>3636</v>
      </c>
    </row>
    <row r="230" spans="1:16" x14ac:dyDescent="0.2">
      <c r="E230" s="28" t="s">
        <v>4</v>
      </c>
    </row>
    <row r="231" spans="1:16" x14ac:dyDescent="0.2">
      <c r="A231" t="s">
        <v>36</v>
      </c>
      <c r="B231" s="5" t="s">
        <v>647</v>
      </c>
      <c r="C231" s="5" t="s">
        <v>3637</v>
      </c>
      <c r="D231" t="s">
        <v>4</v>
      </c>
      <c r="E231" s="22" t="s">
        <v>3638</v>
      </c>
      <c r="F231" s="23" t="s">
        <v>165</v>
      </c>
      <c r="G231" s="24">
        <v>8.0000000000000002E-3</v>
      </c>
      <c r="H231" s="23">
        <v>1</v>
      </c>
      <c r="I231" s="23">
        <f>ROUND(G231*H231,6)</f>
        <v>8.0000000000000002E-3</v>
      </c>
      <c r="L231" s="25">
        <v>0</v>
      </c>
      <c r="M231" s="26">
        <f>ROUND(ROUND(L231,2)*ROUND(G231,3),2)</f>
        <v>0</v>
      </c>
      <c r="N231" s="23" t="s">
        <v>129</v>
      </c>
      <c r="O231">
        <f>(M231*21)/100</f>
        <v>0</v>
      </c>
      <c r="P231" t="s">
        <v>42</v>
      </c>
    </row>
    <row r="232" spans="1:16" x14ac:dyDescent="0.2">
      <c r="A232" s="27" t="s">
        <v>43</v>
      </c>
      <c r="E232" s="28" t="s">
        <v>4</v>
      </c>
    </row>
    <row r="233" spans="1:16" x14ac:dyDescent="0.2">
      <c r="A233" s="27" t="s">
        <v>44</v>
      </c>
      <c r="E233" s="29" t="s">
        <v>3639</v>
      </c>
    </row>
    <row r="234" spans="1:16" x14ac:dyDescent="0.2">
      <c r="E234" s="28" t="s">
        <v>4</v>
      </c>
    </row>
    <row r="235" spans="1:16" x14ac:dyDescent="0.2">
      <c r="A235" t="s">
        <v>36</v>
      </c>
      <c r="B235" s="5" t="s">
        <v>642</v>
      </c>
      <c r="C235" s="5" t="s">
        <v>3640</v>
      </c>
      <c r="D235" t="s">
        <v>4</v>
      </c>
      <c r="E235" s="22" t="s">
        <v>3641</v>
      </c>
      <c r="F235" s="23" t="s">
        <v>165</v>
      </c>
      <c r="G235" s="24">
        <v>0.32</v>
      </c>
      <c r="H235" s="23">
        <v>1</v>
      </c>
      <c r="I235" s="23">
        <f>ROUND(G235*H235,6)</f>
        <v>0.32</v>
      </c>
      <c r="L235" s="25">
        <v>0</v>
      </c>
      <c r="M235" s="26">
        <f>ROUND(ROUND(L235,2)*ROUND(G235,3),2)</f>
        <v>0</v>
      </c>
      <c r="N235" s="23" t="s">
        <v>129</v>
      </c>
      <c r="O235">
        <f>(M235*21)/100</f>
        <v>0</v>
      </c>
      <c r="P235" t="s">
        <v>42</v>
      </c>
    </row>
    <row r="236" spans="1:16" x14ac:dyDescent="0.2">
      <c r="A236" s="27" t="s">
        <v>43</v>
      </c>
      <c r="E236" s="28" t="s">
        <v>4</v>
      </c>
    </row>
    <row r="237" spans="1:16" ht="25.5" x14ac:dyDescent="0.2">
      <c r="A237" s="27" t="s">
        <v>44</v>
      </c>
      <c r="E237" s="29" t="s">
        <v>3642</v>
      </c>
    </row>
    <row r="238" spans="1:16" x14ac:dyDescent="0.2">
      <c r="E238" s="28" t="s">
        <v>4</v>
      </c>
    </row>
    <row r="239" spans="1:16" x14ac:dyDescent="0.2">
      <c r="A239" t="s">
        <v>36</v>
      </c>
      <c r="B239" s="5" t="s">
        <v>636</v>
      </c>
      <c r="C239" s="5" t="s">
        <v>3643</v>
      </c>
      <c r="D239" t="s">
        <v>4</v>
      </c>
      <c r="E239" s="22" t="s">
        <v>3644</v>
      </c>
      <c r="F239" s="23" t="s">
        <v>165</v>
      </c>
      <c r="G239" s="24">
        <v>8.0000000000000002E-3</v>
      </c>
      <c r="H239" s="23">
        <v>1</v>
      </c>
      <c r="I239" s="23">
        <f>ROUND(G239*H239,6)</f>
        <v>8.0000000000000002E-3</v>
      </c>
      <c r="L239" s="25">
        <v>0</v>
      </c>
      <c r="M239" s="26">
        <f>ROUND(ROUND(L239,2)*ROUND(G239,3),2)</f>
        <v>0</v>
      </c>
      <c r="N239" s="23" t="s">
        <v>129</v>
      </c>
      <c r="O239">
        <f>(M239*21)/100</f>
        <v>0</v>
      </c>
      <c r="P239" t="s">
        <v>42</v>
      </c>
    </row>
    <row r="240" spans="1:16" x14ac:dyDescent="0.2">
      <c r="A240" s="27" t="s">
        <v>43</v>
      </c>
      <c r="E240" s="28" t="s">
        <v>4</v>
      </c>
    </row>
    <row r="241" spans="1:16" x14ac:dyDescent="0.2">
      <c r="A241" s="27" t="s">
        <v>44</v>
      </c>
      <c r="E241" s="29" t="s">
        <v>3645</v>
      </c>
    </row>
    <row r="242" spans="1:16" x14ac:dyDescent="0.2">
      <c r="E242" s="28" t="s">
        <v>4</v>
      </c>
    </row>
    <row r="243" spans="1:16" x14ac:dyDescent="0.2">
      <c r="A243" t="s">
        <v>36</v>
      </c>
      <c r="B243" s="5" t="s">
        <v>775</v>
      </c>
      <c r="C243" s="5" t="s">
        <v>3646</v>
      </c>
      <c r="D243" t="s">
        <v>4</v>
      </c>
      <c r="E243" s="22" t="s">
        <v>3647</v>
      </c>
      <c r="F243" s="23" t="s">
        <v>165</v>
      </c>
      <c r="G243" s="24">
        <v>2.4E-2</v>
      </c>
      <c r="H243" s="23">
        <v>1</v>
      </c>
      <c r="I243" s="23">
        <f>ROUND(G243*H243,6)</f>
        <v>2.4E-2</v>
      </c>
      <c r="L243" s="25">
        <v>0</v>
      </c>
      <c r="M243" s="26">
        <f>ROUND(ROUND(L243,2)*ROUND(G243,3),2)</f>
        <v>0</v>
      </c>
      <c r="N243" s="23" t="s">
        <v>129</v>
      </c>
      <c r="O243">
        <f>(M243*21)/100</f>
        <v>0</v>
      </c>
      <c r="P243" t="s">
        <v>42</v>
      </c>
    </row>
    <row r="244" spans="1:16" x14ac:dyDescent="0.2">
      <c r="A244" s="27" t="s">
        <v>43</v>
      </c>
      <c r="E244" s="28" t="s">
        <v>4</v>
      </c>
    </row>
    <row r="245" spans="1:16" ht="51" x14ac:dyDescent="0.2">
      <c r="A245" s="27" t="s">
        <v>44</v>
      </c>
      <c r="E245" s="29" t="s">
        <v>3648</v>
      </c>
    </row>
    <row r="246" spans="1:16" x14ac:dyDescent="0.2">
      <c r="E246" s="28" t="s">
        <v>4</v>
      </c>
    </row>
    <row r="247" spans="1:16" x14ac:dyDescent="0.2">
      <c r="A247" t="s">
        <v>36</v>
      </c>
      <c r="B247" s="5" t="s">
        <v>920</v>
      </c>
      <c r="C247" s="5" t="s">
        <v>3649</v>
      </c>
      <c r="D247" t="s">
        <v>4</v>
      </c>
      <c r="E247" s="22" t="s">
        <v>3650</v>
      </c>
      <c r="F247" s="23" t="s">
        <v>1094</v>
      </c>
      <c r="G247" s="24">
        <v>125</v>
      </c>
      <c r="H247" s="23">
        <v>1</v>
      </c>
      <c r="I247" s="23">
        <f>ROUND(G247*H247,6)</f>
        <v>125</v>
      </c>
      <c r="L247" s="25">
        <v>0</v>
      </c>
      <c r="M247" s="26">
        <f>ROUND(ROUND(L247,2)*ROUND(G247,3),2)</f>
        <v>0</v>
      </c>
      <c r="N247" s="23" t="s">
        <v>53</v>
      </c>
      <c r="O247">
        <f>(M247*21)/100</f>
        <v>0</v>
      </c>
      <c r="P247" t="s">
        <v>42</v>
      </c>
    </row>
    <row r="248" spans="1:16" x14ac:dyDescent="0.2">
      <c r="A248" s="27" t="s">
        <v>43</v>
      </c>
      <c r="E248" s="28" t="s">
        <v>4</v>
      </c>
    </row>
    <row r="249" spans="1:16" x14ac:dyDescent="0.2">
      <c r="A249" s="27" t="s">
        <v>44</v>
      </c>
      <c r="E249" s="29" t="s">
        <v>4</v>
      </c>
    </row>
    <row r="250" spans="1:16" x14ac:dyDescent="0.2">
      <c r="E250" s="28" t="s">
        <v>4</v>
      </c>
    </row>
    <row r="251" spans="1:16" x14ac:dyDescent="0.2">
      <c r="A251" t="s">
        <v>36</v>
      </c>
      <c r="B251" s="5" t="s">
        <v>632</v>
      </c>
      <c r="C251" s="5" t="s">
        <v>3651</v>
      </c>
      <c r="D251" t="s">
        <v>4</v>
      </c>
      <c r="E251" s="22" t="s">
        <v>3652</v>
      </c>
      <c r="F251" s="23" t="s">
        <v>165</v>
      </c>
      <c r="G251" s="24">
        <v>5.6000000000000001E-2</v>
      </c>
      <c r="H251" s="23">
        <v>1</v>
      </c>
      <c r="I251" s="23">
        <f>ROUND(G251*H251,6)</f>
        <v>5.6000000000000001E-2</v>
      </c>
      <c r="L251" s="25">
        <v>0</v>
      </c>
      <c r="M251" s="26">
        <f>ROUND(ROUND(L251,2)*ROUND(G251,3),2)</f>
        <v>0</v>
      </c>
      <c r="N251" s="23" t="s">
        <v>129</v>
      </c>
      <c r="O251">
        <f>(M251*21)/100</f>
        <v>0</v>
      </c>
      <c r="P251" t="s">
        <v>42</v>
      </c>
    </row>
    <row r="252" spans="1:16" x14ac:dyDescent="0.2">
      <c r="A252" s="27" t="s">
        <v>43</v>
      </c>
      <c r="E252" s="28" t="s">
        <v>4</v>
      </c>
    </row>
    <row r="253" spans="1:16" x14ac:dyDescent="0.2">
      <c r="A253" s="27" t="s">
        <v>44</v>
      </c>
      <c r="E253" s="29" t="s">
        <v>3653</v>
      </c>
    </row>
    <row r="254" spans="1:16" x14ac:dyDescent="0.2">
      <c r="E254" s="28" t="s">
        <v>4</v>
      </c>
    </row>
    <row r="255" spans="1:16" x14ac:dyDescent="0.2">
      <c r="A255" t="s">
        <v>36</v>
      </c>
      <c r="B255" s="5" t="s">
        <v>668</v>
      </c>
      <c r="C255" s="5" t="s">
        <v>3654</v>
      </c>
      <c r="D255" t="s">
        <v>4</v>
      </c>
      <c r="E255" s="22" t="s">
        <v>3655</v>
      </c>
      <c r="F255" s="23" t="s">
        <v>165</v>
      </c>
      <c r="G255" s="24">
        <v>3.5999999999999997E-2</v>
      </c>
      <c r="H255" s="23">
        <v>1</v>
      </c>
      <c r="I255" s="23">
        <f>ROUND(G255*H255,6)</f>
        <v>3.5999999999999997E-2</v>
      </c>
      <c r="L255" s="25">
        <v>0</v>
      </c>
      <c r="M255" s="26">
        <f>ROUND(ROUND(L255,2)*ROUND(G255,3),2)</f>
        <v>0</v>
      </c>
      <c r="N255" s="23" t="s">
        <v>129</v>
      </c>
      <c r="O255">
        <f>(M255*21)/100</f>
        <v>0</v>
      </c>
      <c r="P255" t="s">
        <v>42</v>
      </c>
    </row>
    <row r="256" spans="1:16" x14ac:dyDescent="0.2">
      <c r="A256" s="27" t="s">
        <v>43</v>
      </c>
      <c r="E256" s="28" t="s">
        <v>4</v>
      </c>
    </row>
    <row r="257" spans="1:16" x14ac:dyDescent="0.2">
      <c r="A257" s="27" t="s">
        <v>44</v>
      </c>
      <c r="E257" s="29" t="s">
        <v>3656</v>
      </c>
    </row>
    <row r="258" spans="1:16" x14ac:dyDescent="0.2">
      <c r="E258" s="28" t="s">
        <v>4</v>
      </c>
    </row>
    <row r="259" spans="1:16" x14ac:dyDescent="0.2">
      <c r="A259" t="s">
        <v>36</v>
      </c>
      <c r="B259" s="5" t="s">
        <v>599</v>
      </c>
      <c r="C259" s="5" t="s">
        <v>3657</v>
      </c>
      <c r="D259" t="s">
        <v>4</v>
      </c>
      <c r="E259" s="22" t="s">
        <v>3658</v>
      </c>
      <c r="F259" s="23" t="s">
        <v>165</v>
      </c>
      <c r="G259" s="24">
        <v>0.08</v>
      </c>
      <c r="H259" s="23">
        <v>1</v>
      </c>
      <c r="I259" s="23">
        <f>ROUND(G259*H259,6)</f>
        <v>0.08</v>
      </c>
      <c r="L259" s="25">
        <v>0</v>
      </c>
      <c r="M259" s="26">
        <f>ROUND(ROUND(L259,2)*ROUND(G259,3),2)</f>
        <v>0</v>
      </c>
      <c r="N259" s="23" t="s">
        <v>129</v>
      </c>
      <c r="O259">
        <f>(M259*21)/100</f>
        <v>0</v>
      </c>
      <c r="P259" t="s">
        <v>42</v>
      </c>
    </row>
    <row r="260" spans="1:16" x14ac:dyDescent="0.2">
      <c r="A260" s="27" t="s">
        <v>43</v>
      </c>
      <c r="E260" s="28" t="s">
        <v>4</v>
      </c>
    </row>
    <row r="261" spans="1:16" x14ac:dyDescent="0.2">
      <c r="A261" s="27" t="s">
        <v>44</v>
      </c>
      <c r="E261" s="29" t="s">
        <v>3659</v>
      </c>
    </row>
    <row r="262" spans="1:16" x14ac:dyDescent="0.2">
      <c r="E262" s="28" t="s">
        <v>4</v>
      </c>
    </row>
    <row r="263" spans="1:16" x14ac:dyDescent="0.2">
      <c r="A263" t="s">
        <v>36</v>
      </c>
      <c r="B263" s="5" t="s">
        <v>652</v>
      </c>
      <c r="C263" s="5" t="s">
        <v>3657</v>
      </c>
      <c r="D263" t="s">
        <v>37</v>
      </c>
      <c r="E263" s="22" t="s">
        <v>3658</v>
      </c>
      <c r="F263" s="23" t="s">
        <v>165</v>
      </c>
      <c r="G263" s="24">
        <v>1.7000000000000001E-2</v>
      </c>
      <c r="H263" s="23">
        <v>1</v>
      </c>
      <c r="I263" s="23">
        <f>ROUND(G263*H263,6)</f>
        <v>1.7000000000000001E-2</v>
      </c>
      <c r="L263" s="25">
        <v>0</v>
      </c>
      <c r="M263" s="26">
        <f>ROUND(ROUND(L263,2)*ROUND(G263,3),2)</f>
        <v>0</v>
      </c>
      <c r="N263" s="23" t="s">
        <v>129</v>
      </c>
      <c r="O263">
        <f>(M263*21)/100</f>
        <v>0</v>
      </c>
      <c r="P263" t="s">
        <v>42</v>
      </c>
    </row>
    <row r="264" spans="1:16" x14ac:dyDescent="0.2">
      <c r="A264" s="27" t="s">
        <v>43</v>
      </c>
      <c r="E264" s="28" t="s">
        <v>4</v>
      </c>
    </row>
    <row r="265" spans="1:16" x14ac:dyDescent="0.2">
      <c r="A265" s="27" t="s">
        <v>44</v>
      </c>
      <c r="E265" s="29" t="s">
        <v>3660</v>
      </c>
    </row>
    <row r="266" spans="1:16" x14ac:dyDescent="0.2">
      <c r="E266" s="28" t="s">
        <v>4</v>
      </c>
    </row>
    <row r="267" spans="1:16" x14ac:dyDescent="0.2">
      <c r="A267" t="s">
        <v>36</v>
      </c>
      <c r="B267" s="5" t="s">
        <v>628</v>
      </c>
      <c r="C267" s="5" t="s">
        <v>3661</v>
      </c>
      <c r="D267" t="s">
        <v>4</v>
      </c>
      <c r="E267" s="22" t="s">
        <v>3662</v>
      </c>
      <c r="F267" s="23" t="s">
        <v>165</v>
      </c>
      <c r="G267" s="24">
        <v>5.5E-2</v>
      </c>
      <c r="H267" s="23">
        <v>1</v>
      </c>
      <c r="I267" s="23">
        <f>ROUND(G267*H267,6)</f>
        <v>5.5E-2</v>
      </c>
      <c r="L267" s="25">
        <v>0</v>
      </c>
      <c r="M267" s="26">
        <f>ROUND(ROUND(L267,2)*ROUND(G267,3),2)</f>
        <v>0</v>
      </c>
      <c r="N267" s="23" t="s">
        <v>129</v>
      </c>
      <c r="O267">
        <f>(M267*21)/100</f>
        <v>0</v>
      </c>
      <c r="P267" t="s">
        <v>42</v>
      </c>
    </row>
    <row r="268" spans="1:16" x14ac:dyDescent="0.2">
      <c r="A268" s="27" t="s">
        <v>43</v>
      </c>
      <c r="E268" s="28" t="s">
        <v>4</v>
      </c>
    </row>
    <row r="269" spans="1:16" x14ac:dyDescent="0.2">
      <c r="A269" s="27" t="s">
        <v>44</v>
      </c>
      <c r="E269" s="29" t="s">
        <v>3663</v>
      </c>
    </row>
    <row r="270" spans="1:16" x14ac:dyDescent="0.2">
      <c r="E270" s="28" t="s">
        <v>4</v>
      </c>
    </row>
    <row r="271" spans="1:16" x14ac:dyDescent="0.2">
      <c r="A271" t="s">
        <v>36</v>
      </c>
      <c r="B271" s="5" t="s">
        <v>656</v>
      </c>
      <c r="C271" s="5" t="s">
        <v>3661</v>
      </c>
      <c r="D271" t="s">
        <v>37</v>
      </c>
      <c r="E271" s="22" t="s">
        <v>3662</v>
      </c>
      <c r="F271" s="23" t="s">
        <v>165</v>
      </c>
      <c r="G271" s="24">
        <v>3.1E-2</v>
      </c>
      <c r="H271" s="23">
        <v>1</v>
      </c>
      <c r="I271" s="23">
        <f>ROUND(G271*H271,6)</f>
        <v>3.1E-2</v>
      </c>
      <c r="L271" s="25">
        <v>0</v>
      </c>
      <c r="M271" s="26">
        <f>ROUND(ROUND(L271,2)*ROUND(G271,3),2)</f>
        <v>0</v>
      </c>
      <c r="N271" s="23" t="s">
        <v>129</v>
      </c>
      <c r="O271">
        <f>(M271*21)/100</f>
        <v>0</v>
      </c>
      <c r="P271" t="s">
        <v>42</v>
      </c>
    </row>
    <row r="272" spans="1:16" x14ac:dyDescent="0.2">
      <c r="A272" s="27" t="s">
        <v>43</v>
      </c>
      <c r="E272" s="28" t="s">
        <v>4</v>
      </c>
    </row>
    <row r="273" spans="1:16" ht="25.5" x14ac:dyDescent="0.2">
      <c r="A273" s="27" t="s">
        <v>44</v>
      </c>
      <c r="E273" s="29" t="s">
        <v>3664</v>
      </c>
    </row>
    <row r="274" spans="1:16" x14ac:dyDescent="0.2">
      <c r="E274" s="28" t="s">
        <v>4</v>
      </c>
    </row>
    <row r="275" spans="1:16" x14ac:dyDescent="0.2">
      <c r="A275" t="s">
        <v>36</v>
      </c>
      <c r="B275" s="5" t="s">
        <v>660</v>
      </c>
      <c r="C275" s="5" t="s">
        <v>3665</v>
      </c>
      <c r="D275" t="s">
        <v>4</v>
      </c>
      <c r="E275" s="22" t="s">
        <v>3666</v>
      </c>
      <c r="F275" s="23" t="s">
        <v>165</v>
      </c>
      <c r="G275" s="24">
        <v>2.4E-2</v>
      </c>
      <c r="H275" s="23">
        <v>1</v>
      </c>
      <c r="I275" s="23">
        <f>ROUND(G275*H275,6)</f>
        <v>2.4E-2</v>
      </c>
      <c r="L275" s="25">
        <v>0</v>
      </c>
      <c r="M275" s="26">
        <f>ROUND(ROUND(L275,2)*ROUND(G275,3),2)</f>
        <v>0</v>
      </c>
      <c r="N275" s="23" t="s">
        <v>129</v>
      </c>
      <c r="O275">
        <f>(M275*21)/100</f>
        <v>0</v>
      </c>
      <c r="P275" t="s">
        <v>42</v>
      </c>
    </row>
    <row r="276" spans="1:16" x14ac:dyDescent="0.2">
      <c r="A276" s="27" t="s">
        <v>43</v>
      </c>
      <c r="E276" s="28" t="s">
        <v>4</v>
      </c>
    </row>
    <row r="277" spans="1:16" x14ac:dyDescent="0.2">
      <c r="A277" s="27" t="s">
        <v>44</v>
      </c>
      <c r="E277" s="29" t="s">
        <v>3667</v>
      </c>
    </row>
    <row r="278" spans="1:16" x14ac:dyDescent="0.2">
      <c r="E278" s="28" t="s">
        <v>4</v>
      </c>
    </row>
    <row r="279" spans="1:16" x14ac:dyDescent="0.2">
      <c r="A279" t="s">
        <v>36</v>
      </c>
      <c r="B279" s="5" t="s">
        <v>663</v>
      </c>
      <c r="C279" s="5" t="s">
        <v>3668</v>
      </c>
      <c r="D279" t="s">
        <v>4</v>
      </c>
      <c r="E279" s="22" t="s">
        <v>3669</v>
      </c>
      <c r="F279" s="23" t="s">
        <v>165</v>
      </c>
      <c r="G279" s="24">
        <v>7.8E-2</v>
      </c>
      <c r="H279" s="23">
        <v>1</v>
      </c>
      <c r="I279" s="23">
        <f>ROUND(G279*H279,6)</f>
        <v>7.8E-2</v>
      </c>
      <c r="L279" s="25">
        <v>0</v>
      </c>
      <c r="M279" s="26">
        <f>ROUND(ROUND(L279,2)*ROUND(G279,3),2)</f>
        <v>0</v>
      </c>
      <c r="N279" s="23" t="s">
        <v>53</v>
      </c>
      <c r="O279">
        <f>(M279*21)/100</f>
        <v>0</v>
      </c>
      <c r="P279" t="s">
        <v>42</v>
      </c>
    </row>
    <row r="280" spans="1:16" x14ac:dyDescent="0.2">
      <c r="A280" s="27" t="s">
        <v>43</v>
      </c>
      <c r="E280" s="28" t="s">
        <v>4</v>
      </c>
    </row>
    <row r="281" spans="1:16" x14ac:dyDescent="0.2">
      <c r="A281" s="27" t="s">
        <v>44</v>
      </c>
      <c r="E281" s="29" t="s">
        <v>3670</v>
      </c>
    </row>
    <row r="282" spans="1:16" x14ac:dyDescent="0.2">
      <c r="E282" s="28" t="s">
        <v>4</v>
      </c>
    </row>
    <row r="283" spans="1:16" x14ac:dyDescent="0.2">
      <c r="A283" t="s">
        <v>36</v>
      </c>
      <c r="B283" s="5" t="s">
        <v>672</v>
      </c>
      <c r="C283" s="5" t="s">
        <v>3671</v>
      </c>
      <c r="D283" t="s">
        <v>4</v>
      </c>
      <c r="E283" s="22" t="s">
        <v>3672</v>
      </c>
      <c r="F283" s="23" t="s">
        <v>64</v>
      </c>
      <c r="G283" s="24">
        <v>2</v>
      </c>
      <c r="H283" s="23">
        <v>4.8000000000000001E-2</v>
      </c>
      <c r="I283" s="23">
        <f>ROUND(G283*H283,6)</f>
        <v>9.6000000000000002E-2</v>
      </c>
      <c r="L283" s="25">
        <v>0</v>
      </c>
      <c r="M283" s="26">
        <f>ROUND(ROUND(L283,2)*ROUND(G283,3),2)</f>
        <v>0</v>
      </c>
      <c r="N283" s="23" t="s">
        <v>129</v>
      </c>
      <c r="O283">
        <f>(M283*21)/100</f>
        <v>0</v>
      </c>
      <c r="P283" t="s">
        <v>42</v>
      </c>
    </row>
    <row r="284" spans="1:16" x14ac:dyDescent="0.2">
      <c r="A284" s="27" t="s">
        <v>43</v>
      </c>
      <c r="E284" s="28" t="s">
        <v>4</v>
      </c>
    </row>
    <row r="285" spans="1:16" x14ac:dyDescent="0.2">
      <c r="A285" s="27" t="s">
        <v>44</v>
      </c>
      <c r="E285" s="29" t="s">
        <v>4</v>
      </c>
    </row>
    <row r="286" spans="1:16" x14ac:dyDescent="0.2">
      <c r="E286" s="28" t="s">
        <v>4</v>
      </c>
    </row>
    <row r="287" spans="1:16" x14ac:dyDescent="0.2">
      <c r="A287" t="s">
        <v>36</v>
      </c>
      <c r="B287" s="5" t="s">
        <v>676</v>
      </c>
      <c r="C287" s="5" t="s">
        <v>3673</v>
      </c>
      <c r="D287" t="s">
        <v>4</v>
      </c>
      <c r="E287" s="22" t="s">
        <v>3674</v>
      </c>
      <c r="F287" s="23" t="s">
        <v>64</v>
      </c>
      <c r="G287" s="24">
        <v>1</v>
      </c>
      <c r="H287" s="23">
        <v>3.5999999999999997E-2</v>
      </c>
      <c r="I287" s="23">
        <f>ROUND(G287*H287,6)</f>
        <v>3.5999999999999997E-2</v>
      </c>
      <c r="L287" s="25">
        <v>0</v>
      </c>
      <c r="M287" s="26">
        <f>ROUND(ROUND(L287,2)*ROUND(G287,3),2)</f>
        <v>0</v>
      </c>
      <c r="N287" s="23" t="s">
        <v>53</v>
      </c>
      <c r="O287">
        <f>(M287*21)/100</f>
        <v>0</v>
      </c>
      <c r="P287" t="s">
        <v>42</v>
      </c>
    </row>
    <row r="288" spans="1:16" x14ac:dyDescent="0.2">
      <c r="A288" s="27" t="s">
        <v>43</v>
      </c>
      <c r="E288" s="28" t="s">
        <v>4</v>
      </c>
    </row>
    <row r="289" spans="1:16" x14ac:dyDescent="0.2">
      <c r="A289" s="27" t="s">
        <v>44</v>
      </c>
      <c r="E289" s="29" t="s">
        <v>4</v>
      </c>
    </row>
    <row r="290" spans="1:16" x14ac:dyDescent="0.2">
      <c r="E290" s="28" t="s">
        <v>4</v>
      </c>
    </row>
    <row r="291" spans="1:16" x14ac:dyDescent="0.2">
      <c r="A291" t="s">
        <v>36</v>
      </c>
      <c r="B291" s="5" t="s">
        <v>679</v>
      </c>
      <c r="C291" s="5" t="s">
        <v>3675</v>
      </c>
      <c r="D291" t="s">
        <v>4</v>
      </c>
      <c r="E291" s="22" t="s">
        <v>3676</v>
      </c>
      <c r="F291" s="23" t="s">
        <v>64</v>
      </c>
      <c r="G291" s="24">
        <v>8</v>
      </c>
      <c r="H291" s="23">
        <v>0.01</v>
      </c>
      <c r="I291" s="23">
        <f>ROUND(G291*H291,6)</f>
        <v>0.08</v>
      </c>
      <c r="L291" s="25">
        <v>0</v>
      </c>
      <c r="M291" s="26">
        <f>ROUND(ROUND(L291,2)*ROUND(G291,3),2)</f>
        <v>0</v>
      </c>
      <c r="N291" s="23" t="s">
        <v>53</v>
      </c>
      <c r="O291">
        <f>(M291*21)/100</f>
        <v>0</v>
      </c>
      <c r="P291" t="s">
        <v>42</v>
      </c>
    </row>
    <row r="292" spans="1:16" x14ac:dyDescent="0.2">
      <c r="A292" s="27" t="s">
        <v>43</v>
      </c>
      <c r="E292" s="28" t="s">
        <v>4</v>
      </c>
    </row>
    <row r="293" spans="1:16" x14ac:dyDescent="0.2">
      <c r="A293" s="27" t="s">
        <v>44</v>
      </c>
      <c r="E293" s="29" t="s">
        <v>4</v>
      </c>
    </row>
    <row r="294" spans="1:16" x14ac:dyDescent="0.2">
      <c r="E294" s="28" t="s">
        <v>4</v>
      </c>
    </row>
    <row r="295" spans="1:16" x14ac:dyDescent="0.2">
      <c r="A295" t="s">
        <v>36</v>
      </c>
      <c r="B295" s="5" t="s">
        <v>624</v>
      </c>
      <c r="C295" s="5" t="s">
        <v>1057</v>
      </c>
      <c r="D295" t="s">
        <v>4</v>
      </c>
      <c r="E295" s="22" t="s">
        <v>1058</v>
      </c>
      <c r="F295" s="23" t="s">
        <v>80</v>
      </c>
      <c r="G295" s="24">
        <v>15.3</v>
      </c>
      <c r="H295" s="23">
        <v>6.0000000000000002E-5</v>
      </c>
      <c r="I295" s="23">
        <f>ROUND(G295*H295,6)</f>
        <v>9.1799999999999998E-4</v>
      </c>
      <c r="L295" s="25">
        <v>0</v>
      </c>
      <c r="M295" s="26">
        <f>ROUND(ROUND(L295,2)*ROUND(G295,3),2)</f>
        <v>0</v>
      </c>
      <c r="N295" s="23" t="s">
        <v>129</v>
      </c>
      <c r="O295">
        <f>(M295*21)/100</f>
        <v>0</v>
      </c>
      <c r="P295" t="s">
        <v>42</v>
      </c>
    </row>
    <row r="296" spans="1:16" x14ac:dyDescent="0.2">
      <c r="A296" s="27" t="s">
        <v>43</v>
      </c>
      <c r="E296" s="28" t="s">
        <v>4</v>
      </c>
    </row>
    <row r="297" spans="1:16" x14ac:dyDescent="0.2">
      <c r="A297" s="27" t="s">
        <v>44</v>
      </c>
      <c r="E297" s="29" t="s">
        <v>3677</v>
      </c>
    </row>
    <row r="298" spans="1:16" ht="127.5" x14ac:dyDescent="0.2">
      <c r="E298" s="28" t="s">
        <v>1060</v>
      </c>
    </row>
    <row r="299" spans="1:16" x14ac:dyDescent="0.2">
      <c r="A299" t="s">
        <v>36</v>
      </c>
      <c r="B299" s="5" t="s">
        <v>639</v>
      </c>
      <c r="C299" s="5" t="s">
        <v>3678</v>
      </c>
      <c r="D299" t="s">
        <v>4</v>
      </c>
      <c r="E299" s="22" t="s">
        <v>3679</v>
      </c>
      <c r="F299" s="23" t="s">
        <v>1094</v>
      </c>
      <c r="G299" s="24">
        <v>897.01099999999997</v>
      </c>
      <c r="H299" s="23">
        <v>6.0000000000000002E-5</v>
      </c>
      <c r="I299" s="23">
        <f>ROUND(G299*H299,6)</f>
        <v>5.3821000000000001E-2</v>
      </c>
      <c r="L299" s="25">
        <v>0</v>
      </c>
      <c r="M299" s="26">
        <f>ROUND(ROUND(L299,2)*ROUND(G299,3),2)</f>
        <v>0</v>
      </c>
      <c r="N299" s="23" t="s">
        <v>129</v>
      </c>
      <c r="O299">
        <f>(M299*21)/100</f>
        <v>0</v>
      </c>
      <c r="P299" t="s">
        <v>42</v>
      </c>
    </row>
    <row r="300" spans="1:16" x14ac:dyDescent="0.2">
      <c r="A300" s="27" t="s">
        <v>43</v>
      </c>
      <c r="E300" s="28" t="s">
        <v>4</v>
      </c>
    </row>
    <row r="301" spans="1:16" ht="204" x14ac:dyDescent="0.2">
      <c r="A301" s="27" t="s">
        <v>44</v>
      </c>
      <c r="E301" s="29" t="s">
        <v>3680</v>
      </c>
    </row>
    <row r="302" spans="1:16" x14ac:dyDescent="0.2">
      <c r="E302" s="28" t="s">
        <v>1096</v>
      </c>
    </row>
    <row r="303" spans="1:16" x14ac:dyDescent="0.2">
      <c r="A303" t="s">
        <v>33</v>
      </c>
      <c r="C303" s="6" t="s">
        <v>1259</v>
      </c>
      <c r="E303" s="30" t="s">
        <v>1260</v>
      </c>
      <c r="J303" s="26">
        <f>0</f>
        <v>0</v>
      </c>
      <c r="K303" s="26">
        <f>0</f>
        <v>0</v>
      </c>
      <c r="L303" s="26">
        <f>0+L304+L308+L312+L316</f>
        <v>0</v>
      </c>
      <c r="M303" s="26">
        <f>0+M304+M308+M312+M316</f>
        <v>0</v>
      </c>
    </row>
    <row r="304" spans="1:16" x14ac:dyDescent="0.2">
      <c r="A304" t="s">
        <v>36</v>
      </c>
      <c r="B304" s="5" t="s">
        <v>780</v>
      </c>
      <c r="C304" s="5" t="s">
        <v>3681</v>
      </c>
      <c r="D304" t="s">
        <v>4</v>
      </c>
      <c r="E304" s="22" t="s">
        <v>3682</v>
      </c>
      <c r="F304" s="23" t="s">
        <v>60</v>
      </c>
      <c r="G304" s="24">
        <v>27.651</v>
      </c>
      <c r="H304" s="23">
        <v>0</v>
      </c>
      <c r="I304" s="23">
        <f>ROUND(G304*H304,6)</f>
        <v>0</v>
      </c>
      <c r="L304" s="25">
        <v>0</v>
      </c>
      <c r="M304" s="26">
        <f>ROUND(ROUND(L304,2)*ROUND(G304,3),2)</f>
        <v>0</v>
      </c>
      <c r="N304" s="23" t="s">
        <v>129</v>
      </c>
      <c r="O304">
        <f>(M304*21)/100</f>
        <v>0</v>
      </c>
      <c r="P304" t="s">
        <v>42</v>
      </c>
    </row>
    <row r="305" spans="1:16" x14ac:dyDescent="0.2">
      <c r="A305" s="27" t="s">
        <v>43</v>
      </c>
      <c r="E305" s="28" t="s">
        <v>4</v>
      </c>
    </row>
    <row r="306" spans="1:16" ht="25.5" x14ac:dyDescent="0.2">
      <c r="A306" s="27" t="s">
        <v>44</v>
      </c>
      <c r="E306" s="29" t="s">
        <v>3620</v>
      </c>
    </row>
    <row r="307" spans="1:16" x14ac:dyDescent="0.2">
      <c r="E307" s="28" t="s">
        <v>4</v>
      </c>
    </row>
    <row r="308" spans="1:16" ht="25.5" x14ac:dyDescent="0.2">
      <c r="A308" t="s">
        <v>36</v>
      </c>
      <c r="B308" s="5" t="s">
        <v>772</v>
      </c>
      <c r="C308" s="5" t="s">
        <v>3683</v>
      </c>
      <c r="D308" t="s">
        <v>4</v>
      </c>
      <c r="E308" s="22" t="s">
        <v>3684</v>
      </c>
      <c r="F308" s="23" t="s">
        <v>60</v>
      </c>
      <c r="G308" s="24">
        <v>27.651</v>
      </c>
      <c r="H308" s="23">
        <v>1.3999999999999999E-4</v>
      </c>
      <c r="I308" s="23">
        <f>ROUND(G308*H308,6)</f>
        <v>3.8709999999999999E-3</v>
      </c>
      <c r="L308" s="25">
        <v>0</v>
      </c>
      <c r="M308" s="26">
        <f>ROUND(ROUND(L308,2)*ROUND(G308,3),2)</f>
        <v>0</v>
      </c>
      <c r="N308" s="23" t="s">
        <v>129</v>
      </c>
      <c r="O308">
        <f>(M308*21)/100</f>
        <v>0</v>
      </c>
      <c r="P308" t="s">
        <v>42</v>
      </c>
    </row>
    <row r="309" spans="1:16" x14ac:dyDescent="0.2">
      <c r="A309" s="27" t="s">
        <v>43</v>
      </c>
      <c r="E309" s="28" t="s">
        <v>4</v>
      </c>
    </row>
    <row r="310" spans="1:16" x14ac:dyDescent="0.2">
      <c r="A310" s="27" t="s">
        <v>44</v>
      </c>
      <c r="E310" s="29" t="s">
        <v>4</v>
      </c>
    </row>
    <row r="311" spans="1:16" x14ac:dyDescent="0.2">
      <c r="E311" s="28" t="s">
        <v>4</v>
      </c>
    </row>
    <row r="312" spans="1:16" x14ac:dyDescent="0.2">
      <c r="A312" t="s">
        <v>36</v>
      </c>
      <c r="B312" s="5" t="s">
        <v>785</v>
      </c>
      <c r="C312" s="5" t="s">
        <v>3685</v>
      </c>
      <c r="D312" t="s">
        <v>4</v>
      </c>
      <c r="E312" s="22" t="s">
        <v>3686</v>
      </c>
      <c r="F312" s="23" t="s">
        <v>60</v>
      </c>
      <c r="G312" s="24">
        <v>27.651</v>
      </c>
      <c r="H312" s="23">
        <v>9.7999999999999997E-4</v>
      </c>
      <c r="I312" s="23">
        <f>ROUND(G312*H312,6)</f>
        <v>2.7098000000000001E-2</v>
      </c>
      <c r="L312" s="25">
        <v>0</v>
      </c>
      <c r="M312" s="26">
        <f>ROUND(ROUND(L312,2)*ROUND(G312,3),2)</f>
        <v>0</v>
      </c>
      <c r="N312" s="23" t="s">
        <v>129</v>
      </c>
      <c r="O312">
        <f>(M312*21)/100</f>
        <v>0</v>
      </c>
      <c r="P312" t="s">
        <v>42</v>
      </c>
    </row>
    <row r="313" spans="1:16" x14ac:dyDescent="0.2">
      <c r="A313" s="27" t="s">
        <v>43</v>
      </c>
      <c r="E313" s="28" t="s">
        <v>4</v>
      </c>
    </row>
    <row r="314" spans="1:16" x14ac:dyDescent="0.2">
      <c r="A314" s="27" t="s">
        <v>44</v>
      </c>
      <c r="E314" s="29" t="s">
        <v>4</v>
      </c>
    </row>
    <row r="315" spans="1:16" x14ac:dyDescent="0.2">
      <c r="E315" s="28" t="s">
        <v>4</v>
      </c>
    </row>
    <row r="316" spans="1:16" ht="25.5" x14ac:dyDescent="0.2">
      <c r="A316" t="s">
        <v>36</v>
      </c>
      <c r="B316" s="5" t="s">
        <v>715</v>
      </c>
      <c r="C316" s="5" t="s">
        <v>3687</v>
      </c>
      <c r="D316" t="s">
        <v>4</v>
      </c>
      <c r="E316" s="22" t="s">
        <v>3688</v>
      </c>
      <c r="F316" s="23" t="s">
        <v>60</v>
      </c>
      <c r="G316" s="24">
        <v>27.651</v>
      </c>
      <c r="H316" s="23">
        <v>2.0000000000000002E-5</v>
      </c>
      <c r="I316" s="23">
        <f>ROUND(G316*H316,6)</f>
        <v>5.53E-4</v>
      </c>
      <c r="L316" s="25">
        <v>0</v>
      </c>
      <c r="M316" s="26">
        <f>ROUND(ROUND(L316,2)*ROUND(G316,3),2)</f>
        <v>0</v>
      </c>
      <c r="N316" s="23" t="s">
        <v>129</v>
      </c>
      <c r="O316">
        <f>(M316*21)/100</f>
        <v>0</v>
      </c>
      <c r="P316" t="s">
        <v>42</v>
      </c>
    </row>
    <row r="317" spans="1:16" x14ac:dyDescent="0.2">
      <c r="A317" s="27" t="s">
        <v>43</v>
      </c>
      <c r="E317" s="28" t="s">
        <v>4</v>
      </c>
    </row>
    <row r="318" spans="1:16" x14ac:dyDescent="0.2">
      <c r="A318" s="27" t="s">
        <v>44</v>
      </c>
      <c r="E318" s="29" t="s">
        <v>4</v>
      </c>
    </row>
    <row r="319" spans="1:16" x14ac:dyDescent="0.2">
      <c r="E319" s="28" t="s">
        <v>4</v>
      </c>
    </row>
    <row r="320" spans="1:16" x14ac:dyDescent="0.2">
      <c r="A320" t="s">
        <v>33</v>
      </c>
      <c r="C320" s="6" t="s">
        <v>1641</v>
      </c>
      <c r="E320" s="30" t="s">
        <v>1642</v>
      </c>
      <c r="J320" s="26">
        <f>0</f>
        <v>0</v>
      </c>
      <c r="K320" s="26">
        <f>0</f>
        <v>0</v>
      </c>
      <c r="L320" s="26">
        <f>0+L321</f>
        <v>0</v>
      </c>
      <c r="M320" s="26">
        <f>0+M321</f>
        <v>0</v>
      </c>
    </row>
    <row r="321" spans="1:16" x14ac:dyDescent="0.2">
      <c r="A321" t="s">
        <v>36</v>
      </c>
      <c r="B321" s="5" t="s">
        <v>789</v>
      </c>
      <c r="C321" s="5" t="s">
        <v>1643</v>
      </c>
      <c r="D321" t="s">
        <v>4</v>
      </c>
      <c r="E321" s="22" t="s">
        <v>1644</v>
      </c>
      <c r="F321" s="23" t="s">
        <v>60</v>
      </c>
      <c r="G321" s="24">
        <v>39.606999999999999</v>
      </c>
      <c r="H321" s="23">
        <v>6.6E-4</v>
      </c>
      <c r="I321" s="23">
        <f>ROUND(G321*H321,6)</f>
        <v>2.6141000000000001E-2</v>
      </c>
      <c r="L321" s="25">
        <v>0</v>
      </c>
      <c r="M321" s="26">
        <f>ROUND(ROUND(L321,2)*ROUND(G321,3),2)</f>
        <v>0</v>
      </c>
      <c r="N321" s="23" t="s">
        <v>129</v>
      </c>
      <c r="O321">
        <f>(M321*21)/100</f>
        <v>0</v>
      </c>
      <c r="P321" t="s">
        <v>42</v>
      </c>
    </row>
    <row r="322" spans="1:16" x14ac:dyDescent="0.2">
      <c r="A322" s="27" t="s">
        <v>43</v>
      </c>
      <c r="E322" s="28" t="s">
        <v>4</v>
      </c>
    </row>
    <row r="323" spans="1:16" ht="280.5" x14ac:dyDescent="0.2">
      <c r="A323" s="27" t="s">
        <v>44</v>
      </c>
      <c r="E323" s="29" t="s">
        <v>3689</v>
      </c>
    </row>
    <row r="324" spans="1:16" x14ac:dyDescent="0.2">
      <c r="E324" s="28" t="s">
        <v>4</v>
      </c>
    </row>
    <row r="325" spans="1:16" x14ac:dyDescent="0.2">
      <c r="A325" t="s">
        <v>33</v>
      </c>
      <c r="C325" s="6" t="s">
        <v>77</v>
      </c>
      <c r="E325" s="30" t="s">
        <v>294</v>
      </c>
      <c r="J325" s="26">
        <f>0</f>
        <v>0</v>
      </c>
      <c r="K325" s="26">
        <f>0</f>
        <v>0</v>
      </c>
      <c r="L325" s="26">
        <f>0+L326+L330+L334+L338+L342+L346+L350+L354+L358+L362+L366+L370+L374+L378+L382</f>
        <v>0</v>
      </c>
      <c r="M325" s="26">
        <f>0+M326+M330+M334+M338+M342+M346+M350+M354+M358+M362+M366+M370+M374+M378+M382</f>
        <v>0</v>
      </c>
    </row>
    <row r="326" spans="1:16" x14ac:dyDescent="0.2">
      <c r="A326" t="s">
        <v>36</v>
      </c>
      <c r="B326" s="5" t="s">
        <v>358</v>
      </c>
      <c r="C326" s="5" t="s">
        <v>3690</v>
      </c>
      <c r="D326" t="s">
        <v>4</v>
      </c>
      <c r="E326" s="22" t="s">
        <v>3691</v>
      </c>
      <c r="F326" s="23" t="s">
        <v>80</v>
      </c>
      <c r="G326" s="24">
        <v>74.55</v>
      </c>
      <c r="H326" s="23">
        <v>2.4E-2</v>
      </c>
      <c r="I326" s="23">
        <f>ROUND(G326*H326,6)</f>
        <v>1.7891999999999999</v>
      </c>
      <c r="L326" s="25">
        <v>0</v>
      </c>
      <c r="M326" s="26">
        <f>ROUND(ROUND(L326,2)*ROUND(G326,3),2)</f>
        <v>0</v>
      </c>
      <c r="N326" s="23" t="s">
        <v>129</v>
      </c>
      <c r="O326">
        <f>(M326*21)/100</f>
        <v>0</v>
      </c>
      <c r="P326" t="s">
        <v>42</v>
      </c>
    </row>
    <row r="327" spans="1:16" x14ac:dyDescent="0.2">
      <c r="A327" s="27" t="s">
        <v>43</v>
      </c>
      <c r="E327" s="28" t="s">
        <v>4</v>
      </c>
    </row>
    <row r="328" spans="1:16" x14ac:dyDescent="0.2">
      <c r="A328" s="27" t="s">
        <v>44</v>
      </c>
      <c r="E328" s="29" t="s">
        <v>4</v>
      </c>
    </row>
    <row r="329" spans="1:16" x14ac:dyDescent="0.2">
      <c r="E329" s="28" t="s">
        <v>4</v>
      </c>
    </row>
    <row r="330" spans="1:16" x14ac:dyDescent="0.2">
      <c r="A330" t="s">
        <v>36</v>
      </c>
      <c r="B330" s="5" t="s">
        <v>271</v>
      </c>
      <c r="C330" s="5" t="s">
        <v>3692</v>
      </c>
      <c r="D330" t="s">
        <v>4</v>
      </c>
      <c r="E330" s="22" t="s">
        <v>3693</v>
      </c>
      <c r="F330" s="23" t="s">
        <v>80</v>
      </c>
      <c r="G330" s="24">
        <v>103.65600000000001</v>
      </c>
      <c r="H330" s="23">
        <v>3.3500000000000002E-2</v>
      </c>
      <c r="I330" s="23">
        <f>ROUND(G330*H330,6)</f>
        <v>3.4724759999999999</v>
      </c>
      <c r="L330" s="25">
        <v>0</v>
      </c>
      <c r="M330" s="26">
        <f>ROUND(ROUND(L330,2)*ROUND(G330,3),2)</f>
        <v>0</v>
      </c>
      <c r="N330" s="23" t="s">
        <v>129</v>
      </c>
      <c r="O330">
        <f>(M330*21)/100</f>
        <v>0</v>
      </c>
      <c r="P330" t="s">
        <v>42</v>
      </c>
    </row>
    <row r="331" spans="1:16" x14ac:dyDescent="0.2">
      <c r="A331" s="27" t="s">
        <v>43</v>
      </c>
      <c r="E331" s="28" t="s">
        <v>4</v>
      </c>
    </row>
    <row r="332" spans="1:16" ht="127.5" x14ac:dyDescent="0.2">
      <c r="A332" s="27" t="s">
        <v>44</v>
      </c>
      <c r="E332" s="29" t="s">
        <v>3694</v>
      </c>
    </row>
    <row r="333" spans="1:16" x14ac:dyDescent="0.2">
      <c r="E333" s="28" t="s">
        <v>4</v>
      </c>
    </row>
    <row r="334" spans="1:16" x14ac:dyDescent="0.2">
      <c r="A334" t="s">
        <v>36</v>
      </c>
      <c r="B334" s="5" t="s">
        <v>258</v>
      </c>
      <c r="C334" s="5" t="s">
        <v>3695</v>
      </c>
      <c r="D334" t="s">
        <v>4</v>
      </c>
      <c r="E334" s="22" t="s">
        <v>3696</v>
      </c>
      <c r="F334" s="23" t="s">
        <v>80</v>
      </c>
      <c r="G334" s="24">
        <v>21</v>
      </c>
      <c r="H334" s="23">
        <v>5.8000000000000003E-2</v>
      </c>
      <c r="I334" s="23">
        <f>ROUND(G334*H334,6)</f>
        <v>1.218</v>
      </c>
      <c r="L334" s="25">
        <v>0</v>
      </c>
      <c r="M334" s="26">
        <f>ROUND(ROUND(L334,2)*ROUND(G334,3),2)</f>
        <v>0</v>
      </c>
      <c r="N334" s="23" t="s">
        <v>129</v>
      </c>
      <c r="O334">
        <f>(M334*21)/100</f>
        <v>0</v>
      </c>
      <c r="P334" t="s">
        <v>42</v>
      </c>
    </row>
    <row r="335" spans="1:16" x14ac:dyDescent="0.2">
      <c r="A335" s="27" t="s">
        <v>43</v>
      </c>
      <c r="E335" s="28" t="s">
        <v>4</v>
      </c>
    </row>
    <row r="336" spans="1:16" ht="63.75" x14ac:dyDescent="0.2">
      <c r="A336" s="27" t="s">
        <v>44</v>
      </c>
      <c r="E336" s="29" t="s">
        <v>3697</v>
      </c>
    </row>
    <row r="337" spans="1:16" x14ac:dyDescent="0.2">
      <c r="E337" s="28" t="s">
        <v>4</v>
      </c>
    </row>
    <row r="338" spans="1:16" ht="25.5" x14ac:dyDescent="0.2">
      <c r="A338" t="s">
        <v>36</v>
      </c>
      <c r="B338" s="5" t="s">
        <v>354</v>
      </c>
      <c r="C338" s="5" t="s">
        <v>3698</v>
      </c>
      <c r="D338" t="s">
        <v>4</v>
      </c>
      <c r="E338" s="22" t="s">
        <v>3699</v>
      </c>
      <c r="F338" s="23" t="s">
        <v>80</v>
      </c>
      <c r="G338" s="24">
        <v>71</v>
      </c>
      <c r="H338" s="23">
        <v>9.5990000000000006E-2</v>
      </c>
      <c r="I338" s="23">
        <f>ROUND(G338*H338,6)</f>
        <v>6.8152900000000001</v>
      </c>
      <c r="L338" s="25">
        <v>0</v>
      </c>
      <c r="M338" s="26">
        <f>ROUND(ROUND(L338,2)*ROUND(G338,3),2)</f>
        <v>0</v>
      </c>
      <c r="N338" s="23" t="s">
        <v>129</v>
      </c>
      <c r="O338">
        <f>(M338*21)/100</f>
        <v>0</v>
      </c>
      <c r="P338" t="s">
        <v>42</v>
      </c>
    </row>
    <row r="339" spans="1:16" x14ac:dyDescent="0.2">
      <c r="A339" s="27" t="s">
        <v>43</v>
      </c>
      <c r="E339" s="28" t="s">
        <v>4</v>
      </c>
    </row>
    <row r="340" spans="1:16" ht="25.5" x14ac:dyDescent="0.2">
      <c r="A340" s="27" t="s">
        <v>44</v>
      </c>
      <c r="E340" s="29" t="s">
        <v>3700</v>
      </c>
    </row>
    <row r="341" spans="1:16" ht="89.25" x14ac:dyDescent="0.2">
      <c r="E341" s="28" t="s">
        <v>3701</v>
      </c>
    </row>
    <row r="342" spans="1:16" ht="25.5" x14ac:dyDescent="0.2">
      <c r="A342" t="s">
        <v>36</v>
      </c>
      <c r="B342" s="5" t="s">
        <v>266</v>
      </c>
      <c r="C342" s="5" t="s">
        <v>3702</v>
      </c>
      <c r="D342" t="s">
        <v>4</v>
      </c>
      <c r="E342" s="22" t="s">
        <v>3703</v>
      </c>
      <c r="F342" s="23" t="s">
        <v>80</v>
      </c>
      <c r="G342" s="24">
        <v>118.72</v>
      </c>
      <c r="H342" s="23">
        <v>0.1295</v>
      </c>
      <c r="I342" s="23">
        <f>ROUND(G342*H342,6)</f>
        <v>15.37424</v>
      </c>
      <c r="L342" s="25">
        <v>0</v>
      </c>
      <c r="M342" s="26">
        <f>ROUND(ROUND(L342,2)*ROUND(G342,3),2)</f>
        <v>0</v>
      </c>
      <c r="N342" s="23" t="s">
        <v>129</v>
      </c>
      <c r="O342">
        <f>(M342*21)/100</f>
        <v>0</v>
      </c>
      <c r="P342" t="s">
        <v>42</v>
      </c>
    </row>
    <row r="343" spans="1:16" x14ac:dyDescent="0.2">
      <c r="A343" s="27" t="s">
        <v>43</v>
      </c>
      <c r="E343" s="28" t="s">
        <v>4</v>
      </c>
    </row>
    <row r="344" spans="1:16" ht="165.75" x14ac:dyDescent="0.2">
      <c r="A344" s="27" t="s">
        <v>44</v>
      </c>
      <c r="E344" s="29" t="s">
        <v>3704</v>
      </c>
    </row>
    <row r="345" spans="1:16" ht="89.25" x14ac:dyDescent="0.2">
      <c r="E345" s="28" t="s">
        <v>3701</v>
      </c>
    </row>
    <row r="346" spans="1:16" ht="25.5" x14ac:dyDescent="0.2">
      <c r="A346" t="s">
        <v>36</v>
      </c>
      <c r="B346" s="5" t="s">
        <v>261</v>
      </c>
      <c r="C346" s="5" t="s">
        <v>3705</v>
      </c>
      <c r="D346" t="s">
        <v>4</v>
      </c>
      <c r="E346" s="22" t="s">
        <v>3706</v>
      </c>
      <c r="F346" s="23" t="s">
        <v>80</v>
      </c>
      <c r="G346" s="24">
        <v>2</v>
      </c>
      <c r="H346" s="23">
        <v>0.24706</v>
      </c>
      <c r="I346" s="23">
        <f>ROUND(G346*H346,6)</f>
        <v>0.49412</v>
      </c>
      <c r="L346" s="25">
        <v>0</v>
      </c>
      <c r="M346" s="26">
        <f>ROUND(ROUND(L346,2)*ROUND(G346,3),2)</f>
        <v>0</v>
      </c>
      <c r="N346" s="23" t="s">
        <v>129</v>
      </c>
      <c r="O346">
        <f>(M346*21)/100</f>
        <v>0</v>
      </c>
      <c r="P346" t="s">
        <v>42</v>
      </c>
    </row>
    <row r="347" spans="1:16" x14ac:dyDescent="0.2">
      <c r="A347" s="27" t="s">
        <v>43</v>
      </c>
      <c r="E347" s="28" t="s">
        <v>4</v>
      </c>
    </row>
    <row r="348" spans="1:16" x14ac:dyDescent="0.2">
      <c r="A348" s="27" t="s">
        <v>44</v>
      </c>
      <c r="E348" s="29" t="s">
        <v>4</v>
      </c>
    </row>
    <row r="349" spans="1:16" ht="63.75" x14ac:dyDescent="0.2">
      <c r="E349" s="28" t="s">
        <v>3707</v>
      </c>
    </row>
    <row r="350" spans="1:16" ht="25.5" x14ac:dyDescent="0.2">
      <c r="A350" t="s">
        <v>36</v>
      </c>
      <c r="B350" s="5" t="s">
        <v>275</v>
      </c>
      <c r="C350" s="5" t="s">
        <v>3708</v>
      </c>
      <c r="D350" t="s">
        <v>4</v>
      </c>
      <c r="E350" s="22" t="s">
        <v>3709</v>
      </c>
      <c r="F350" s="23" t="s">
        <v>64</v>
      </c>
      <c r="G350" s="24">
        <v>24</v>
      </c>
      <c r="H350" s="23">
        <v>1.0000000000000001E-5</v>
      </c>
      <c r="I350" s="23">
        <f>ROUND(G350*H350,6)</f>
        <v>2.4000000000000001E-4</v>
      </c>
      <c r="L350" s="25">
        <v>0</v>
      </c>
      <c r="M350" s="26">
        <f>ROUND(ROUND(L350,2)*ROUND(G350,3),2)</f>
        <v>0</v>
      </c>
      <c r="N350" s="23" t="s">
        <v>129</v>
      </c>
      <c r="O350">
        <f>(M350*21)/100</f>
        <v>0</v>
      </c>
      <c r="P350" t="s">
        <v>42</v>
      </c>
    </row>
    <row r="351" spans="1:16" x14ac:dyDescent="0.2">
      <c r="A351" s="27" t="s">
        <v>43</v>
      </c>
      <c r="E351" s="28" t="s">
        <v>4</v>
      </c>
    </row>
    <row r="352" spans="1:16" x14ac:dyDescent="0.2">
      <c r="A352" s="27" t="s">
        <v>44</v>
      </c>
      <c r="E352" s="29" t="s">
        <v>3710</v>
      </c>
    </row>
    <row r="353" spans="1:16" ht="89.25" x14ac:dyDescent="0.2">
      <c r="E353" s="28" t="s">
        <v>306</v>
      </c>
    </row>
    <row r="354" spans="1:16" ht="25.5" x14ac:dyDescent="0.2">
      <c r="A354" t="s">
        <v>36</v>
      </c>
      <c r="B354" s="5" t="s">
        <v>262</v>
      </c>
      <c r="C354" s="5" t="s">
        <v>303</v>
      </c>
      <c r="D354" t="s">
        <v>4</v>
      </c>
      <c r="E354" s="22" t="s">
        <v>304</v>
      </c>
      <c r="F354" s="23" t="s">
        <v>64</v>
      </c>
      <c r="G354" s="24">
        <v>44</v>
      </c>
      <c r="H354" s="23">
        <v>4.0000000000000003E-5</v>
      </c>
      <c r="I354" s="23">
        <f>ROUND(G354*H354,6)</f>
        <v>1.7600000000000001E-3</v>
      </c>
      <c r="L354" s="25">
        <v>0</v>
      </c>
      <c r="M354" s="26">
        <f>ROUND(ROUND(L354,2)*ROUND(G354,3),2)</f>
        <v>0</v>
      </c>
      <c r="N354" s="23" t="s">
        <v>129</v>
      </c>
      <c r="O354">
        <f>(M354*21)/100</f>
        <v>0</v>
      </c>
      <c r="P354" t="s">
        <v>42</v>
      </c>
    </row>
    <row r="355" spans="1:16" x14ac:dyDescent="0.2">
      <c r="A355" s="27" t="s">
        <v>43</v>
      </c>
      <c r="E355" s="28" t="s">
        <v>4</v>
      </c>
    </row>
    <row r="356" spans="1:16" x14ac:dyDescent="0.2">
      <c r="A356" s="27" t="s">
        <v>44</v>
      </c>
      <c r="E356" s="29" t="s">
        <v>3711</v>
      </c>
    </row>
    <row r="357" spans="1:16" ht="89.25" x14ac:dyDescent="0.2">
      <c r="E357" s="28" t="s">
        <v>306</v>
      </c>
    </row>
    <row r="358" spans="1:16" x14ac:dyDescent="0.2">
      <c r="A358" t="s">
        <v>36</v>
      </c>
      <c r="B358" s="5" t="s">
        <v>280</v>
      </c>
      <c r="C358" s="5" t="s">
        <v>1650</v>
      </c>
      <c r="D358" t="s">
        <v>4</v>
      </c>
      <c r="E358" s="22" t="s">
        <v>1651</v>
      </c>
      <c r="F358" s="23" t="s">
        <v>64</v>
      </c>
      <c r="G358" s="24">
        <v>68</v>
      </c>
      <c r="H358" s="23">
        <v>2.0000000000000001E-4</v>
      </c>
      <c r="I358" s="23">
        <f>ROUND(G358*H358,6)</f>
        <v>1.3599999999999999E-2</v>
      </c>
      <c r="L358" s="25">
        <v>0</v>
      </c>
      <c r="M358" s="26">
        <f>ROUND(ROUND(L358,2)*ROUND(G358,3),2)</f>
        <v>0</v>
      </c>
      <c r="N358" s="23" t="s">
        <v>129</v>
      </c>
      <c r="O358">
        <f>(M358*21)/100</f>
        <v>0</v>
      </c>
      <c r="P358" t="s">
        <v>42</v>
      </c>
    </row>
    <row r="359" spans="1:16" x14ac:dyDescent="0.2">
      <c r="A359" s="27" t="s">
        <v>43</v>
      </c>
      <c r="E359" s="28" t="s">
        <v>4</v>
      </c>
    </row>
    <row r="360" spans="1:16" ht="38.25" x14ac:dyDescent="0.2">
      <c r="A360" s="27" t="s">
        <v>44</v>
      </c>
      <c r="E360" s="29" t="s">
        <v>3712</v>
      </c>
    </row>
    <row r="361" spans="1:16" ht="89.25" x14ac:dyDescent="0.2">
      <c r="E361" s="28" t="s">
        <v>306</v>
      </c>
    </row>
    <row r="362" spans="1:16" x14ac:dyDescent="0.2">
      <c r="A362" t="s">
        <v>36</v>
      </c>
      <c r="B362" s="5" t="s">
        <v>265</v>
      </c>
      <c r="C362" s="5" t="s">
        <v>308</v>
      </c>
      <c r="D362" t="s">
        <v>4</v>
      </c>
      <c r="E362" s="22" t="s">
        <v>309</v>
      </c>
      <c r="F362" s="23" t="s">
        <v>128</v>
      </c>
      <c r="G362" s="24">
        <v>25.085999999999999</v>
      </c>
      <c r="H362" s="23">
        <v>0</v>
      </c>
      <c r="I362" s="23">
        <f>ROUND(G362*H362,6)</f>
        <v>0</v>
      </c>
      <c r="L362" s="25">
        <v>0</v>
      </c>
      <c r="M362" s="26">
        <f>ROUND(ROUND(L362,2)*ROUND(G362,3),2)</f>
        <v>0</v>
      </c>
      <c r="N362" s="23" t="s">
        <v>129</v>
      </c>
      <c r="O362">
        <f>(M362*21)/100</f>
        <v>0</v>
      </c>
      <c r="P362" t="s">
        <v>42</v>
      </c>
    </row>
    <row r="363" spans="1:16" x14ac:dyDescent="0.2">
      <c r="A363" s="27" t="s">
        <v>43</v>
      </c>
      <c r="E363" s="28" t="s">
        <v>4</v>
      </c>
    </row>
    <row r="364" spans="1:16" ht="89.25" x14ac:dyDescent="0.2">
      <c r="A364" s="27" t="s">
        <v>44</v>
      </c>
      <c r="E364" s="29" t="s">
        <v>3713</v>
      </c>
    </row>
    <row r="365" spans="1:16" x14ac:dyDescent="0.2">
      <c r="E365" s="28" t="s">
        <v>4</v>
      </c>
    </row>
    <row r="366" spans="1:16" x14ac:dyDescent="0.2">
      <c r="A366" t="s">
        <v>36</v>
      </c>
      <c r="B366" s="5" t="s">
        <v>284</v>
      </c>
      <c r="C366" s="5" t="s">
        <v>1895</v>
      </c>
      <c r="D366" t="s">
        <v>4</v>
      </c>
      <c r="E366" s="22" t="s">
        <v>1896</v>
      </c>
      <c r="F366" s="23" t="s">
        <v>128</v>
      </c>
      <c r="G366" s="24">
        <v>4.1849999999999996</v>
      </c>
      <c r="H366" s="23">
        <v>0</v>
      </c>
      <c r="I366" s="23">
        <f>ROUND(G366*H366,6)</f>
        <v>0</v>
      </c>
      <c r="L366" s="25">
        <v>0</v>
      </c>
      <c r="M366" s="26">
        <f>ROUND(ROUND(L366,2)*ROUND(G366,3),2)</f>
        <v>0</v>
      </c>
      <c r="N366" s="23" t="s">
        <v>129</v>
      </c>
      <c r="O366">
        <f>(M366*21)/100</f>
        <v>0</v>
      </c>
      <c r="P366" t="s">
        <v>42</v>
      </c>
    </row>
    <row r="367" spans="1:16" x14ac:dyDescent="0.2">
      <c r="A367" s="27" t="s">
        <v>43</v>
      </c>
      <c r="E367" s="28" t="s">
        <v>4</v>
      </c>
    </row>
    <row r="368" spans="1:16" ht="25.5" x14ac:dyDescent="0.2">
      <c r="A368" s="27" t="s">
        <v>44</v>
      </c>
      <c r="E368" s="29" t="s">
        <v>3714</v>
      </c>
    </row>
    <row r="369" spans="1:16" ht="25.5" x14ac:dyDescent="0.2">
      <c r="E369" s="28" t="s">
        <v>1898</v>
      </c>
    </row>
    <row r="370" spans="1:16" x14ac:dyDescent="0.2">
      <c r="A370" t="s">
        <v>36</v>
      </c>
      <c r="B370" s="5" t="s">
        <v>288</v>
      </c>
      <c r="C370" s="5" t="s">
        <v>1899</v>
      </c>
      <c r="D370" t="s">
        <v>4</v>
      </c>
      <c r="E370" s="22" t="s">
        <v>1900</v>
      </c>
      <c r="F370" s="23" t="s">
        <v>128</v>
      </c>
      <c r="G370" s="24">
        <v>17.238</v>
      </c>
      <c r="H370" s="23">
        <v>0</v>
      </c>
      <c r="I370" s="23">
        <f>ROUND(G370*H370,6)</f>
        <v>0</v>
      </c>
      <c r="L370" s="25">
        <v>0</v>
      </c>
      <c r="M370" s="26">
        <f>ROUND(ROUND(L370,2)*ROUND(G370,3),2)</f>
        <v>0</v>
      </c>
      <c r="N370" s="23" t="s">
        <v>129</v>
      </c>
      <c r="O370">
        <f>(M370*21)/100</f>
        <v>0</v>
      </c>
      <c r="P370" t="s">
        <v>42</v>
      </c>
    </row>
    <row r="371" spans="1:16" x14ac:dyDescent="0.2">
      <c r="A371" s="27" t="s">
        <v>43</v>
      </c>
      <c r="E371" s="28" t="s">
        <v>4</v>
      </c>
    </row>
    <row r="372" spans="1:16" ht="76.5" x14ac:dyDescent="0.2">
      <c r="A372" s="27" t="s">
        <v>44</v>
      </c>
      <c r="E372" s="29" t="s">
        <v>3715</v>
      </c>
    </row>
    <row r="373" spans="1:16" ht="25.5" x14ac:dyDescent="0.2">
      <c r="E373" s="28" t="s">
        <v>1898</v>
      </c>
    </row>
    <row r="374" spans="1:16" x14ac:dyDescent="0.2">
      <c r="A374" t="s">
        <v>36</v>
      </c>
      <c r="B374" s="5" t="s">
        <v>291</v>
      </c>
      <c r="C374" s="5" t="s">
        <v>3716</v>
      </c>
      <c r="D374" t="s">
        <v>4</v>
      </c>
      <c r="E374" s="22" t="s">
        <v>3717</v>
      </c>
      <c r="F374" s="23" t="s">
        <v>128</v>
      </c>
      <c r="G374" s="24">
        <v>17.238</v>
      </c>
      <c r="H374" s="23">
        <v>0</v>
      </c>
      <c r="I374" s="23">
        <f>ROUND(G374*H374,6)</f>
        <v>0</v>
      </c>
      <c r="L374" s="25">
        <v>0</v>
      </c>
      <c r="M374" s="26">
        <f>ROUND(ROUND(L374,2)*ROUND(G374,3),2)</f>
        <v>0</v>
      </c>
      <c r="N374" s="23" t="s">
        <v>129</v>
      </c>
      <c r="O374">
        <f>(M374*21)/100</f>
        <v>0</v>
      </c>
      <c r="P374" t="s">
        <v>42</v>
      </c>
    </row>
    <row r="375" spans="1:16" x14ac:dyDescent="0.2">
      <c r="A375" s="27" t="s">
        <v>43</v>
      </c>
      <c r="E375" s="28" t="s">
        <v>4</v>
      </c>
    </row>
    <row r="376" spans="1:16" ht="76.5" x14ac:dyDescent="0.2">
      <c r="A376" s="27" t="s">
        <v>44</v>
      </c>
      <c r="E376" s="29" t="s">
        <v>3715</v>
      </c>
    </row>
    <row r="377" spans="1:16" ht="25.5" x14ac:dyDescent="0.2">
      <c r="E377" s="28" t="s">
        <v>1905</v>
      </c>
    </row>
    <row r="378" spans="1:16" x14ac:dyDescent="0.2">
      <c r="A378" t="s">
        <v>36</v>
      </c>
      <c r="B378" s="5" t="s">
        <v>363</v>
      </c>
      <c r="C378" s="5" t="s">
        <v>3718</v>
      </c>
      <c r="D378" t="s">
        <v>4</v>
      </c>
      <c r="E378" s="22" t="s">
        <v>3719</v>
      </c>
      <c r="F378" s="23" t="s">
        <v>80</v>
      </c>
      <c r="G378" s="24">
        <v>15.5</v>
      </c>
      <c r="H378" s="23">
        <v>0</v>
      </c>
      <c r="I378" s="23">
        <f>ROUND(G378*H378,6)</f>
        <v>0</v>
      </c>
      <c r="L378" s="25">
        <v>0</v>
      </c>
      <c r="M378" s="26">
        <f>ROUND(ROUND(L378,2)*ROUND(G378,3),2)</f>
        <v>0</v>
      </c>
      <c r="N378" s="23" t="s">
        <v>129</v>
      </c>
      <c r="O378">
        <f>(M378*21)/100</f>
        <v>0</v>
      </c>
      <c r="P378" t="s">
        <v>42</v>
      </c>
    </row>
    <row r="379" spans="1:16" x14ac:dyDescent="0.2">
      <c r="A379" s="27" t="s">
        <v>43</v>
      </c>
      <c r="E379" s="28" t="s">
        <v>4</v>
      </c>
    </row>
    <row r="380" spans="1:16" ht="25.5" x14ac:dyDescent="0.2">
      <c r="A380" s="27" t="s">
        <v>44</v>
      </c>
      <c r="E380" s="29" t="s">
        <v>3720</v>
      </c>
    </row>
    <row r="381" spans="1:16" x14ac:dyDescent="0.2">
      <c r="E381" s="28" t="s">
        <v>3721</v>
      </c>
    </row>
    <row r="382" spans="1:16" x14ac:dyDescent="0.2">
      <c r="A382" t="s">
        <v>36</v>
      </c>
      <c r="B382" s="5" t="s">
        <v>368</v>
      </c>
      <c r="C382" s="5" t="s">
        <v>3722</v>
      </c>
      <c r="D382" t="s">
        <v>4</v>
      </c>
      <c r="E382" s="22" t="s">
        <v>3723</v>
      </c>
      <c r="F382" s="23" t="s">
        <v>64</v>
      </c>
      <c r="G382" s="24">
        <v>1</v>
      </c>
      <c r="H382" s="23">
        <v>0</v>
      </c>
      <c r="I382" s="23">
        <f>ROUND(G382*H382,6)</f>
        <v>0</v>
      </c>
      <c r="L382" s="25">
        <v>0</v>
      </c>
      <c r="M382" s="26">
        <f>ROUND(ROUND(L382,2)*ROUND(G382,3),2)</f>
        <v>0</v>
      </c>
      <c r="N382" s="23" t="s">
        <v>129</v>
      </c>
      <c r="O382">
        <f>(M382*21)/100</f>
        <v>0</v>
      </c>
      <c r="P382" t="s">
        <v>42</v>
      </c>
    </row>
    <row r="383" spans="1:16" x14ac:dyDescent="0.2">
      <c r="A383" s="27" t="s">
        <v>43</v>
      </c>
      <c r="E383" s="28" t="s">
        <v>4</v>
      </c>
    </row>
    <row r="384" spans="1:16" x14ac:dyDescent="0.2">
      <c r="A384" s="27" t="s">
        <v>44</v>
      </c>
      <c r="E384" s="29" t="s">
        <v>3724</v>
      </c>
    </row>
    <row r="385" spans="1:16" x14ac:dyDescent="0.2">
      <c r="E385" s="28" t="s">
        <v>4</v>
      </c>
    </row>
    <row r="386" spans="1:16" x14ac:dyDescent="0.2">
      <c r="A386" t="s">
        <v>33</v>
      </c>
      <c r="C386" s="6" t="s">
        <v>323</v>
      </c>
      <c r="E386" s="30" t="s">
        <v>324</v>
      </c>
      <c r="J386" s="26">
        <f>0</f>
        <v>0</v>
      </c>
      <c r="K386" s="26">
        <f>0</f>
        <v>0</v>
      </c>
      <c r="L386" s="26">
        <f>0+L387+L391+L395+L399+L403+L407+L411+L415</f>
        <v>0</v>
      </c>
      <c r="M386" s="26">
        <f>0+M387+M391+M395+M399+M403+M407+M411+M415</f>
        <v>0</v>
      </c>
    </row>
    <row r="387" spans="1:16" ht="25.5" x14ac:dyDescent="0.2">
      <c r="A387" t="s">
        <v>36</v>
      </c>
      <c r="B387" s="5" t="s">
        <v>582</v>
      </c>
      <c r="C387" s="5" t="s">
        <v>349</v>
      </c>
      <c r="D387" t="s">
        <v>4</v>
      </c>
      <c r="E387" s="22" t="s">
        <v>350</v>
      </c>
      <c r="F387" s="23" t="s">
        <v>165</v>
      </c>
      <c r="G387" s="24">
        <v>32.497999999999998</v>
      </c>
      <c r="H387" s="23">
        <v>0</v>
      </c>
      <c r="I387" s="23">
        <f>ROUND(G387*H387,6)</f>
        <v>0</v>
      </c>
      <c r="L387" s="25">
        <v>0</v>
      </c>
      <c r="M387" s="26">
        <f>ROUND(ROUND(L387,2)*ROUND(G387,3),2)</f>
        <v>0</v>
      </c>
      <c r="N387" s="23" t="s">
        <v>129</v>
      </c>
      <c r="O387">
        <f>(M387*21)/100</f>
        <v>0</v>
      </c>
      <c r="P387" t="s">
        <v>42</v>
      </c>
    </row>
    <row r="388" spans="1:16" x14ac:dyDescent="0.2">
      <c r="A388" s="27" t="s">
        <v>43</v>
      </c>
      <c r="E388" s="28" t="s">
        <v>4</v>
      </c>
    </row>
    <row r="389" spans="1:16" x14ac:dyDescent="0.2">
      <c r="A389" s="27" t="s">
        <v>44</v>
      </c>
      <c r="E389" s="29" t="s">
        <v>4</v>
      </c>
    </row>
    <row r="390" spans="1:16" ht="63.75" x14ac:dyDescent="0.2">
      <c r="E390" s="28" t="s">
        <v>343</v>
      </c>
    </row>
    <row r="391" spans="1:16" x14ac:dyDescent="0.2">
      <c r="A391" t="s">
        <v>36</v>
      </c>
      <c r="B391" s="5" t="s">
        <v>372</v>
      </c>
      <c r="C391" s="5" t="s">
        <v>2561</v>
      </c>
      <c r="D391" t="s">
        <v>4</v>
      </c>
      <c r="E391" s="22" t="s">
        <v>3725</v>
      </c>
      <c r="F391" s="23" t="s">
        <v>165</v>
      </c>
      <c r="G391" s="24">
        <v>324.97899999999998</v>
      </c>
      <c r="H391" s="23">
        <v>0</v>
      </c>
      <c r="I391" s="23">
        <f>ROUND(G391*H391,6)</f>
        <v>0</v>
      </c>
      <c r="L391" s="25">
        <v>0</v>
      </c>
      <c r="M391" s="26">
        <f>ROUND(ROUND(L391,2)*ROUND(G391,3),2)</f>
        <v>0</v>
      </c>
      <c r="N391" s="23" t="s">
        <v>129</v>
      </c>
      <c r="O391">
        <f>(M391*21)/100</f>
        <v>0</v>
      </c>
      <c r="P391" t="s">
        <v>42</v>
      </c>
    </row>
    <row r="392" spans="1:16" x14ac:dyDescent="0.2">
      <c r="A392" s="27" t="s">
        <v>43</v>
      </c>
      <c r="E392" s="28" t="s">
        <v>4</v>
      </c>
    </row>
    <row r="393" spans="1:16" x14ac:dyDescent="0.2">
      <c r="A393" s="27" t="s">
        <v>44</v>
      </c>
      <c r="E393" s="29" t="s">
        <v>4</v>
      </c>
    </row>
    <row r="394" spans="1:16" ht="63.75" x14ac:dyDescent="0.2">
      <c r="E394" s="28" t="s">
        <v>3726</v>
      </c>
    </row>
    <row r="395" spans="1:16" x14ac:dyDescent="0.2">
      <c r="A395" t="s">
        <v>36</v>
      </c>
      <c r="B395" s="5" t="s">
        <v>547</v>
      </c>
      <c r="C395" s="5" t="s">
        <v>2563</v>
      </c>
      <c r="D395" t="s">
        <v>4</v>
      </c>
      <c r="E395" s="22" t="s">
        <v>3727</v>
      </c>
      <c r="F395" s="23" t="s">
        <v>165</v>
      </c>
      <c r="G395" s="24">
        <v>1299.9159999999999</v>
      </c>
      <c r="H395" s="23">
        <v>0</v>
      </c>
      <c r="I395" s="23">
        <f>ROUND(G395*H395,6)</f>
        <v>0</v>
      </c>
      <c r="L395" s="25">
        <v>0</v>
      </c>
      <c r="M395" s="26">
        <f>ROUND(ROUND(L395,2)*ROUND(G395,3),2)</f>
        <v>0</v>
      </c>
      <c r="N395" s="23" t="s">
        <v>129</v>
      </c>
      <c r="O395">
        <f>(M395*21)/100</f>
        <v>0</v>
      </c>
      <c r="P395" t="s">
        <v>42</v>
      </c>
    </row>
    <row r="396" spans="1:16" x14ac:dyDescent="0.2">
      <c r="A396" s="27" t="s">
        <v>43</v>
      </c>
      <c r="E396" s="28" t="s">
        <v>4</v>
      </c>
    </row>
    <row r="397" spans="1:16" x14ac:dyDescent="0.2">
      <c r="A397" s="27" t="s">
        <v>44</v>
      </c>
      <c r="E397" s="29" t="s">
        <v>4</v>
      </c>
    </row>
    <row r="398" spans="1:16" ht="63.75" x14ac:dyDescent="0.2">
      <c r="E398" s="28" t="s">
        <v>3726</v>
      </c>
    </row>
    <row r="399" spans="1:16" x14ac:dyDescent="0.2">
      <c r="A399" t="s">
        <v>36</v>
      </c>
      <c r="B399" s="5" t="s">
        <v>574</v>
      </c>
      <c r="C399" s="5" t="s">
        <v>3728</v>
      </c>
      <c r="D399" t="s">
        <v>4</v>
      </c>
      <c r="E399" s="22" t="s">
        <v>3729</v>
      </c>
      <c r="F399" s="23" t="s">
        <v>165</v>
      </c>
      <c r="G399" s="24">
        <v>324.97899999999998</v>
      </c>
      <c r="H399" s="23">
        <v>0</v>
      </c>
      <c r="I399" s="23">
        <f>ROUND(G399*H399,6)</f>
        <v>0</v>
      </c>
      <c r="L399" s="25">
        <v>0</v>
      </c>
      <c r="M399" s="26">
        <f>ROUND(ROUND(L399,2)*ROUND(G399,3),2)</f>
        <v>0</v>
      </c>
      <c r="N399" s="23" t="s">
        <v>129</v>
      </c>
      <c r="O399">
        <f>(M399*21)/100</f>
        <v>0</v>
      </c>
      <c r="P399" t="s">
        <v>42</v>
      </c>
    </row>
    <row r="400" spans="1:16" x14ac:dyDescent="0.2">
      <c r="A400" s="27" t="s">
        <v>43</v>
      </c>
      <c r="E400" s="28" t="s">
        <v>4</v>
      </c>
    </row>
    <row r="401" spans="1:16" x14ac:dyDescent="0.2">
      <c r="A401" s="27" t="s">
        <v>44</v>
      </c>
      <c r="E401" s="29" t="s">
        <v>4</v>
      </c>
    </row>
    <row r="402" spans="1:16" ht="25.5" x14ac:dyDescent="0.2">
      <c r="E402" s="28" t="s">
        <v>3730</v>
      </c>
    </row>
    <row r="403" spans="1:16" ht="25.5" x14ac:dyDescent="0.2">
      <c r="A403" t="s">
        <v>36</v>
      </c>
      <c r="B403" s="5" t="s">
        <v>559</v>
      </c>
      <c r="C403" s="5" t="s">
        <v>2568</v>
      </c>
      <c r="D403" t="s">
        <v>4</v>
      </c>
      <c r="E403" s="22" t="s">
        <v>341</v>
      </c>
      <c r="F403" s="23" t="s">
        <v>165</v>
      </c>
      <c r="G403" s="24">
        <v>162.49</v>
      </c>
      <c r="H403" s="23">
        <v>0</v>
      </c>
      <c r="I403" s="23">
        <f>ROUND(G403*H403,6)</f>
        <v>0</v>
      </c>
      <c r="L403" s="25">
        <v>0</v>
      </c>
      <c r="M403" s="26">
        <f>ROUND(ROUND(L403,2)*ROUND(G403,3),2)</f>
        <v>0</v>
      </c>
      <c r="N403" s="23" t="s">
        <v>129</v>
      </c>
      <c r="O403">
        <f>(M403*21)/100</f>
        <v>0</v>
      </c>
      <c r="P403" t="s">
        <v>42</v>
      </c>
    </row>
    <row r="404" spans="1:16" x14ac:dyDescent="0.2">
      <c r="A404" s="27" t="s">
        <v>43</v>
      </c>
      <c r="E404" s="28" t="s">
        <v>4</v>
      </c>
    </row>
    <row r="405" spans="1:16" x14ac:dyDescent="0.2">
      <c r="A405" s="27" t="s">
        <v>44</v>
      </c>
      <c r="E405" s="29" t="s">
        <v>4</v>
      </c>
    </row>
    <row r="406" spans="1:16" ht="76.5" x14ac:dyDescent="0.2">
      <c r="E406" s="28" t="s">
        <v>3731</v>
      </c>
    </row>
    <row r="407" spans="1:16" ht="25.5" x14ac:dyDescent="0.2">
      <c r="A407" t="s">
        <v>36</v>
      </c>
      <c r="B407" s="5" t="s">
        <v>555</v>
      </c>
      <c r="C407" s="5" t="s">
        <v>3732</v>
      </c>
      <c r="D407" t="s">
        <v>4</v>
      </c>
      <c r="E407" s="22" t="s">
        <v>346</v>
      </c>
      <c r="F407" s="23" t="s">
        <v>165</v>
      </c>
      <c r="G407" s="24">
        <v>64.995999999999995</v>
      </c>
      <c r="H407" s="23">
        <v>0</v>
      </c>
      <c r="I407" s="23">
        <f>ROUND(G407*H407,6)</f>
        <v>0</v>
      </c>
      <c r="L407" s="25">
        <v>0</v>
      </c>
      <c r="M407" s="26">
        <f>ROUND(ROUND(L407,2)*ROUND(G407,3),2)</f>
        <v>0</v>
      </c>
      <c r="N407" s="23" t="s">
        <v>129</v>
      </c>
      <c r="O407">
        <f>(M407*21)/100</f>
        <v>0</v>
      </c>
      <c r="P407" t="s">
        <v>42</v>
      </c>
    </row>
    <row r="408" spans="1:16" x14ac:dyDescent="0.2">
      <c r="A408" s="27" t="s">
        <v>43</v>
      </c>
      <c r="E408" s="28" t="s">
        <v>4</v>
      </c>
    </row>
    <row r="409" spans="1:16" x14ac:dyDescent="0.2">
      <c r="A409" s="27" t="s">
        <v>44</v>
      </c>
      <c r="E409" s="29" t="s">
        <v>4</v>
      </c>
    </row>
    <row r="410" spans="1:16" ht="76.5" x14ac:dyDescent="0.2">
      <c r="E410" s="28" t="s">
        <v>3731</v>
      </c>
    </row>
    <row r="411" spans="1:16" ht="25.5" x14ac:dyDescent="0.2">
      <c r="A411" t="s">
        <v>36</v>
      </c>
      <c r="B411" s="5" t="s">
        <v>578</v>
      </c>
      <c r="C411" s="5" t="s">
        <v>2571</v>
      </c>
      <c r="D411" t="s">
        <v>4</v>
      </c>
      <c r="E411" s="22" t="s">
        <v>3733</v>
      </c>
      <c r="F411" s="23" t="s">
        <v>165</v>
      </c>
      <c r="G411" s="24">
        <v>32.497999999999998</v>
      </c>
      <c r="H411" s="23">
        <v>0</v>
      </c>
      <c r="I411" s="23">
        <f>ROUND(G411*H411,6)</f>
        <v>0</v>
      </c>
      <c r="L411" s="25">
        <v>0</v>
      </c>
      <c r="M411" s="26">
        <f>ROUND(ROUND(L411,2)*ROUND(G411,3),2)</f>
        <v>0</v>
      </c>
      <c r="N411" s="23" t="s">
        <v>129</v>
      </c>
      <c r="O411">
        <f>(M411*21)/100</f>
        <v>0</v>
      </c>
      <c r="P411" t="s">
        <v>42</v>
      </c>
    </row>
    <row r="412" spans="1:16" x14ac:dyDescent="0.2">
      <c r="A412" s="27" t="s">
        <v>43</v>
      </c>
      <c r="E412" s="28" t="s">
        <v>4</v>
      </c>
    </row>
    <row r="413" spans="1:16" x14ac:dyDescent="0.2">
      <c r="A413" s="27" t="s">
        <v>44</v>
      </c>
      <c r="E413" s="29" t="s">
        <v>4</v>
      </c>
    </row>
    <row r="414" spans="1:16" ht="76.5" x14ac:dyDescent="0.2">
      <c r="E414" s="28" t="s">
        <v>3731</v>
      </c>
    </row>
    <row r="415" spans="1:16" ht="25.5" x14ac:dyDescent="0.2">
      <c r="A415" t="s">
        <v>36</v>
      </c>
      <c r="B415" s="5" t="s">
        <v>551</v>
      </c>
      <c r="C415" s="5" t="s">
        <v>2574</v>
      </c>
      <c r="D415" t="s">
        <v>4</v>
      </c>
      <c r="E415" s="22" t="s">
        <v>3734</v>
      </c>
      <c r="F415" s="23" t="s">
        <v>165</v>
      </c>
      <c r="G415" s="24">
        <v>32.497999999999998</v>
      </c>
      <c r="H415" s="23">
        <v>0</v>
      </c>
      <c r="I415" s="23">
        <f>ROUND(G415*H415,6)</f>
        <v>0</v>
      </c>
      <c r="L415" s="25">
        <v>0</v>
      </c>
      <c r="M415" s="26">
        <f>ROUND(ROUND(L415,2)*ROUND(G415,3),2)</f>
        <v>0</v>
      </c>
      <c r="N415" s="23" t="s">
        <v>129</v>
      </c>
      <c r="O415">
        <f>(M415*21)/100</f>
        <v>0</v>
      </c>
      <c r="P415" t="s">
        <v>42</v>
      </c>
    </row>
    <row r="416" spans="1:16" x14ac:dyDescent="0.2">
      <c r="A416" s="27" t="s">
        <v>43</v>
      </c>
      <c r="E416" s="28" t="s">
        <v>4</v>
      </c>
    </row>
    <row r="417" spans="1:16" x14ac:dyDescent="0.2">
      <c r="A417" s="27" t="s">
        <v>44</v>
      </c>
      <c r="E417" s="29" t="s">
        <v>4</v>
      </c>
    </row>
    <row r="418" spans="1:16" ht="76.5" x14ac:dyDescent="0.2">
      <c r="E418" s="28" t="s">
        <v>3731</v>
      </c>
    </row>
    <row r="419" spans="1:16" x14ac:dyDescent="0.2">
      <c r="A419" t="s">
        <v>33</v>
      </c>
      <c r="C419" s="6" t="s">
        <v>352</v>
      </c>
      <c r="E419" s="30" t="s">
        <v>353</v>
      </c>
      <c r="J419" s="26">
        <f>0</f>
        <v>0</v>
      </c>
      <c r="K419" s="26">
        <f>0</f>
        <v>0</v>
      </c>
      <c r="L419" s="26">
        <f>0+L420</f>
        <v>0</v>
      </c>
      <c r="M419" s="26">
        <f>0+M420</f>
        <v>0</v>
      </c>
    </row>
    <row r="420" spans="1:16" x14ac:dyDescent="0.2">
      <c r="A420" t="s">
        <v>36</v>
      </c>
      <c r="B420" s="5" t="s">
        <v>587</v>
      </c>
      <c r="C420" s="5" t="s">
        <v>3735</v>
      </c>
      <c r="D420" t="s">
        <v>4</v>
      </c>
      <c r="E420" s="22" t="s">
        <v>3736</v>
      </c>
      <c r="F420" s="23" t="s">
        <v>165</v>
      </c>
      <c r="G420" s="24">
        <v>136.392</v>
      </c>
      <c r="H420" s="23">
        <v>0</v>
      </c>
      <c r="I420" s="23">
        <f>ROUND(G420*H420,6)</f>
        <v>0</v>
      </c>
      <c r="L420" s="25">
        <v>0</v>
      </c>
      <c r="M420" s="26">
        <f>ROUND(ROUND(L420,2)*ROUND(G420,3),2)</f>
        <v>0</v>
      </c>
      <c r="N420" s="23" t="s">
        <v>129</v>
      </c>
      <c r="O420">
        <f>(M420*21)/100</f>
        <v>0</v>
      </c>
      <c r="P420" t="s">
        <v>42</v>
      </c>
    </row>
    <row r="421" spans="1:16" x14ac:dyDescent="0.2">
      <c r="A421" s="27" t="s">
        <v>43</v>
      </c>
      <c r="E421" s="28" t="s">
        <v>4</v>
      </c>
    </row>
    <row r="422" spans="1:16" x14ac:dyDescent="0.2">
      <c r="A422" s="27" t="s">
        <v>44</v>
      </c>
      <c r="E422" s="29" t="s">
        <v>4</v>
      </c>
    </row>
    <row r="423" spans="1:16" x14ac:dyDescent="0.2">
      <c r="E423" s="28" t="s">
        <v>4</v>
      </c>
    </row>
    <row r="424" spans="1:16" x14ac:dyDescent="0.2">
      <c r="A424" t="s">
        <v>33</v>
      </c>
      <c r="C424" s="6" t="s">
        <v>361</v>
      </c>
      <c r="E424" s="30" t="s">
        <v>362</v>
      </c>
      <c r="J424" s="26">
        <f>0</f>
        <v>0</v>
      </c>
      <c r="K424" s="26">
        <f>0</f>
        <v>0</v>
      </c>
      <c r="L424" s="26">
        <f>0+L425+L429+L433+L437+L441+L445</f>
        <v>0</v>
      </c>
      <c r="M424" s="26">
        <f>0+M425+M429+M433+M437+M441+M445</f>
        <v>0</v>
      </c>
    </row>
    <row r="425" spans="1:16" x14ac:dyDescent="0.2">
      <c r="A425" t="s">
        <v>36</v>
      </c>
      <c r="B425" s="5" t="s">
        <v>726</v>
      </c>
      <c r="C425" s="5" t="s">
        <v>364</v>
      </c>
      <c r="D425" t="s">
        <v>4</v>
      </c>
      <c r="E425" s="22" t="s">
        <v>365</v>
      </c>
      <c r="F425" s="23" t="s">
        <v>366</v>
      </c>
      <c r="G425" s="24">
        <v>16</v>
      </c>
      <c r="H425" s="23">
        <v>0</v>
      </c>
      <c r="I425" s="23">
        <f>ROUND(G425*H425,6)</f>
        <v>0</v>
      </c>
      <c r="L425" s="25">
        <v>0</v>
      </c>
      <c r="M425" s="26">
        <f>ROUND(ROUND(L425,2)*ROUND(G425,3),2)</f>
        <v>0</v>
      </c>
      <c r="N425" s="23" t="s">
        <v>129</v>
      </c>
      <c r="O425">
        <f>(M425*21)/100</f>
        <v>0</v>
      </c>
      <c r="P425" t="s">
        <v>42</v>
      </c>
    </row>
    <row r="426" spans="1:16" ht="38.25" x14ac:dyDescent="0.2">
      <c r="A426" s="27" t="s">
        <v>43</v>
      </c>
      <c r="E426" s="28" t="s">
        <v>367</v>
      </c>
    </row>
    <row r="427" spans="1:16" x14ac:dyDescent="0.2">
      <c r="A427" s="27" t="s">
        <v>44</v>
      </c>
      <c r="E427" s="29" t="s">
        <v>4</v>
      </c>
    </row>
    <row r="428" spans="1:16" x14ac:dyDescent="0.2">
      <c r="E428" s="28" t="s">
        <v>4</v>
      </c>
    </row>
    <row r="429" spans="1:16" x14ac:dyDescent="0.2">
      <c r="A429" t="s">
        <v>36</v>
      </c>
      <c r="B429" s="5" t="s">
        <v>749</v>
      </c>
      <c r="C429" s="5" t="s">
        <v>369</v>
      </c>
      <c r="D429" t="s">
        <v>4</v>
      </c>
      <c r="E429" s="22" t="s">
        <v>370</v>
      </c>
      <c r="F429" s="23" t="s">
        <v>366</v>
      </c>
      <c r="G429" s="24">
        <v>16</v>
      </c>
      <c r="H429" s="23">
        <v>0</v>
      </c>
      <c r="I429" s="23">
        <f>ROUND(G429*H429,6)</f>
        <v>0</v>
      </c>
      <c r="L429" s="25">
        <v>0</v>
      </c>
      <c r="M429" s="26">
        <f>ROUND(ROUND(L429,2)*ROUND(G429,3),2)</f>
        <v>0</v>
      </c>
      <c r="N429" s="23" t="s">
        <v>129</v>
      </c>
      <c r="O429">
        <f>(M429*21)/100</f>
        <v>0</v>
      </c>
      <c r="P429" t="s">
        <v>42</v>
      </c>
    </row>
    <row r="430" spans="1:16" ht="38.25" x14ac:dyDescent="0.2">
      <c r="A430" s="27" t="s">
        <v>43</v>
      </c>
      <c r="E430" s="28" t="s">
        <v>371</v>
      </c>
    </row>
    <row r="431" spans="1:16" x14ac:dyDescent="0.2">
      <c r="A431" s="27" t="s">
        <v>44</v>
      </c>
      <c r="E431" s="29" t="s">
        <v>4</v>
      </c>
    </row>
    <row r="432" spans="1:16" x14ac:dyDescent="0.2">
      <c r="E432" s="28" t="s">
        <v>4</v>
      </c>
    </row>
    <row r="433" spans="1:16" x14ac:dyDescent="0.2">
      <c r="A433" t="s">
        <v>36</v>
      </c>
      <c r="B433" s="5" t="s">
        <v>753</v>
      </c>
      <c r="C433" s="5" t="s">
        <v>373</v>
      </c>
      <c r="D433" t="s">
        <v>4</v>
      </c>
      <c r="E433" s="22" t="s">
        <v>374</v>
      </c>
      <c r="F433" s="23" t="s">
        <v>366</v>
      </c>
      <c r="G433" s="24">
        <v>16</v>
      </c>
      <c r="H433" s="23">
        <v>0</v>
      </c>
      <c r="I433" s="23">
        <f>ROUND(G433*H433,6)</f>
        <v>0</v>
      </c>
      <c r="L433" s="25">
        <v>0</v>
      </c>
      <c r="M433" s="26">
        <f>ROUND(ROUND(L433,2)*ROUND(G433,3),2)</f>
        <v>0</v>
      </c>
      <c r="N433" s="23" t="s">
        <v>129</v>
      </c>
      <c r="O433">
        <f>(M433*21)/100</f>
        <v>0</v>
      </c>
      <c r="P433" t="s">
        <v>42</v>
      </c>
    </row>
    <row r="434" spans="1:16" ht="38.25" x14ac:dyDescent="0.2">
      <c r="A434" s="27" t="s">
        <v>43</v>
      </c>
      <c r="E434" s="28" t="s">
        <v>375</v>
      </c>
    </row>
    <row r="435" spans="1:16" x14ac:dyDescent="0.2">
      <c r="A435" s="27" t="s">
        <v>44</v>
      </c>
      <c r="E435" s="29" t="s">
        <v>4</v>
      </c>
    </row>
    <row r="436" spans="1:16" x14ac:dyDescent="0.2">
      <c r="E436" s="28" t="s">
        <v>4</v>
      </c>
    </row>
    <row r="437" spans="1:16" x14ac:dyDescent="0.2">
      <c r="A437" t="s">
        <v>36</v>
      </c>
      <c r="B437" s="5" t="s">
        <v>794</v>
      </c>
      <c r="C437" s="5" t="s">
        <v>3737</v>
      </c>
      <c r="D437" t="s">
        <v>4</v>
      </c>
      <c r="E437" s="22" t="s">
        <v>3738</v>
      </c>
      <c r="F437" s="23" t="s">
        <v>366</v>
      </c>
      <c r="G437" s="24">
        <v>16</v>
      </c>
      <c r="H437" s="23">
        <v>0</v>
      </c>
      <c r="I437" s="23">
        <f>ROUND(G437*H437,6)</f>
        <v>0</v>
      </c>
      <c r="L437" s="25">
        <v>0</v>
      </c>
      <c r="M437" s="26">
        <f>ROUND(ROUND(L437,2)*ROUND(G437,3),2)</f>
        <v>0</v>
      </c>
      <c r="N437" s="23" t="s">
        <v>129</v>
      </c>
      <c r="O437">
        <f>(M437*21)/100</f>
        <v>0</v>
      </c>
      <c r="P437" t="s">
        <v>42</v>
      </c>
    </row>
    <row r="438" spans="1:16" ht="51" x14ac:dyDescent="0.2">
      <c r="A438" s="27" t="s">
        <v>43</v>
      </c>
      <c r="E438" s="28" t="s">
        <v>3739</v>
      </c>
    </row>
    <row r="439" spans="1:16" x14ac:dyDescent="0.2">
      <c r="A439" s="27" t="s">
        <v>44</v>
      </c>
      <c r="E439" s="29" t="s">
        <v>4</v>
      </c>
    </row>
    <row r="440" spans="1:16" x14ac:dyDescent="0.2">
      <c r="E440" s="28" t="s">
        <v>4</v>
      </c>
    </row>
    <row r="441" spans="1:16" x14ac:dyDescent="0.2">
      <c r="A441" t="s">
        <v>36</v>
      </c>
      <c r="B441" s="5" t="s">
        <v>730</v>
      </c>
      <c r="C441" s="5" t="s">
        <v>3740</v>
      </c>
      <c r="D441" t="s">
        <v>4</v>
      </c>
      <c r="E441" s="22" t="s">
        <v>3741</v>
      </c>
      <c r="F441" s="23" t="s">
        <v>366</v>
      </c>
      <c r="G441" s="24">
        <v>16</v>
      </c>
      <c r="H441" s="23">
        <v>0</v>
      </c>
      <c r="I441" s="23">
        <f>ROUND(G441*H441,6)</f>
        <v>0</v>
      </c>
      <c r="L441" s="25">
        <v>0</v>
      </c>
      <c r="M441" s="26">
        <f>ROUND(ROUND(L441,2)*ROUND(G441,3),2)</f>
        <v>0</v>
      </c>
      <c r="N441" s="23" t="s">
        <v>129</v>
      </c>
      <c r="O441">
        <f>(M441*21)/100</f>
        <v>0</v>
      </c>
      <c r="P441" t="s">
        <v>42</v>
      </c>
    </row>
    <row r="442" spans="1:16" ht="51" x14ac:dyDescent="0.2">
      <c r="A442" s="27" t="s">
        <v>43</v>
      </c>
      <c r="E442" s="28" t="s">
        <v>3742</v>
      </c>
    </row>
    <row r="443" spans="1:16" x14ac:dyDescent="0.2">
      <c r="A443" s="27" t="s">
        <v>44</v>
      </c>
      <c r="E443" s="29" t="s">
        <v>4</v>
      </c>
    </row>
    <row r="444" spans="1:16" x14ac:dyDescent="0.2">
      <c r="E444" s="28" t="s">
        <v>4</v>
      </c>
    </row>
    <row r="445" spans="1:16" x14ac:dyDescent="0.2">
      <c r="A445" t="s">
        <v>36</v>
      </c>
      <c r="B445" s="5" t="s">
        <v>734</v>
      </c>
      <c r="C445" s="5" t="s">
        <v>2758</v>
      </c>
      <c r="D445" t="s">
        <v>4</v>
      </c>
      <c r="E445" s="22" t="s">
        <v>2759</v>
      </c>
      <c r="F445" s="23" t="s">
        <v>366</v>
      </c>
      <c r="G445" s="24">
        <v>16</v>
      </c>
      <c r="H445" s="23">
        <v>0</v>
      </c>
      <c r="I445" s="23">
        <f>ROUND(G445*H445,6)</f>
        <v>0</v>
      </c>
      <c r="L445" s="25">
        <v>0</v>
      </c>
      <c r="M445" s="26">
        <f>ROUND(ROUND(L445,2)*ROUND(G445,3),2)</f>
        <v>0</v>
      </c>
      <c r="N445" s="23" t="s">
        <v>129</v>
      </c>
      <c r="O445">
        <f>(M445*21)/100</f>
        <v>0</v>
      </c>
      <c r="P445" t="s">
        <v>42</v>
      </c>
    </row>
    <row r="446" spans="1:16" ht="51" x14ac:dyDescent="0.2">
      <c r="A446" s="27" t="s">
        <v>43</v>
      </c>
      <c r="E446" s="28" t="s">
        <v>3743</v>
      </c>
    </row>
    <row r="447" spans="1:16" x14ac:dyDescent="0.2">
      <c r="A447" s="27" t="s">
        <v>44</v>
      </c>
      <c r="E447" s="29" t="s">
        <v>4</v>
      </c>
    </row>
    <row r="448" spans="1:16" x14ac:dyDescent="0.2">
      <c r="E448" s="28" t="s">
        <v>4</v>
      </c>
    </row>
    <row r="449" spans="1:16" x14ac:dyDescent="0.2">
      <c r="A449" t="s">
        <v>122</v>
      </c>
      <c r="C449" s="6" t="s">
        <v>3744</v>
      </c>
      <c r="E449" s="30" t="s">
        <v>3745</v>
      </c>
      <c r="J449" s="26">
        <f>0+J450+J491+J508+J557+J618+J639+J644+J649</f>
        <v>0</v>
      </c>
      <c r="K449" s="26">
        <f>0+K450+K491+K508+K557+K618+K639+K644+K649</f>
        <v>0</v>
      </c>
      <c r="L449" s="26">
        <f>0+L450+L491+L508+L557+L618+L639+L644+L649</f>
        <v>0</v>
      </c>
      <c r="M449" s="26">
        <f>0+M450+M491+M508+M557+M618+M639+M644+M649</f>
        <v>0</v>
      </c>
    </row>
    <row r="450" spans="1:16" x14ac:dyDescent="0.2">
      <c r="A450" t="s">
        <v>33</v>
      </c>
      <c r="C450" s="6" t="s">
        <v>37</v>
      </c>
      <c r="E450" s="30" t="s">
        <v>125</v>
      </c>
      <c r="J450" s="26">
        <f>0</f>
        <v>0</v>
      </c>
      <c r="K450" s="26">
        <f>0</f>
        <v>0</v>
      </c>
      <c r="L450" s="26">
        <f>0+L451+L455+L459+L463+L467+L471+L475+L479+L483+L487</f>
        <v>0</v>
      </c>
      <c r="M450" s="26">
        <f>0+M451+M455+M459+M463+M467+M471+M475+M479+M483+M487</f>
        <v>0</v>
      </c>
    </row>
    <row r="451" spans="1:16" x14ac:dyDescent="0.2">
      <c r="A451" t="s">
        <v>36</v>
      </c>
      <c r="B451" s="5" t="s">
        <v>37</v>
      </c>
      <c r="C451" s="5" t="s">
        <v>132</v>
      </c>
      <c r="D451" t="s">
        <v>4</v>
      </c>
      <c r="E451" s="22" t="s">
        <v>133</v>
      </c>
      <c r="F451" s="23" t="s">
        <v>128</v>
      </c>
      <c r="G451" s="24">
        <v>7.008</v>
      </c>
      <c r="H451" s="23">
        <v>0</v>
      </c>
      <c r="I451" s="23">
        <f>ROUND(G451*H451,6)</f>
        <v>0</v>
      </c>
      <c r="L451" s="25">
        <v>0</v>
      </c>
      <c r="M451" s="26">
        <f>ROUND(ROUND(L451,2)*ROUND(G451,3),2)</f>
        <v>0</v>
      </c>
      <c r="N451" s="23" t="s">
        <v>129</v>
      </c>
      <c r="O451">
        <f>(M451*21)/100</f>
        <v>0</v>
      </c>
      <c r="P451" t="s">
        <v>42</v>
      </c>
    </row>
    <row r="452" spans="1:16" x14ac:dyDescent="0.2">
      <c r="A452" s="27" t="s">
        <v>43</v>
      </c>
      <c r="E452" s="28" t="s">
        <v>4</v>
      </c>
    </row>
    <row r="453" spans="1:16" ht="38.25" x14ac:dyDescent="0.2">
      <c r="A453" s="27" t="s">
        <v>44</v>
      </c>
      <c r="E453" s="29" t="s">
        <v>3746</v>
      </c>
    </row>
    <row r="454" spans="1:16" ht="51" x14ac:dyDescent="0.2">
      <c r="E454" s="28" t="s">
        <v>135</v>
      </c>
    </row>
    <row r="455" spans="1:16" x14ac:dyDescent="0.2">
      <c r="A455" t="s">
        <v>36</v>
      </c>
      <c r="B455" s="5" t="s">
        <v>42</v>
      </c>
      <c r="C455" s="5" t="s">
        <v>136</v>
      </c>
      <c r="D455" t="s">
        <v>4</v>
      </c>
      <c r="E455" s="22" t="s">
        <v>137</v>
      </c>
      <c r="F455" s="23" t="s">
        <v>128</v>
      </c>
      <c r="G455" s="24">
        <v>7.008</v>
      </c>
      <c r="H455" s="23">
        <v>0</v>
      </c>
      <c r="I455" s="23">
        <f>ROUND(G455*H455,6)</f>
        <v>0</v>
      </c>
      <c r="L455" s="25">
        <v>0</v>
      </c>
      <c r="M455" s="26">
        <f>ROUND(ROUND(L455,2)*ROUND(G455,3),2)</f>
        <v>0</v>
      </c>
      <c r="N455" s="23" t="s">
        <v>129</v>
      </c>
      <c r="O455">
        <f>(M455*21)/100</f>
        <v>0</v>
      </c>
      <c r="P455" t="s">
        <v>42</v>
      </c>
    </row>
    <row r="456" spans="1:16" x14ac:dyDescent="0.2">
      <c r="A456" s="27" t="s">
        <v>43</v>
      </c>
      <c r="E456" s="28" t="s">
        <v>4</v>
      </c>
    </row>
    <row r="457" spans="1:16" x14ac:dyDescent="0.2">
      <c r="A457" s="27" t="s">
        <v>44</v>
      </c>
      <c r="E457" s="29" t="s">
        <v>3747</v>
      </c>
    </row>
    <row r="458" spans="1:16" ht="51" x14ac:dyDescent="0.2">
      <c r="E458" s="28" t="s">
        <v>135</v>
      </c>
    </row>
    <row r="459" spans="1:16" x14ac:dyDescent="0.2">
      <c r="A459" t="s">
        <v>36</v>
      </c>
      <c r="B459" s="5" t="s">
        <v>49</v>
      </c>
      <c r="C459" s="5" t="s">
        <v>144</v>
      </c>
      <c r="D459" t="s">
        <v>4</v>
      </c>
      <c r="E459" s="22" t="s">
        <v>145</v>
      </c>
      <c r="F459" s="23" t="s">
        <v>128</v>
      </c>
      <c r="G459" s="24">
        <v>7.008</v>
      </c>
      <c r="H459" s="23">
        <v>0</v>
      </c>
      <c r="I459" s="23">
        <f>ROUND(G459*H459,6)</f>
        <v>0</v>
      </c>
      <c r="L459" s="25">
        <v>0</v>
      </c>
      <c r="M459" s="26">
        <f>ROUND(ROUND(L459,2)*ROUND(G459,3),2)</f>
        <v>0</v>
      </c>
      <c r="N459" s="23" t="s">
        <v>129</v>
      </c>
      <c r="O459">
        <f>(M459*21)/100</f>
        <v>0</v>
      </c>
      <c r="P459" t="s">
        <v>42</v>
      </c>
    </row>
    <row r="460" spans="1:16" x14ac:dyDescent="0.2">
      <c r="A460" s="27" t="s">
        <v>43</v>
      </c>
      <c r="E460" s="28" t="s">
        <v>4</v>
      </c>
    </row>
    <row r="461" spans="1:16" x14ac:dyDescent="0.2">
      <c r="A461" s="27" t="s">
        <v>44</v>
      </c>
      <c r="E461" s="29" t="s">
        <v>3747</v>
      </c>
    </row>
    <row r="462" spans="1:16" x14ac:dyDescent="0.2">
      <c r="E462" s="28" t="s">
        <v>4</v>
      </c>
    </row>
    <row r="463" spans="1:16" ht="25.5" x14ac:dyDescent="0.2">
      <c r="A463" t="s">
        <v>36</v>
      </c>
      <c r="B463" s="5" t="s">
        <v>57</v>
      </c>
      <c r="C463" s="5" t="s">
        <v>147</v>
      </c>
      <c r="D463" t="s">
        <v>4</v>
      </c>
      <c r="E463" s="22" t="s">
        <v>148</v>
      </c>
      <c r="F463" s="23" t="s">
        <v>128</v>
      </c>
      <c r="G463" s="24">
        <v>7.008</v>
      </c>
      <c r="H463" s="23">
        <v>0</v>
      </c>
      <c r="I463" s="23">
        <f>ROUND(G463*H463,6)</f>
        <v>0</v>
      </c>
      <c r="L463" s="25">
        <v>0</v>
      </c>
      <c r="M463" s="26">
        <f>ROUND(ROUND(L463,2)*ROUND(G463,3),2)</f>
        <v>0</v>
      </c>
      <c r="N463" s="23" t="s">
        <v>129</v>
      </c>
      <c r="O463">
        <f>(M463*21)/100</f>
        <v>0</v>
      </c>
      <c r="P463" t="s">
        <v>42</v>
      </c>
    </row>
    <row r="464" spans="1:16" x14ac:dyDescent="0.2">
      <c r="A464" s="27" t="s">
        <v>43</v>
      </c>
      <c r="E464" s="28" t="s">
        <v>4</v>
      </c>
    </row>
    <row r="465" spans="1:16" x14ac:dyDescent="0.2">
      <c r="A465" s="27" t="s">
        <v>44</v>
      </c>
      <c r="E465" s="29" t="s">
        <v>4</v>
      </c>
    </row>
    <row r="466" spans="1:16" x14ac:dyDescent="0.2">
      <c r="E466" s="28" t="s">
        <v>4</v>
      </c>
    </row>
    <row r="467" spans="1:16" x14ac:dyDescent="0.2">
      <c r="A467" t="s">
        <v>36</v>
      </c>
      <c r="B467" s="5" t="s">
        <v>61</v>
      </c>
      <c r="C467" s="5" t="s">
        <v>149</v>
      </c>
      <c r="D467" t="s">
        <v>4</v>
      </c>
      <c r="E467" s="22" t="s">
        <v>150</v>
      </c>
      <c r="F467" s="23" t="s">
        <v>128</v>
      </c>
      <c r="G467" s="24">
        <v>7.008</v>
      </c>
      <c r="H467" s="23">
        <v>0</v>
      </c>
      <c r="I467" s="23">
        <f>ROUND(G467*H467,6)</f>
        <v>0</v>
      </c>
      <c r="L467" s="25">
        <v>0</v>
      </c>
      <c r="M467" s="26">
        <f>ROUND(ROUND(L467,2)*ROUND(G467,3),2)</f>
        <v>0</v>
      </c>
      <c r="N467" s="23" t="s">
        <v>129</v>
      </c>
      <c r="O467">
        <f>(M467*21)/100</f>
        <v>0</v>
      </c>
      <c r="P467" t="s">
        <v>42</v>
      </c>
    </row>
    <row r="468" spans="1:16" ht="51" x14ac:dyDescent="0.2">
      <c r="A468" s="27" t="s">
        <v>43</v>
      </c>
      <c r="E468" s="28" t="s">
        <v>151</v>
      </c>
    </row>
    <row r="469" spans="1:16" x14ac:dyDescent="0.2">
      <c r="A469" s="27" t="s">
        <v>44</v>
      </c>
      <c r="E469" s="29" t="s">
        <v>3747</v>
      </c>
    </row>
    <row r="470" spans="1:16" ht="204" x14ac:dyDescent="0.2">
      <c r="E470" s="28" t="s">
        <v>152</v>
      </c>
    </row>
    <row r="471" spans="1:16" x14ac:dyDescent="0.2">
      <c r="A471" t="s">
        <v>36</v>
      </c>
      <c r="B471" s="5" t="s">
        <v>66</v>
      </c>
      <c r="C471" s="5" t="s">
        <v>153</v>
      </c>
      <c r="D471" t="s">
        <v>4</v>
      </c>
      <c r="E471" s="22" t="s">
        <v>154</v>
      </c>
      <c r="F471" s="23" t="s">
        <v>128</v>
      </c>
      <c r="G471" s="24">
        <v>7.008</v>
      </c>
      <c r="H471" s="23">
        <v>0</v>
      </c>
      <c r="I471" s="23">
        <f>ROUND(G471*H471,6)</f>
        <v>0</v>
      </c>
      <c r="L471" s="25">
        <v>0</v>
      </c>
      <c r="M471" s="26">
        <f>ROUND(ROUND(L471,2)*ROUND(G471,3),2)</f>
        <v>0</v>
      </c>
      <c r="N471" s="23" t="s">
        <v>129</v>
      </c>
      <c r="O471">
        <f>(M471*21)/100</f>
        <v>0</v>
      </c>
      <c r="P471" t="s">
        <v>42</v>
      </c>
    </row>
    <row r="472" spans="1:16" ht="51" x14ac:dyDescent="0.2">
      <c r="A472" s="27" t="s">
        <v>43</v>
      </c>
      <c r="E472" s="28" t="s">
        <v>155</v>
      </c>
    </row>
    <row r="473" spans="1:16" x14ac:dyDescent="0.2">
      <c r="A473" s="27" t="s">
        <v>44</v>
      </c>
      <c r="E473" s="29" t="s">
        <v>3747</v>
      </c>
    </row>
    <row r="474" spans="1:16" ht="204" x14ac:dyDescent="0.2">
      <c r="E474" s="28" t="s">
        <v>152</v>
      </c>
    </row>
    <row r="475" spans="1:16" x14ac:dyDescent="0.2">
      <c r="A475" t="s">
        <v>36</v>
      </c>
      <c r="B475" s="5" t="s">
        <v>69</v>
      </c>
      <c r="C475" s="5" t="s">
        <v>156</v>
      </c>
      <c r="D475" t="s">
        <v>4</v>
      </c>
      <c r="E475" s="22" t="s">
        <v>157</v>
      </c>
      <c r="F475" s="23" t="s">
        <v>128</v>
      </c>
      <c r="G475" s="24">
        <v>7.008</v>
      </c>
      <c r="H475" s="23">
        <v>0</v>
      </c>
      <c r="I475" s="23">
        <f>ROUND(G475*H475,6)</f>
        <v>0</v>
      </c>
      <c r="L475" s="25">
        <v>0</v>
      </c>
      <c r="M475" s="26">
        <f>ROUND(ROUND(L475,2)*ROUND(G475,3),2)</f>
        <v>0</v>
      </c>
      <c r="N475" s="23" t="s">
        <v>129</v>
      </c>
      <c r="O475">
        <f>(M475*21)/100</f>
        <v>0</v>
      </c>
      <c r="P475" t="s">
        <v>42</v>
      </c>
    </row>
    <row r="476" spans="1:16" ht="38.25" x14ac:dyDescent="0.2">
      <c r="A476" s="27" t="s">
        <v>43</v>
      </c>
      <c r="E476" s="28" t="s">
        <v>158</v>
      </c>
    </row>
    <row r="477" spans="1:16" x14ac:dyDescent="0.2">
      <c r="A477" s="27" t="s">
        <v>44</v>
      </c>
      <c r="E477" s="29" t="s">
        <v>3747</v>
      </c>
    </row>
    <row r="478" spans="1:16" ht="153" x14ac:dyDescent="0.2">
      <c r="E478" s="28" t="s">
        <v>159</v>
      </c>
    </row>
    <row r="479" spans="1:16" x14ac:dyDescent="0.2">
      <c r="A479" t="s">
        <v>36</v>
      </c>
      <c r="B479" s="5" t="s">
        <v>73</v>
      </c>
      <c r="C479" s="5" t="s">
        <v>3748</v>
      </c>
      <c r="D479" t="s">
        <v>4</v>
      </c>
      <c r="E479" s="22" t="s">
        <v>3749</v>
      </c>
      <c r="F479" s="23" t="s">
        <v>60</v>
      </c>
      <c r="G479" s="24">
        <v>8.76</v>
      </c>
      <c r="H479" s="23">
        <v>0</v>
      </c>
      <c r="I479" s="23">
        <f>ROUND(G479*H479,6)</f>
        <v>0</v>
      </c>
      <c r="L479" s="25">
        <v>0</v>
      </c>
      <c r="M479" s="26">
        <f>ROUND(ROUND(L479,2)*ROUND(G479,3),2)</f>
        <v>0</v>
      </c>
      <c r="N479" s="23" t="s">
        <v>129</v>
      </c>
      <c r="O479">
        <f>(M479*21)/100</f>
        <v>0</v>
      </c>
      <c r="P479" t="s">
        <v>42</v>
      </c>
    </row>
    <row r="480" spans="1:16" x14ac:dyDescent="0.2">
      <c r="A480" s="27" t="s">
        <v>43</v>
      </c>
      <c r="E480" s="28" t="s">
        <v>4</v>
      </c>
    </row>
    <row r="481" spans="1:16" ht="38.25" x14ac:dyDescent="0.2">
      <c r="A481" s="27" t="s">
        <v>44</v>
      </c>
      <c r="E481" s="29" t="s">
        <v>3750</v>
      </c>
    </row>
    <row r="482" spans="1:16" x14ac:dyDescent="0.2">
      <c r="E482" s="28" t="s">
        <v>4</v>
      </c>
    </row>
    <row r="483" spans="1:16" x14ac:dyDescent="0.2">
      <c r="A483" t="s">
        <v>36</v>
      </c>
      <c r="B483" s="5" t="s">
        <v>77</v>
      </c>
      <c r="C483" s="5" t="s">
        <v>160</v>
      </c>
      <c r="D483" t="s">
        <v>4</v>
      </c>
      <c r="E483" s="22" t="s">
        <v>161</v>
      </c>
      <c r="F483" s="23" t="s">
        <v>128</v>
      </c>
      <c r="G483" s="24">
        <v>7.008</v>
      </c>
      <c r="H483" s="23">
        <v>0</v>
      </c>
      <c r="I483" s="23">
        <f>ROUND(G483*H483,6)</f>
        <v>0</v>
      </c>
      <c r="L483" s="25">
        <v>0</v>
      </c>
      <c r="M483" s="26">
        <f>ROUND(ROUND(L483,2)*ROUND(G483,3),2)</f>
        <v>0</v>
      </c>
      <c r="N483" s="23" t="s">
        <v>129</v>
      </c>
      <c r="O483">
        <f>(M483*21)/100</f>
        <v>0</v>
      </c>
      <c r="P483" t="s">
        <v>42</v>
      </c>
    </row>
    <row r="484" spans="1:16" x14ac:dyDescent="0.2">
      <c r="A484" s="27" t="s">
        <v>43</v>
      </c>
      <c r="E484" s="28" t="s">
        <v>4</v>
      </c>
    </row>
    <row r="485" spans="1:16" x14ac:dyDescent="0.2">
      <c r="A485" s="27" t="s">
        <v>44</v>
      </c>
      <c r="E485" s="29" t="s">
        <v>3747</v>
      </c>
    </row>
    <row r="486" spans="1:16" ht="306" x14ac:dyDescent="0.2">
      <c r="E486" s="28" t="s">
        <v>162</v>
      </c>
    </row>
    <row r="487" spans="1:16" x14ac:dyDescent="0.2">
      <c r="A487" t="s">
        <v>36</v>
      </c>
      <c r="B487" s="5" t="s">
        <v>83</v>
      </c>
      <c r="C487" s="5" t="s">
        <v>163</v>
      </c>
      <c r="D487" t="s">
        <v>4</v>
      </c>
      <c r="E487" s="22" t="s">
        <v>164</v>
      </c>
      <c r="F487" s="23" t="s">
        <v>165</v>
      </c>
      <c r="G487" s="24">
        <v>14.016</v>
      </c>
      <c r="H487" s="23">
        <v>0</v>
      </c>
      <c r="I487" s="23">
        <f>ROUND(G487*H487,6)</f>
        <v>0</v>
      </c>
      <c r="L487" s="25">
        <v>0</v>
      </c>
      <c r="M487" s="26">
        <f>ROUND(ROUND(L487,2)*ROUND(G487,3),2)</f>
        <v>0</v>
      </c>
      <c r="N487" s="23" t="s">
        <v>129</v>
      </c>
      <c r="O487">
        <f>(M487*21)/100</f>
        <v>0</v>
      </c>
      <c r="P487" t="s">
        <v>42</v>
      </c>
    </row>
    <row r="488" spans="1:16" x14ac:dyDescent="0.2">
      <c r="A488" s="27" t="s">
        <v>43</v>
      </c>
      <c r="E488" s="28" t="s">
        <v>4</v>
      </c>
    </row>
    <row r="489" spans="1:16" x14ac:dyDescent="0.2">
      <c r="A489" s="27" t="s">
        <v>44</v>
      </c>
      <c r="E489" s="29" t="s">
        <v>4</v>
      </c>
    </row>
    <row r="490" spans="1:16" x14ac:dyDescent="0.2">
      <c r="E490" s="28" t="s">
        <v>166</v>
      </c>
    </row>
    <row r="491" spans="1:16" x14ac:dyDescent="0.2">
      <c r="A491" t="s">
        <v>33</v>
      </c>
      <c r="C491" s="6" t="s">
        <v>42</v>
      </c>
      <c r="E491" s="30" t="s">
        <v>173</v>
      </c>
      <c r="J491" s="26">
        <f>0</f>
        <v>0</v>
      </c>
      <c r="K491" s="26">
        <f>0</f>
        <v>0</v>
      </c>
      <c r="L491" s="26">
        <f>0+L492+L496+L500+L504</f>
        <v>0</v>
      </c>
      <c r="M491" s="26">
        <f>0+M492+M496+M500+M504</f>
        <v>0</v>
      </c>
    </row>
    <row r="492" spans="1:16" x14ac:dyDescent="0.2">
      <c r="A492" t="s">
        <v>36</v>
      </c>
      <c r="B492" s="5" t="s">
        <v>86</v>
      </c>
      <c r="C492" s="5" t="s">
        <v>3751</v>
      </c>
      <c r="D492" t="s">
        <v>4</v>
      </c>
      <c r="E492" s="22" t="s">
        <v>3752</v>
      </c>
      <c r="F492" s="23" t="s">
        <v>128</v>
      </c>
      <c r="G492" s="24">
        <v>8.76</v>
      </c>
      <c r="H492" s="23">
        <v>2.45329</v>
      </c>
      <c r="I492" s="23">
        <f>ROUND(G492*H492,6)</f>
        <v>21.490819999999999</v>
      </c>
      <c r="L492" s="25">
        <v>0</v>
      </c>
      <c r="M492" s="26">
        <f>ROUND(ROUND(L492,2)*ROUND(G492,3),2)</f>
        <v>0</v>
      </c>
      <c r="N492" s="23" t="s">
        <v>129</v>
      </c>
      <c r="O492">
        <f>(M492*21)/100</f>
        <v>0</v>
      </c>
      <c r="P492" t="s">
        <v>42</v>
      </c>
    </row>
    <row r="493" spans="1:16" x14ac:dyDescent="0.2">
      <c r="A493" s="27" t="s">
        <v>43</v>
      </c>
      <c r="E493" s="28" t="s">
        <v>4</v>
      </c>
    </row>
    <row r="494" spans="1:16" ht="38.25" x14ac:dyDescent="0.2">
      <c r="A494" s="27" t="s">
        <v>44</v>
      </c>
      <c r="E494" s="29" t="s">
        <v>3750</v>
      </c>
    </row>
    <row r="495" spans="1:16" ht="102" x14ac:dyDescent="0.2">
      <c r="E495" s="28" t="s">
        <v>190</v>
      </c>
    </row>
    <row r="496" spans="1:16" x14ac:dyDescent="0.2">
      <c r="A496" t="s">
        <v>36</v>
      </c>
      <c r="B496" s="5" t="s">
        <v>90</v>
      </c>
      <c r="C496" s="5" t="s">
        <v>3753</v>
      </c>
      <c r="D496" t="s">
        <v>4</v>
      </c>
      <c r="E496" s="22" t="s">
        <v>3754</v>
      </c>
      <c r="F496" s="23" t="s">
        <v>60</v>
      </c>
      <c r="G496" s="24">
        <v>28.8</v>
      </c>
      <c r="H496" s="23">
        <v>2.64E-3</v>
      </c>
      <c r="I496" s="23">
        <f>ROUND(G496*H496,6)</f>
        <v>7.6032000000000002E-2</v>
      </c>
      <c r="L496" s="25">
        <v>0</v>
      </c>
      <c r="M496" s="26">
        <f>ROUND(ROUND(L496,2)*ROUND(G496,3),2)</f>
        <v>0</v>
      </c>
      <c r="N496" s="23" t="s">
        <v>129</v>
      </c>
      <c r="O496">
        <f>(M496*21)/100</f>
        <v>0</v>
      </c>
      <c r="P496" t="s">
        <v>42</v>
      </c>
    </row>
    <row r="497" spans="1:16" x14ac:dyDescent="0.2">
      <c r="A497" s="27" t="s">
        <v>43</v>
      </c>
      <c r="E497" s="28" t="s">
        <v>4</v>
      </c>
    </row>
    <row r="498" spans="1:16" ht="38.25" x14ac:dyDescent="0.2">
      <c r="A498" s="27" t="s">
        <v>44</v>
      </c>
      <c r="E498" s="29" t="s">
        <v>3755</v>
      </c>
    </row>
    <row r="499" spans="1:16" ht="38.25" x14ac:dyDescent="0.2">
      <c r="E499" s="28" t="s">
        <v>195</v>
      </c>
    </row>
    <row r="500" spans="1:16" x14ac:dyDescent="0.2">
      <c r="A500" t="s">
        <v>36</v>
      </c>
      <c r="B500" s="5" t="s">
        <v>96</v>
      </c>
      <c r="C500" s="5" t="s">
        <v>3756</v>
      </c>
      <c r="D500" t="s">
        <v>4</v>
      </c>
      <c r="E500" s="22" t="s">
        <v>3757</v>
      </c>
      <c r="F500" s="23" t="s">
        <v>60</v>
      </c>
      <c r="G500" s="24">
        <v>28.8</v>
      </c>
      <c r="H500" s="23">
        <v>0</v>
      </c>
      <c r="I500" s="23">
        <f>ROUND(G500*H500,6)</f>
        <v>0</v>
      </c>
      <c r="L500" s="25">
        <v>0</v>
      </c>
      <c r="M500" s="26">
        <f>ROUND(ROUND(L500,2)*ROUND(G500,3),2)</f>
        <v>0</v>
      </c>
      <c r="N500" s="23" t="s">
        <v>129</v>
      </c>
      <c r="O500">
        <f>(M500*21)/100</f>
        <v>0</v>
      </c>
      <c r="P500" t="s">
        <v>42</v>
      </c>
    </row>
    <row r="501" spans="1:16" x14ac:dyDescent="0.2">
      <c r="A501" s="27" t="s">
        <v>43</v>
      </c>
      <c r="E501" s="28" t="s">
        <v>4</v>
      </c>
    </row>
    <row r="502" spans="1:16" x14ac:dyDescent="0.2">
      <c r="A502" s="27" t="s">
        <v>44</v>
      </c>
      <c r="E502" s="29" t="s">
        <v>4</v>
      </c>
    </row>
    <row r="503" spans="1:16" ht="38.25" x14ac:dyDescent="0.2">
      <c r="E503" s="28" t="s">
        <v>195</v>
      </c>
    </row>
    <row r="504" spans="1:16" x14ac:dyDescent="0.2">
      <c r="A504" t="s">
        <v>36</v>
      </c>
      <c r="B504" s="5" t="s">
        <v>100</v>
      </c>
      <c r="C504" s="5" t="s">
        <v>3758</v>
      </c>
      <c r="D504" t="s">
        <v>4</v>
      </c>
      <c r="E504" s="22" t="s">
        <v>3759</v>
      </c>
      <c r="F504" s="23" t="s">
        <v>165</v>
      </c>
      <c r="G504" s="24">
        <v>2.1000000000000001E-2</v>
      </c>
      <c r="H504" s="23">
        <v>1.0601700000000001</v>
      </c>
      <c r="I504" s="23">
        <f>ROUND(G504*H504,6)</f>
        <v>2.2263999999999999E-2</v>
      </c>
      <c r="L504" s="25">
        <v>0</v>
      </c>
      <c r="M504" s="26">
        <f>ROUND(ROUND(L504,2)*ROUND(G504,3),2)</f>
        <v>0</v>
      </c>
      <c r="N504" s="23" t="s">
        <v>129</v>
      </c>
      <c r="O504">
        <f>(M504*21)/100</f>
        <v>0</v>
      </c>
      <c r="P504" t="s">
        <v>42</v>
      </c>
    </row>
    <row r="505" spans="1:16" x14ac:dyDescent="0.2">
      <c r="A505" s="27" t="s">
        <v>43</v>
      </c>
      <c r="E505" s="28" t="s">
        <v>4</v>
      </c>
    </row>
    <row r="506" spans="1:16" ht="25.5" x14ac:dyDescent="0.2">
      <c r="A506" s="27" t="s">
        <v>44</v>
      </c>
      <c r="E506" s="29" t="s">
        <v>3760</v>
      </c>
    </row>
    <row r="507" spans="1:16" ht="25.5" x14ac:dyDescent="0.2">
      <c r="E507" s="28" t="s">
        <v>203</v>
      </c>
    </row>
    <row r="508" spans="1:16" x14ac:dyDescent="0.2">
      <c r="A508" t="s">
        <v>33</v>
      </c>
      <c r="C508" s="6" t="s">
        <v>49</v>
      </c>
      <c r="E508" s="30" t="s">
        <v>236</v>
      </c>
      <c r="J508" s="26">
        <f>0</f>
        <v>0</v>
      </c>
      <c r="K508" s="26">
        <f>0</f>
        <v>0</v>
      </c>
      <c r="L508" s="26">
        <f>0+L509+L513+L517+L521+L525+L529+L533+L537+L541+L545+L549+L553</f>
        <v>0</v>
      </c>
      <c r="M508" s="26">
        <f>0+M509+M513+M517+M521+M525+M529+M533+M537+M541+M545+M549+M553</f>
        <v>0</v>
      </c>
    </row>
    <row r="509" spans="1:16" x14ac:dyDescent="0.2">
      <c r="A509" t="s">
        <v>36</v>
      </c>
      <c r="B509" s="5" t="s">
        <v>110</v>
      </c>
      <c r="C509" s="5" t="s">
        <v>3761</v>
      </c>
      <c r="D509" t="s">
        <v>4</v>
      </c>
      <c r="E509" s="22" t="s">
        <v>3762</v>
      </c>
      <c r="F509" s="23" t="s">
        <v>80</v>
      </c>
      <c r="G509" s="24">
        <v>2.5</v>
      </c>
      <c r="H509" s="23">
        <v>2.3600000000000001E-3</v>
      </c>
      <c r="I509" s="23">
        <f>ROUND(G509*H509,6)</f>
        <v>5.8999999999999999E-3</v>
      </c>
      <c r="L509" s="25">
        <v>0</v>
      </c>
      <c r="M509" s="26">
        <f>ROUND(ROUND(L509,2)*ROUND(G509,3),2)</f>
        <v>0</v>
      </c>
      <c r="N509" s="23" t="s">
        <v>129</v>
      </c>
      <c r="O509">
        <f>(M509*21)/100</f>
        <v>0</v>
      </c>
      <c r="P509" t="s">
        <v>42</v>
      </c>
    </row>
    <row r="510" spans="1:16" x14ac:dyDescent="0.2">
      <c r="A510" s="27" t="s">
        <v>43</v>
      </c>
      <c r="E510" s="28" t="s">
        <v>4</v>
      </c>
    </row>
    <row r="511" spans="1:16" x14ac:dyDescent="0.2">
      <c r="A511" s="27" t="s">
        <v>44</v>
      </c>
      <c r="E511" s="29" t="s">
        <v>4</v>
      </c>
    </row>
    <row r="512" spans="1:16" x14ac:dyDescent="0.2">
      <c r="E512" s="28" t="s">
        <v>4</v>
      </c>
    </row>
    <row r="513" spans="1:16" ht="25.5" x14ac:dyDescent="0.2">
      <c r="A513" t="s">
        <v>36</v>
      </c>
      <c r="B513" s="5" t="s">
        <v>106</v>
      </c>
      <c r="C513" s="5" t="s">
        <v>3763</v>
      </c>
      <c r="D513" t="s">
        <v>4</v>
      </c>
      <c r="E513" s="22" t="s">
        <v>3764</v>
      </c>
      <c r="F513" s="23" t="s">
        <v>80</v>
      </c>
      <c r="G513" s="24">
        <v>2.5</v>
      </c>
      <c r="H513" s="23">
        <v>0</v>
      </c>
      <c r="I513" s="23">
        <f>ROUND(G513*H513,6)</f>
        <v>0</v>
      </c>
      <c r="L513" s="25">
        <v>0</v>
      </c>
      <c r="M513" s="26">
        <f>ROUND(ROUND(L513,2)*ROUND(G513,3),2)</f>
        <v>0</v>
      </c>
      <c r="N513" s="23" t="s">
        <v>129</v>
      </c>
      <c r="O513">
        <f>(M513*21)/100</f>
        <v>0</v>
      </c>
      <c r="P513" t="s">
        <v>42</v>
      </c>
    </row>
    <row r="514" spans="1:16" x14ac:dyDescent="0.2">
      <c r="A514" s="27" t="s">
        <v>43</v>
      </c>
      <c r="E514" s="28" t="s">
        <v>4</v>
      </c>
    </row>
    <row r="515" spans="1:16" x14ac:dyDescent="0.2">
      <c r="A515" s="27" t="s">
        <v>44</v>
      </c>
      <c r="E515" s="29" t="s">
        <v>3765</v>
      </c>
    </row>
    <row r="516" spans="1:16" ht="63.75" x14ac:dyDescent="0.2">
      <c r="E516" s="28" t="s">
        <v>3766</v>
      </c>
    </row>
    <row r="517" spans="1:16" ht="25.5" x14ac:dyDescent="0.2">
      <c r="A517" t="s">
        <v>36</v>
      </c>
      <c r="B517" s="5" t="s">
        <v>182</v>
      </c>
      <c r="C517" s="5" t="s">
        <v>3767</v>
      </c>
      <c r="D517" t="s">
        <v>4</v>
      </c>
      <c r="E517" s="22" t="s">
        <v>3768</v>
      </c>
      <c r="F517" s="23" t="s">
        <v>128</v>
      </c>
      <c r="G517" s="24">
        <v>1.722</v>
      </c>
      <c r="H517" s="23">
        <v>2.45329</v>
      </c>
      <c r="I517" s="23">
        <f>ROUND(G517*H517,6)</f>
        <v>4.2245650000000001</v>
      </c>
      <c r="L517" s="25">
        <v>0</v>
      </c>
      <c r="M517" s="26">
        <f>ROUND(ROUND(L517,2)*ROUND(G517,3),2)</f>
        <v>0</v>
      </c>
      <c r="N517" s="23" t="s">
        <v>129</v>
      </c>
      <c r="O517">
        <f>(M517*21)/100</f>
        <v>0</v>
      </c>
      <c r="P517" t="s">
        <v>42</v>
      </c>
    </row>
    <row r="518" spans="1:16" x14ac:dyDescent="0.2">
      <c r="A518" s="27" t="s">
        <v>43</v>
      </c>
      <c r="E518" s="28" t="s">
        <v>4</v>
      </c>
    </row>
    <row r="519" spans="1:16" ht="51" x14ac:dyDescent="0.2">
      <c r="A519" s="27" t="s">
        <v>44</v>
      </c>
      <c r="E519" s="29" t="s">
        <v>3769</v>
      </c>
    </row>
    <row r="520" spans="1:16" ht="38.25" x14ac:dyDescent="0.2">
      <c r="E520" s="28" t="s">
        <v>3770</v>
      </c>
    </row>
    <row r="521" spans="1:16" x14ac:dyDescent="0.2">
      <c r="A521" t="s">
        <v>36</v>
      </c>
      <c r="B521" s="5" t="s">
        <v>186</v>
      </c>
      <c r="C521" s="5" t="s">
        <v>3771</v>
      </c>
      <c r="D521" t="s">
        <v>4</v>
      </c>
      <c r="E521" s="22" t="s">
        <v>3772</v>
      </c>
      <c r="F521" s="23" t="s">
        <v>60</v>
      </c>
      <c r="G521" s="24">
        <v>17.216000000000001</v>
      </c>
      <c r="H521" s="23">
        <v>2.2000000000000001E-3</v>
      </c>
      <c r="I521" s="23">
        <f>ROUND(G521*H521,6)</f>
        <v>3.7874999999999999E-2</v>
      </c>
      <c r="L521" s="25">
        <v>0</v>
      </c>
      <c r="M521" s="26">
        <f>ROUND(ROUND(L521,2)*ROUND(G521,3),2)</f>
        <v>0</v>
      </c>
      <c r="N521" s="23" t="s">
        <v>129</v>
      </c>
      <c r="O521">
        <f>(M521*21)/100</f>
        <v>0</v>
      </c>
      <c r="P521" t="s">
        <v>42</v>
      </c>
    </row>
    <row r="522" spans="1:16" x14ac:dyDescent="0.2">
      <c r="A522" s="27" t="s">
        <v>43</v>
      </c>
      <c r="E522" s="28" t="s">
        <v>4</v>
      </c>
    </row>
    <row r="523" spans="1:16" ht="51" x14ac:dyDescent="0.2">
      <c r="A523" s="27" t="s">
        <v>44</v>
      </c>
      <c r="E523" s="29" t="s">
        <v>3773</v>
      </c>
    </row>
    <row r="524" spans="1:16" ht="63.75" x14ac:dyDescent="0.2">
      <c r="E524" s="28" t="s">
        <v>3774</v>
      </c>
    </row>
    <row r="525" spans="1:16" x14ac:dyDescent="0.2">
      <c r="A525" t="s">
        <v>36</v>
      </c>
      <c r="B525" s="5" t="s">
        <v>191</v>
      </c>
      <c r="C525" s="5" t="s">
        <v>3775</v>
      </c>
      <c r="D525" t="s">
        <v>4</v>
      </c>
      <c r="E525" s="22" t="s">
        <v>3776</v>
      </c>
      <c r="F525" s="23" t="s">
        <v>60</v>
      </c>
      <c r="G525" s="24">
        <v>17.216000000000001</v>
      </c>
      <c r="H525" s="23">
        <v>0</v>
      </c>
      <c r="I525" s="23">
        <f>ROUND(G525*H525,6)</f>
        <v>0</v>
      </c>
      <c r="L525" s="25">
        <v>0</v>
      </c>
      <c r="M525" s="26">
        <f>ROUND(ROUND(L525,2)*ROUND(G525,3),2)</f>
        <v>0</v>
      </c>
      <c r="N525" s="23" t="s">
        <v>129</v>
      </c>
      <c r="O525">
        <f>(M525*21)/100</f>
        <v>0</v>
      </c>
      <c r="P525" t="s">
        <v>42</v>
      </c>
    </row>
    <row r="526" spans="1:16" x14ac:dyDescent="0.2">
      <c r="A526" s="27" t="s">
        <v>43</v>
      </c>
      <c r="E526" s="28" t="s">
        <v>4</v>
      </c>
    </row>
    <row r="527" spans="1:16" x14ac:dyDescent="0.2">
      <c r="A527" s="27" t="s">
        <v>44</v>
      </c>
      <c r="E527" s="29" t="s">
        <v>4</v>
      </c>
    </row>
    <row r="528" spans="1:16" ht="63.75" x14ac:dyDescent="0.2">
      <c r="E528" s="28" t="s">
        <v>3774</v>
      </c>
    </row>
    <row r="529" spans="1:16" x14ac:dyDescent="0.2">
      <c r="A529" t="s">
        <v>36</v>
      </c>
      <c r="B529" s="5" t="s">
        <v>196</v>
      </c>
      <c r="C529" s="5" t="s">
        <v>3777</v>
      </c>
      <c r="D529" t="s">
        <v>4</v>
      </c>
      <c r="E529" s="22" t="s">
        <v>3778</v>
      </c>
      <c r="F529" s="23" t="s">
        <v>60</v>
      </c>
      <c r="G529" s="24">
        <v>17.216000000000001</v>
      </c>
      <c r="H529" s="23">
        <v>2.7000000000000001E-3</v>
      </c>
      <c r="I529" s="23">
        <f>ROUND(G529*H529,6)</f>
        <v>4.6482999999999997E-2</v>
      </c>
      <c r="L529" s="25">
        <v>0</v>
      </c>
      <c r="M529" s="26">
        <f>ROUND(ROUND(L529,2)*ROUND(G529,3),2)</f>
        <v>0</v>
      </c>
      <c r="N529" s="23" t="s">
        <v>129</v>
      </c>
      <c r="O529">
        <f>(M529*21)/100</f>
        <v>0</v>
      </c>
      <c r="P529" t="s">
        <v>42</v>
      </c>
    </row>
    <row r="530" spans="1:16" x14ac:dyDescent="0.2">
      <c r="A530" s="27" t="s">
        <v>43</v>
      </c>
      <c r="E530" s="28" t="s">
        <v>4</v>
      </c>
    </row>
    <row r="531" spans="1:16" x14ac:dyDescent="0.2">
      <c r="A531" s="27" t="s">
        <v>44</v>
      </c>
      <c r="E531" s="29" t="s">
        <v>4</v>
      </c>
    </row>
    <row r="532" spans="1:16" ht="63.75" x14ac:dyDescent="0.2">
      <c r="E532" s="28" t="s">
        <v>3774</v>
      </c>
    </row>
    <row r="533" spans="1:16" x14ac:dyDescent="0.2">
      <c r="A533" t="s">
        <v>36</v>
      </c>
      <c r="B533" s="5" t="s">
        <v>199</v>
      </c>
      <c r="C533" s="5" t="s">
        <v>3779</v>
      </c>
      <c r="D533" t="s">
        <v>4</v>
      </c>
      <c r="E533" s="22" t="s">
        <v>3780</v>
      </c>
      <c r="F533" s="23" t="s">
        <v>165</v>
      </c>
      <c r="G533" s="24">
        <v>0.14499999999999999</v>
      </c>
      <c r="H533" s="23">
        <v>1.0519700000000001</v>
      </c>
      <c r="I533" s="23">
        <f>ROUND(G533*H533,6)</f>
        <v>0.152536</v>
      </c>
      <c r="L533" s="25">
        <v>0</v>
      </c>
      <c r="M533" s="26">
        <f>ROUND(ROUND(L533,2)*ROUND(G533,3),2)</f>
        <v>0</v>
      </c>
      <c r="N533" s="23" t="s">
        <v>129</v>
      </c>
      <c r="O533">
        <f>(M533*21)/100</f>
        <v>0</v>
      </c>
      <c r="P533" t="s">
        <v>42</v>
      </c>
    </row>
    <row r="534" spans="1:16" x14ac:dyDescent="0.2">
      <c r="A534" s="27" t="s">
        <v>43</v>
      </c>
      <c r="E534" s="28" t="s">
        <v>4</v>
      </c>
    </row>
    <row r="535" spans="1:16" ht="38.25" x14ac:dyDescent="0.2">
      <c r="A535" s="27" t="s">
        <v>44</v>
      </c>
      <c r="E535" s="29" t="s">
        <v>3781</v>
      </c>
    </row>
    <row r="536" spans="1:16" x14ac:dyDescent="0.2">
      <c r="E536" s="28" t="s">
        <v>4</v>
      </c>
    </row>
    <row r="537" spans="1:16" x14ac:dyDescent="0.2">
      <c r="A537" t="s">
        <v>36</v>
      </c>
      <c r="B537" s="5" t="s">
        <v>204</v>
      </c>
      <c r="C537" s="5" t="s">
        <v>3782</v>
      </c>
      <c r="D537" t="s">
        <v>4</v>
      </c>
      <c r="E537" s="22" t="s">
        <v>3783</v>
      </c>
      <c r="F537" s="23" t="s">
        <v>60</v>
      </c>
      <c r="G537" s="24">
        <v>20</v>
      </c>
      <c r="H537" s="23">
        <v>3.4199999999999999E-3</v>
      </c>
      <c r="I537" s="23">
        <f>ROUND(G537*H537,6)</f>
        <v>6.8400000000000002E-2</v>
      </c>
      <c r="L537" s="25">
        <v>0</v>
      </c>
      <c r="M537" s="26">
        <f>ROUND(ROUND(L537,2)*ROUND(G537,3),2)</f>
        <v>0</v>
      </c>
      <c r="N537" s="23" t="s">
        <v>129</v>
      </c>
      <c r="O537">
        <f>(M537*21)/100</f>
        <v>0</v>
      </c>
      <c r="P537" t="s">
        <v>42</v>
      </c>
    </row>
    <row r="538" spans="1:16" x14ac:dyDescent="0.2">
      <c r="A538" s="27" t="s">
        <v>43</v>
      </c>
      <c r="E538" s="28" t="s">
        <v>4</v>
      </c>
    </row>
    <row r="539" spans="1:16" x14ac:dyDescent="0.2">
      <c r="A539" s="27" t="s">
        <v>44</v>
      </c>
      <c r="E539" s="29" t="s">
        <v>3784</v>
      </c>
    </row>
    <row r="540" spans="1:16" ht="102" x14ac:dyDescent="0.2">
      <c r="E540" s="28" t="s">
        <v>3785</v>
      </c>
    </row>
    <row r="541" spans="1:16" x14ac:dyDescent="0.2">
      <c r="A541" t="s">
        <v>36</v>
      </c>
      <c r="B541" s="5" t="s">
        <v>116</v>
      </c>
      <c r="C541" s="5" t="s">
        <v>3786</v>
      </c>
      <c r="D541" t="s">
        <v>4</v>
      </c>
      <c r="E541" s="22" t="s">
        <v>3787</v>
      </c>
      <c r="F541" s="23" t="s">
        <v>60</v>
      </c>
      <c r="G541" s="24">
        <v>20</v>
      </c>
      <c r="H541" s="23">
        <v>0</v>
      </c>
      <c r="I541" s="23">
        <f>ROUND(G541*H541,6)</f>
        <v>0</v>
      </c>
      <c r="L541" s="25">
        <v>0</v>
      </c>
      <c r="M541" s="26">
        <f>ROUND(ROUND(L541,2)*ROUND(G541,3),2)</f>
        <v>0</v>
      </c>
      <c r="N541" s="23" t="s">
        <v>129</v>
      </c>
      <c r="O541">
        <f>(M541*21)/100</f>
        <v>0</v>
      </c>
      <c r="P541" t="s">
        <v>42</v>
      </c>
    </row>
    <row r="542" spans="1:16" x14ac:dyDescent="0.2">
      <c r="A542" s="27" t="s">
        <v>43</v>
      </c>
      <c r="E542" s="28" t="s">
        <v>4</v>
      </c>
    </row>
    <row r="543" spans="1:16" x14ac:dyDescent="0.2">
      <c r="A543" s="27" t="s">
        <v>44</v>
      </c>
      <c r="E543" s="29" t="s">
        <v>4</v>
      </c>
    </row>
    <row r="544" spans="1:16" ht="102" x14ac:dyDescent="0.2">
      <c r="E544" s="28" t="s">
        <v>3785</v>
      </c>
    </row>
    <row r="545" spans="1:16" x14ac:dyDescent="0.2">
      <c r="A545" t="s">
        <v>36</v>
      </c>
      <c r="B545" s="5" t="s">
        <v>213</v>
      </c>
      <c r="C545" s="5" t="s">
        <v>3788</v>
      </c>
      <c r="D545" t="s">
        <v>4</v>
      </c>
      <c r="E545" s="22" t="s">
        <v>3789</v>
      </c>
      <c r="F545" s="23" t="s">
        <v>60</v>
      </c>
      <c r="G545" s="24">
        <v>20</v>
      </c>
      <c r="H545" s="23">
        <v>2.5999999999999999E-3</v>
      </c>
      <c r="I545" s="23">
        <f>ROUND(G545*H545,6)</f>
        <v>5.1999999999999998E-2</v>
      </c>
      <c r="L545" s="25">
        <v>0</v>
      </c>
      <c r="M545" s="26">
        <f>ROUND(ROUND(L545,2)*ROUND(G545,3),2)</f>
        <v>0</v>
      </c>
      <c r="N545" s="23" t="s">
        <v>129</v>
      </c>
      <c r="O545">
        <f>(M545*21)/100</f>
        <v>0</v>
      </c>
      <c r="P545" t="s">
        <v>42</v>
      </c>
    </row>
    <row r="546" spans="1:16" x14ac:dyDescent="0.2">
      <c r="A546" s="27" t="s">
        <v>43</v>
      </c>
      <c r="E546" s="28" t="s">
        <v>4</v>
      </c>
    </row>
    <row r="547" spans="1:16" x14ac:dyDescent="0.2">
      <c r="A547" s="27" t="s">
        <v>44</v>
      </c>
      <c r="E547" s="29" t="s">
        <v>4</v>
      </c>
    </row>
    <row r="548" spans="1:16" ht="102" x14ac:dyDescent="0.2">
      <c r="E548" s="28" t="s">
        <v>3785</v>
      </c>
    </row>
    <row r="549" spans="1:16" x14ac:dyDescent="0.2">
      <c r="A549" t="s">
        <v>36</v>
      </c>
      <c r="B549" s="5" t="s">
        <v>218</v>
      </c>
      <c r="C549" s="5" t="s">
        <v>3790</v>
      </c>
      <c r="D549" t="s">
        <v>4</v>
      </c>
      <c r="E549" s="22" t="s">
        <v>3791</v>
      </c>
      <c r="F549" s="23" t="s">
        <v>128</v>
      </c>
      <c r="G549" s="24">
        <v>10</v>
      </c>
      <c r="H549" s="23">
        <v>2.4533</v>
      </c>
      <c r="I549" s="23">
        <f>ROUND(G549*H549,6)</f>
        <v>24.533000000000001</v>
      </c>
      <c r="L549" s="25">
        <v>0</v>
      </c>
      <c r="M549" s="26">
        <f>ROUND(ROUND(L549,2)*ROUND(G549,3),2)</f>
        <v>0</v>
      </c>
      <c r="N549" s="23" t="s">
        <v>129</v>
      </c>
      <c r="O549">
        <f>(M549*21)/100</f>
        <v>0</v>
      </c>
      <c r="P549" t="s">
        <v>42</v>
      </c>
    </row>
    <row r="550" spans="1:16" x14ac:dyDescent="0.2">
      <c r="A550" s="27" t="s">
        <v>43</v>
      </c>
      <c r="E550" s="28" t="s">
        <v>4</v>
      </c>
    </row>
    <row r="551" spans="1:16" x14ac:dyDescent="0.2">
      <c r="A551" s="27" t="s">
        <v>44</v>
      </c>
      <c r="E551" s="29" t="s">
        <v>3792</v>
      </c>
    </row>
    <row r="552" spans="1:16" x14ac:dyDescent="0.2">
      <c r="E552" s="28" t="s">
        <v>4</v>
      </c>
    </row>
    <row r="553" spans="1:16" x14ac:dyDescent="0.2">
      <c r="A553" t="s">
        <v>36</v>
      </c>
      <c r="B553" s="5" t="s">
        <v>221</v>
      </c>
      <c r="C553" s="5" t="s">
        <v>3793</v>
      </c>
      <c r="D553" t="s">
        <v>4</v>
      </c>
      <c r="E553" s="22" t="s">
        <v>3794</v>
      </c>
      <c r="F553" s="23" t="s">
        <v>165</v>
      </c>
      <c r="G553" s="24">
        <v>1.4279999999999999</v>
      </c>
      <c r="H553" s="23">
        <v>1.0461400000000001</v>
      </c>
      <c r="I553" s="23">
        <f>ROUND(G553*H553,6)</f>
        <v>1.4938880000000001</v>
      </c>
      <c r="L553" s="25">
        <v>0</v>
      </c>
      <c r="M553" s="26">
        <f>ROUND(ROUND(L553,2)*ROUND(G553,3),2)</f>
        <v>0</v>
      </c>
      <c r="N553" s="23" t="s">
        <v>129</v>
      </c>
      <c r="O553">
        <f>(M553*21)/100</f>
        <v>0</v>
      </c>
      <c r="P553" t="s">
        <v>42</v>
      </c>
    </row>
    <row r="554" spans="1:16" x14ac:dyDescent="0.2">
      <c r="A554" s="27" t="s">
        <v>43</v>
      </c>
      <c r="E554" s="28" t="s">
        <v>4</v>
      </c>
    </row>
    <row r="555" spans="1:16" ht="140.25" x14ac:dyDescent="0.2">
      <c r="A555" s="27" t="s">
        <v>44</v>
      </c>
      <c r="E555" s="29" t="s">
        <v>3795</v>
      </c>
    </row>
    <row r="556" spans="1:16" x14ac:dyDescent="0.2">
      <c r="E556" s="28" t="s">
        <v>4</v>
      </c>
    </row>
    <row r="557" spans="1:16" x14ac:dyDescent="0.2">
      <c r="A557" t="s">
        <v>33</v>
      </c>
      <c r="C557" s="6" t="s">
        <v>57</v>
      </c>
      <c r="E557" s="30" t="s">
        <v>242</v>
      </c>
      <c r="J557" s="26">
        <f>0</f>
        <v>0</v>
      </c>
      <c r="K557" s="26">
        <f>0</f>
        <v>0</v>
      </c>
      <c r="L557" s="26">
        <f>0+L558+L562+L566+L570+L574+L578+L582+L586+L590+L594+L598+L602+L606+L610+L614</f>
        <v>0</v>
      </c>
      <c r="M557" s="26">
        <f>0+M558+M562+M566+M570+M574+M578+M582+M586+M590+M594+M598+M602+M606+M610+M614</f>
        <v>0</v>
      </c>
    </row>
    <row r="558" spans="1:16" x14ac:dyDescent="0.2">
      <c r="A558" t="s">
        <v>36</v>
      </c>
      <c r="B558" s="5" t="s">
        <v>225</v>
      </c>
      <c r="C558" s="5" t="s">
        <v>472</v>
      </c>
      <c r="D558" t="s">
        <v>4</v>
      </c>
      <c r="E558" s="22" t="s">
        <v>473</v>
      </c>
      <c r="F558" s="23" t="s">
        <v>128</v>
      </c>
      <c r="G558" s="24">
        <v>14.093999999999999</v>
      </c>
      <c r="H558" s="23">
        <v>2.45343</v>
      </c>
      <c r="I558" s="23">
        <f>ROUND(G558*H558,6)</f>
        <v>34.578642000000002</v>
      </c>
      <c r="L558" s="25">
        <v>0</v>
      </c>
      <c r="M558" s="26">
        <f>ROUND(ROUND(L558,2)*ROUND(G558,3),2)</f>
        <v>0</v>
      </c>
      <c r="N558" s="23" t="s">
        <v>129</v>
      </c>
      <c r="O558">
        <f>(M558*21)/100</f>
        <v>0</v>
      </c>
      <c r="P558" t="s">
        <v>42</v>
      </c>
    </row>
    <row r="559" spans="1:16" x14ac:dyDescent="0.2">
      <c r="A559" s="27" t="s">
        <v>43</v>
      </c>
      <c r="E559" s="28" t="s">
        <v>4</v>
      </c>
    </row>
    <row r="560" spans="1:16" x14ac:dyDescent="0.2">
      <c r="A560" s="27" t="s">
        <v>44</v>
      </c>
      <c r="E560" s="29" t="s">
        <v>3796</v>
      </c>
    </row>
    <row r="561" spans="1:16" ht="38.25" x14ac:dyDescent="0.2">
      <c r="E561" s="28" t="s">
        <v>475</v>
      </c>
    </row>
    <row r="562" spans="1:16" x14ac:dyDescent="0.2">
      <c r="A562" t="s">
        <v>36</v>
      </c>
      <c r="B562" s="5" t="s">
        <v>228</v>
      </c>
      <c r="C562" s="5" t="s">
        <v>3797</v>
      </c>
      <c r="D562" t="s">
        <v>4</v>
      </c>
      <c r="E562" s="22" t="s">
        <v>3798</v>
      </c>
      <c r="F562" s="23" t="s">
        <v>60</v>
      </c>
      <c r="G562" s="24">
        <v>81.25</v>
      </c>
      <c r="H562" s="23">
        <v>5.3299999999999997E-3</v>
      </c>
      <c r="I562" s="23">
        <f>ROUND(G562*H562,6)</f>
        <v>0.43306299999999998</v>
      </c>
      <c r="L562" s="25">
        <v>0</v>
      </c>
      <c r="M562" s="26">
        <f>ROUND(ROUND(L562,2)*ROUND(G562,3),2)</f>
        <v>0</v>
      </c>
      <c r="N562" s="23" t="s">
        <v>129</v>
      </c>
      <c r="O562">
        <f>(M562*21)/100</f>
        <v>0</v>
      </c>
      <c r="P562" t="s">
        <v>42</v>
      </c>
    </row>
    <row r="563" spans="1:16" x14ac:dyDescent="0.2">
      <c r="A563" s="27" t="s">
        <v>43</v>
      </c>
      <c r="E563" s="28" t="s">
        <v>4</v>
      </c>
    </row>
    <row r="564" spans="1:16" x14ac:dyDescent="0.2">
      <c r="A564" s="27" t="s">
        <v>44</v>
      </c>
      <c r="E564" s="29" t="s">
        <v>3799</v>
      </c>
    </row>
    <row r="565" spans="1:16" ht="216.75" x14ac:dyDescent="0.2">
      <c r="E565" s="28" t="s">
        <v>479</v>
      </c>
    </row>
    <row r="566" spans="1:16" x14ac:dyDescent="0.2">
      <c r="A566" t="s">
        <v>36</v>
      </c>
      <c r="B566" s="5" t="s">
        <v>232</v>
      </c>
      <c r="C566" s="5" t="s">
        <v>3800</v>
      </c>
      <c r="D566" t="s">
        <v>4</v>
      </c>
      <c r="E566" s="22" t="s">
        <v>3801</v>
      </c>
      <c r="F566" s="23" t="s">
        <v>60</v>
      </c>
      <c r="G566" s="24">
        <v>81.25</v>
      </c>
      <c r="H566" s="23">
        <v>0</v>
      </c>
      <c r="I566" s="23">
        <f>ROUND(G566*H566,6)</f>
        <v>0</v>
      </c>
      <c r="L566" s="25">
        <v>0</v>
      </c>
      <c r="M566" s="26">
        <f>ROUND(ROUND(L566,2)*ROUND(G566,3),2)</f>
        <v>0</v>
      </c>
      <c r="N566" s="23" t="s">
        <v>129</v>
      </c>
      <c r="O566">
        <f>(M566*21)/100</f>
        <v>0</v>
      </c>
      <c r="P566" t="s">
        <v>42</v>
      </c>
    </row>
    <row r="567" spans="1:16" x14ac:dyDescent="0.2">
      <c r="A567" s="27" t="s">
        <v>43</v>
      </c>
      <c r="E567" s="28" t="s">
        <v>4</v>
      </c>
    </row>
    <row r="568" spans="1:16" x14ac:dyDescent="0.2">
      <c r="A568" s="27" t="s">
        <v>44</v>
      </c>
      <c r="E568" s="29" t="s">
        <v>4</v>
      </c>
    </row>
    <row r="569" spans="1:16" ht="216.75" x14ac:dyDescent="0.2">
      <c r="E569" s="28" t="s">
        <v>479</v>
      </c>
    </row>
    <row r="570" spans="1:16" x14ac:dyDescent="0.2">
      <c r="A570" t="s">
        <v>36</v>
      </c>
      <c r="B570" s="5" t="s">
        <v>237</v>
      </c>
      <c r="C570" s="5" t="s">
        <v>3802</v>
      </c>
      <c r="D570" t="s">
        <v>4</v>
      </c>
      <c r="E570" s="22" t="s">
        <v>3803</v>
      </c>
      <c r="F570" s="23" t="s">
        <v>60</v>
      </c>
      <c r="G570" s="24">
        <v>68.75</v>
      </c>
      <c r="H570" s="23">
        <v>8.8000000000000003E-4</v>
      </c>
      <c r="I570" s="23">
        <f>ROUND(G570*H570,6)</f>
        <v>6.0499999999999998E-2</v>
      </c>
      <c r="L570" s="25">
        <v>0</v>
      </c>
      <c r="M570" s="26">
        <f>ROUND(ROUND(L570,2)*ROUND(G570,3),2)</f>
        <v>0</v>
      </c>
      <c r="N570" s="23" t="s">
        <v>129</v>
      </c>
      <c r="O570">
        <f>(M570*21)/100</f>
        <v>0</v>
      </c>
      <c r="P570" t="s">
        <v>42</v>
      </c>
    </row>
    <row r="571" spans="1:16" x14ac:dyDescent="0.2">
      <c r="A571" s="27" t="s">
        <v>43</v>
      </c>
      <c r="E571" s="28" t="s">
        <v>4</v>
      </c>
    </row>
    <row r="572" spans="1:16" x14ac:dyDescent="0.2">
      <c r="A572" s="27" t="s">
        <v>44</v>
      </c>
      <c r="E572" s="29" t="s">
        <v>3804</v>
      </c>
    </row>
    <row r="573" spans="1:16" x14ac:dyDescent="0.2">
      <c r="E573" s="28" t="s">
        <v>484</v>
      </c>
    </row>
    <row r="574" spans="1:16" x14ac:dyDescent="0.2">
      <c r="A574" t="s">
        <v>36</v>
      </c>
      <c r="B574" s="5" t="s">
        <v>243</v>
      </c>
      <c r="C574" s="5" t="s">
        <v>3805</v>
      </c>
      <c r="D574" t="s">
        <v>4</v>
      </c>
      <c r="E574" s="22" t="s">
        <v>3806</v>
      </c>
      <c r="F574" s="23" t="s">
        <v>60</v>
      </c>
      <c r="G574" s="24">
        <v>68.75</v>
      </c>
      <c r="H574" s="23">
        <v>0</v>
      </c>
      <c r="I574" s="23">
        <f>ROUND(G574*H574,6)</f>
        <v>0</v>
      </c>
      <c r="L574" s="25">
        <v>0</v>
      </c>
      <c r="M574" s="26">
        <f>ROUND(ROUND(L574,2)*ROUND(G574,3),2)</f>
        <v>0</v>
      </c>
      <c r="N574" s="23" t="s">
        <v>129</v>
      </c>
      <c r="O574">
        <f>(M574*21)/100</f>
        <v>0</v>
      </c>
      <c r="P574" t="s">
        <v>42</v>
      </c>
    </row>
    <row r="575" spans="1:16" x14ac:dyDescent="0.2">
      <c r="A575" s="27" t="s">
        <v>43</v>
      </c>
      <c r="E575" s="28" t="s">
        <v>4</v>
      </c>
    </row>
    <row r="576" spans="1:16" x14ac:dyDescent="0.2">
      <c r="A576" s="27" t="s">
        <v>44</v>
      </c>
      <c r="E576" s="29" t="s">
        <v>4</v>
      </c>
    </row>
    <row r="577" spans="1:16" x14ac:dyDescent="0.2">
      <c r="E577" s="28" t="s">
        <v>484</v>
      </c>
    </row>
    <row r="578" spans="1:16" x14ac:dyDescent="0.2">
      <c r="A578" t="s">
        <v>36</v>
      </c>
      <c r="B578" s="5" t="s">
        <v>248</v>
      </c>
      <c r="C578" s="5" t="s">
        <v>3807</v>
      </c>
      <c r="D578" t="s">
        <v>4</v>
      </c>
      <c r="E578" s="22" t="s">
        <v>3808</v>
      </c>
      <c r="F578" s="23" t="s">
        <v>60</v>
      </c>
      <c r="G578" s="24">
        <v>81.25</v>
      </c>
      <c r="H578" s="23">
        <v>3.2000000000000002E-3</v>
      </c>
      <c r="I578" s="23">
        <f>ROUND(G578*H578,6)</f>
        <v>0.26</v>
      </c>
      <c r="L578" s="25">
        <v>0</v>
      </c>
      <c r="M578" s="26">
        <f>ROUND(ROUND(L578,2)*ROUND(G578,3),2)</f>
        <v>0</v>
      </c>
      <c r="N578" s="23" t="s">
        <v>129</v>
      </c>
      <c r="O578">
        <f>(M578*21)/100</f>
        <v>0</v>
      </c>
      <c r="P578" t="s">
        <v>42</v>
      </c>
    </row>
    <row r="579" spans="1:16" x14ac:dyDescent="0.2">
      <c r="A579" s="27" t="s">
        <v>43</v>
      </c>
      <c r="E579" s="28" t="s">
        <v>4</v>
      </c>
    </row>
    <row r="580" spans="1:16" x14ac:dyDescent="0.2">
      <c r="A580" s="27" t="s">
        <v>44</v>
      </c>
      <c r="E580" s="29" t="s">
        <v>4</v>
      </c>
    </row>
    <row r="581" spans="1:16" ht="216.75" x14ac:dyDescent="0.2">
      <c r="E581" s="28" t="s">
        <v>479</v>
      </c>
    </row>
    <row r="582" spans="1:16" x14ac:dyDescent="0.2">
      <c r="A582" t="s">
        <v>36</v>
      </c>
      <c r="B582" s="5" t="s">
        <v>252</v>
      </c>
      <c r="C582" s="5" t="s">
        <v>487</v>
      </c>
      <c r="D582" t="s">
        <v>4</v>
      </c>
      <c r="E582" s="22" t="s">
        <v>488</v>
      </c>
      <c r="F582" s="23" t="s">
        <v>165</v>
      </c>
      <c r="G582" s="24">
        <v>0.84199999999999997</v>
      </c>
      <c r="H582" s="23">
        <v>1.0551600000000001</v>
      </c>
      <c r="I582" s="23">
        <f>ROUND(G582*H582,6)</f>
        <v>0.88844500000000004</v>
      </c>
      <c r="L582" s="25">
        <v>0</v>
      </c>
      <c r="M582" s="26">
        <f>ROUND(ROUND(L582,2)*ROUND(G582,3),2)</f>
        <v>0</v>
      </c>
      <c r="N582" s="23" t="s">
        <v>129</v>
      </c>
      <c r="O582">
        <f>(M582*21)/100</f>
        <v>0</v>
      </c>
      <c r="P582" t="s">
        <v>42</v>
      </c>
    </row>
    <row r="583" spans="1:16" x14ac:dyDescent="0.2">
      <c r="A583" s="27" t="s">
        <v>43</v>
      </c>
      <c r="E583" s="28" t="s">
        <v>4</v>
      </c>
    </row>
    <row r="584" spans="1:16" ht="127.5" x14ac:dyDescent="0.2">
      <c r="A584" s="27" t="s">
        <v>44</v>
      </c>
      <c r="E584" s="29" t="s">
        <v>3809</v>
      </c>
    </row>
    <row r="585" spans="1:16" x14ac:dyDescent="0.2">
      <c r="E585" s="28" t="s">
        <v>4</v>
      </c>
    </row>
    <row r="586" spans="1:16" x14ac:dyDescent="0.2">
      <c r="A586" t="s">
        <v>36</v>
      </c>
      <c r="B586" s="5" t="s">
        <v>298</v>
      </c>
      <c r="C586" s="5" t="s">
        <v>490</v>
      </c>
      <c r="D586" t="s">
        <v>4</v>
      </c>
      <c r="E586" s="22" t="s">
        <v>491</v>
      </c>
      <c r="F586" s="23" t="s">
        <v>165</v>
      </c>
      <c r="G586" s="24">
        <v>0.44800000000000001</v>
      </c>
      <c r="H586" s="23">
        <v>1.06277</v>
      </c>
      <c r="I586" s="23">
        <f>ROUND(G586*H586,6)</f>
        <v>0.47612100000000002</v>
      </c>
      <c r="L586" s="25">
        <v>0</v>
      </c>
      <c r="M586" s="26">
        <f>ROUND(ROUND(L586,2)*ROUND(G586,3),2)</f>
        <v>0</v>
      </c>
      <c r="N586" s="23" t="s">
        <v>129</v>
      </c>
      <c r="O586">
        <f>(M586*21)/100</f>
        <v>0</v>
      </c>
      <c r="P586" t="s">
        <v>42</v>
      </c>
    </row>
    <row r="587" spans="1:16" x14ac:dyDescent="0.2">
      <c r="A587" s="27" t="s">
        <v>43</v>
      </c>
      <c r="E587" s="28" t="s">
        <v>4</v>
      </c>
    </row>
    <row r="588" spans="1:16" ht="25.5" x14ac:dyDescent="0.2">
      <c r="A588" s="27" t="s">
        <v>44</v>
      </c>
      <c r="E588" s="29" t="s">
        <v>3810</v>
      </c>
    </row>
    <row r="589" spans="1:16" x14ac:dyDescent="0.2">
      <c r="E589" s="28" t="s">
        <v>4</v>
      </c>
    </row>
    <row r="590" spans="1:16" x14ac:dyDescent="0.2">
      <c r="A590" t="s">
        <v>36</v>
      </c>
      <c r="B590" s="5" t="s">
        <v>295</v>
      </c>
      <c r="C590" s="5" t="s">
        <v>3811</v>
      </c>
      <c r="D590" t="s">
        <v>4</v>
      </c>
      <c r="E590" s="22" t="s">
        <v>3812</v>
      </c>
      <c r="F590" s="23" t="s">
        <v>128</v>
      </c>
      <c r="G590" s="24">
        <v>1.32</v>
      </c>
      <c r="H590" s="23">
        <v>2.45336</v>
      </c>
      <c r="I590" s="23">
        <f>ROUND(G590*H590,6)</f>
        <v>3.238435</v>
      </c>
      <c r="L590" s="25">
        <v>0</v>
      </c>
      <c r="M590" s="26">
        <f>ROUND(ROUND(L590,2)*ROUND(G590,3),2)</f>
        <v>0</v>
      </c>
      <c r="N590" s="23" t="s">
        <v>129</v>
      </c>
      <c r="O590">
        <f>(M590*21)/100</f>
        <v>0</v>
      </c>
      <c r="P590" t="s">
        <v>42</v>
      </c>
    </row>
    <row r="591" spans="1:16" x14ac:dyDescent="0.2">
      <c r="A591" s="27" t="s">
        <v>43</v>
      </c>
      <c r="E591" s="28" t="s">
        <v>4</v>
      </c>
    </row>
    <row r="592" spans="1:16" ht="51" x14ac:dyDescent="0.2">
      <c r="A592" s="27" t="s">
        <v>44</v>
      </c>
      <c r="E592" s="29" t="s">
        <v>3813</v>
      </c>
    </row>
    <row r="593" spans="1:16" ht="38.25" x14ac:dyDescent="0.2">
      <c r="E593" s="28" t="s">
        <v>3814</v>
      </c>
    </row>
    <row r="594" spans="1:16" x14ac:dyDescent="0.2">
      <c r="A594" t="s">
        <v>36</v>
      </c>
      <c r="B594" s="5" t="s">
        <v>302</v>
      </c>
      <c r="C594" s="5" t="s">
        <v>3815</v>
      </c>
      <c r="D594" t="s">
        <v>4</v>
      </c>
      <c r="E594" s="22" t="s">
        <v>3816</v>
      </c>
      <c r="F594" s="23" t="s">
        <v>60</v>
      </c>
      <c r="G594" s="24">
        <v>9.9</v>
      </c>
      <c r="H594" s="23">
        <v>4.6499999999999996E-3</v>
      </c>
      <c r="I594" s="23">
        <f>ROUND(G594*H594,6)</f>
        <v>4.6035E-2</v>
      </c>
      <c r="L594" s="25">
        <v>0</v>
      </c>
      <c r="M594" s="26">
        <f>ROUND(ROUND(L594,2)*ROUND(G594,3),2)</f>
        <v>0</v>
      </c>
      <c r="N594" s="23" t="s">
        <v>129</v>
      </c>
      <c r="O594">
        <f>(M594*21)/100</f>
        <v>0</v>
      </c>
      <c r="P594" t="s">
        <v>42</v>
      </c>
    </row>
    <row r="595" spans="1:16" x14ac:dyDescent="0.2">
      <c r="A595" s="27" t="s">
        <v>43</v>
      </c>
      <c r="E595" s="28" t="s">
        <v>4</v>
      </c>
    </row>
    <row r="596" spans="1:16" ht="51" x14ac:dyDescent="0.2">
      <c r="A596" s="27" t="s">
        <v>44</v>
      </c>
      <c r="E596" s="29" t="s">
        <v>3817</v>
      </c>
    </row>
    <row r="597" spans="1:16" ht="114.75" x14ac:dyDescent="0.2">
      <c r="E597" s="28" t="s">
        <v>3818</v>
      </c>
    </row>
    <row r="598" spans="1:16" x14ac:dyDescent="0.2">
      <c r="A598" t="s">
        <v>36</v>
      </c>
      <c r="B598" s="5" t="s">
        <v>307</v>
      </c>
      <c r="C598" s="5" t="s">
        <v>3819</v>
      </c>
      <c r="D598" t="s">
        <v>4</v>
      </c>
      <c r="E598" s="22" t="s">
        <v>3820</v>
      </c>
      <c r="F598" s="23" t="s">
        <v>60</v>
      </c>
      <c r="G598" s="24">
        <v>9.9</v>
      </c>
      <c r="H598" s="23">
        <v>0</v>
      </c>
      <c r="I598" s="23">
        <f>ROUND(G598*H598,6)</f>
        <v>0</v>
      </c>
      <c r="L598" s="25">
        <v>0</v>
      </c>
      <c r="M598" s="26">
        <f>ROUND(ROUND(L598,2)*ROUND(G598,3),2)</f>
        <v>0</v>
      </c>
      <c r="N598" s="23" t="s">
        <v>129</v>
      </c>
      <c r="O598">
        <f>(M598*21)/100</f>
        <v>0</v>
      </c>
      <c r="P598" t="s">
        <v>42</v>
      </c>
    </row>
    <row r="599" spans="1:16" x14ac:dyDescent="0.2">
      <c r="A599" s="27" t="s">
        <v>43</v>
      </c>
      <c r="E599" s="28" t="s">
        <v>4</v>
      </c>
    </row>
    <row r="600" spans="1:16" x14ac:dyDescent="0.2">
      <c r="A600" s="27" t="s">
        <v>44</v>
      </c>
      <c r="E600" s="29" t="s">
        <v>4</v>
      </c>
    </row>
    <row r="601" spans="1:16" ht="114.75" x14ac:dyDescent="0.2">
      <c r="E601" s="28" t="s">
        <v>3818</v>
      </c>
    </row>
    <row r="602" spans="1:16" x14ac:dyDescent="0.2">
      <c r="A602" t="s">
        <v>36</v>
      </c>
      <c r="B602" s="5" t="s">
        <v>311</v>
      </c>
      <c r="C602" s="5" t="s">
        <v>3821</v>
      </c>
      <c r="D602" t="s">
        <v>4</v>
      </c>
      <c r="E602" s="22" t="s">
        <v>3822</v>
      </c>
      <c r="F602" s="23" t="s">
        <v>60</v>
      </c>
      <c r="G602" s="24">
        <v>9.9</v>
      </c>
      <c r="H602" s="23">
        <v>3.3999999999999998E-3</v>
      </c>
      <c r="I602" s="23">
        <f>ROUND(G602*H602,6)</f>
        <v>3.3660000000000002E-2</v>
      </c>
      <c r="L602" s="25">
        <v>0</v>
      </c>
      <c r="M602" s="26">
        <f>ROUND(ROUND(L602,2)*ROUND(G602,3),2)</f>
        <v>0</v>
      </c>
      <c r="N602" s="23" t="s">
        <v>129</v>
      </c>
      <c r="O602">
        <f>(M602*21)/100</f>
        <v>0</v>
      </c>
      <c r="P602" t="s">
        <v>42</v>
      </c>
    </row>
    <row r="603" spans="1:16" x14ac:dyDescent="0.2">
      <c r="A603" s="27" t="s">
        <v>43</v>
      </c>
      <c r="E603" s="28" t="s">
        <v>4</v>
      </c>
    </row>
    <row r="604" spans="1:16" x14ac:dyDescent="0.2">
      <c r="A604" s="27" t="s">
        <v>44</v>
      </c>
      <c r="E604" s="29" t="s">
        <v>4</v>
      </c>
    </row>
    <row r="605" spans="1:16" ht="114.75" x14ac:dyDescent="0.2">
      <c r="E605" s="28" t="s">
        <v>3818</v>
      </c>
    </row>
    <row r="606" spans="1:16" ht="25.5" x14ac:dyDescent="0.2">
      <c r="A606" t="s">
        <v>36</v>
      </c>
      <c r="B606" s="5" t="s">
        <v>315</v>
      </c>
      <c r="C606" s="5" t="s">
        <v>3823</v>
      </c>
      <c r="D606" t="s">
        <v>4</v>
      </c>
      <c r="E606" s="22" t="s">
        <v>3824</v>
      </c>
      <c r="F606" s="23" t="s">
        <v>60</v>
      </c>
      <c r="G606" s="24">
        <v>3.3</v>
      </c>
      <c r="H606" s="23">
        <v>1.6100000000000001E-3</v>
      </c>
      <c r="I606" s="23">
        <f>ROUND(G606*H606,6)</f>
        <v>5.313E-3</v>
      </c>
      <c r="L606" s="25">
        <v>0</v>
      </c>
      <c r="M606" s="26">
        <f>ROUND(ROUND(L606,2)*ROUND(G606,3),2)</f>
        <v>0</v>
      </c>
      <c r="N606" s="23" t="s">
        <v>129</v>
      </c>
      <c r="O606">
        <f>(M606*21)/100</f>
        <v>0</v>
      </c>
      <c r="P606" t="s">
        <v>42</v>
      </c>
    </row>
    <row r="607" spans="1:16" x14ac:dyDescent="0.2">
      <c r="A607" s="27" t="s">
        <v>43</v>
      </c>
      <c r="E607" s="28" t="s">
        <v>4</v>
      </c>
    </row>
    <row r="608" spans="1:16" ht="51" x14ac:dyDescent="0.2">
      <c r="A608" s="27" t="s">
        <v>44</v>
      </c>
      <c r="E608" s="29" t="s">
        <v>3825</v>
      </c>
    </row>
    <row r="609" spans="1:16" ht="25.5" x14ac:dyDescent="0.2">
      <c r="E609" s="28" t="s">
        <v>3826</v>
      </c>
    </row>
    <row r="610" spans="1:16" ht="25.5" x14ac:dyDescent="0.2">
      <c r="A610" t="s">
        <v>36</v>
      </c>
      <c r="B610" s="5" t="s">
        <v>319</v>
      </c>
      <c r="C610" s="5" t="s">
        <v>3827</v>
      </c>
      <c r="D610" t="s">
        <v>4</v>
      </c>
      <c r="E610" s="22" t="s">
        <v>3828</v>
      </c>
      <c r="F610" s="23" t="s">
        <v>60</v>
      </c>
      <c r="G610" s="24">
        <v>3.3</v>
      </c>
      <c r="H610" s="23">
        <v>0</v>
      </c>
      <c r="I610" s="23">
        <f>ROUND(G610*H610,6)</f>
        <v>0</v>
      </c>
      <c r="L610" s="25">
        <v>0</v>
      </c>
      <c r="M610" s="26">
        <f>ROUND(ROUND(L610,2)*ROUND(G610,3),2)</f>
        <v>0</v>
      </c>
      <c r="N610" s="23" t="s">
        <v>129</v>
      </c>
      <c r="O610">
        <f>(M610*21)/100</f>
        <v>0</v>
      </c>
      <c r="P610" t="s">
        <v>42</v>
      </c>
    </row>
    <row r="611" spans="1:16" x14ac:dyDescent="0.2">
      <c r="A611" s="27" t="s">
        <v>43</v>
      </c>
      <c r="E611" s="28" t="s">
        <v>4</v>
      </c>
    </row>
    <row r="612" spans="1:16" x14ac:dyDescent="0.2">
      <c r="A612" s="27" t="s">
        <v>44</v>
      </c>
      <c r="E612" s="29" t="s">
        <v>4</v>
      </c>
    </row>
    <row r="613" spans="1:16" ht="25.5" x14ac:dyDescent="0.2">
      <c r="E613" s="28" t="s">
        <v>3826</v>
      </c>
    </row>
    <row r="614" spans="1:16" ht="25.5" x14ac:dyDescent="0.2">
      <c r="A614" t="s">
        <v>36</v>
      </c>
      <c r="B614" s="5" t="s">
        <v>325</v>
      </c>
      <c r="C614" s="5" t="s">
        <v>3829</v>
      </c>
      <c r="D614" t="s">
        <v>4</v>
      </c>
      <c r="E614" s="22" t="s">
        <v>3830</v>
      </c>
      <c r="F614" s="23" t="s">
        <v>165</v>
      </c>
      <c r="G614" s="24">
        <v>0.16200000000000001</v>
      </c>
      <c r="H614" s="23">
        <v>1.05464</v>
      </c>
      <c r="I614" s="23">
        <f>ROUND(G614*H614,6)</f>
        <v>0.170852</v>
      </c>
      <c r="L614" s="25">
        <v>0</v>
      </c>
      <c r="M614" s="26">
        <f>ROUND(ROUND(L614,2)*ROUND(G614,3),2)</f>
        <v>0</v>
      </c>
      <c r="N614" s="23" t="s">
        <v>129</v>
      </c>
      <c r="O614">
        <f>(M614*21)/100</f>
        <v>0</v>
      </c>
      <c r="P614" t="s">
        <v>42</v>
      </c>
    </row>
    <row r="615" spans="1:16" x14ac:dyDescent="0.2">
      <c r="A615" s="27" t="s">
        <v>43</v>
      </c>
      <c r="E615" s="28" t="s">
        <v>4</v>
      </c>
    </row>
    <row r="616" spans="1:16" ht="63.75" x14ac:dyDescent="0.2">
      <c r="A616" s="27" t="s">
        <v>44</v>
      </c>
      <c r="E616" s="29" t="s">
        <v>3831</v>
      </c>
    </row>
    <row r="617" spans="1:16" x14ac:dyDescent="0.2">
      <c r="E617" s="28" t="s">
        <v>4</v>
      </c>
    </row>
    <row r="618" spans="1:16" x14ac:dyDescent="0.2">
      <c r="A618" t="s">
        <v>33</v>
      </c>
      <c r="C618" s="6" t="s">
        <v>969</v>
      </c>
      <c r="E618" s="30" t="s">
        <v>970</v>
      </c>
      <c r="J618" s="26">
        <f>0</f>
        <v>0</v>
      </c>
      <c r="K618" s="26">
        <f>0</f>
        <v>0</v>
      </c>
      <c r="L618" s="26">
        <f>0+L619+L623+L627+L631+L635</f>
        <v>0</v>
      </c>
      <c r="M618" s="26">
        <f>0+M619+M623+M627+M631+M635</f>
        <v>0</v>
      </c>
    </row>
    <row r="619" spans="1:16" x14ac:dyDescent="0.2">
      <c r="A619" t="s">
        <v>36</v>
      </c>
      <c r="B619" s="5" t="s">
        <v>339</v>
      </c>
      <c r="C619" s="5" t="s">
        <v>3832</v>
      </c>
      <c r="D619" t="s">
        <v>4</v>
      </c>
      <c r="E619" s="22" t="s">
        <v>3833</v>
      </c>
      <c r="F619" s="23" t="s">
        <v>80</v>
      </c>
      <c r="G619" s="24">
        <v>101.2</v>
      </c>
      <c r="H619" s="23">
        <v>2.99E-3</v>
      </c>
      <c r="I619" s="23">
        <f>ROUND(G619*H619,6)</f>
        <v>0.30258800000000002</v>
      </c>
      <c r="L619" s="25">
        <v>0</v>
      </c>
      <c r="M619" s="26">
        <f>ROUND(ROUND(L619,2)*ROUND(G619,3),2)</f>
        <v>0</v>
      </c>
      <c r="N619" s="23" t="s">
        <v>53</v>
      </c>
      <c r="O619">
        <f>(M619*21)/100</f>
        <v>0</v>
      </c>
      <c r="P619" t="s">
        <v>42</v>
      </c>
    </row>
    <row r="620" spans="1:16" ht="25.5" x14ac:dyDescent="0.2">
      <c r="A620" s="27" t="s">
        <v>43</v>
      </c>
      <c r="E620" s="28" t="s">
        <v>3834</v>
      </c>
    </row>
    <row r="621" spans="1:16" x14ac:dyDescent="0.2">
      <c r="A621" s="27" t="s">
        <v>44</v>
      </c>
      <c r="E621" s="29" t="s">
        <v>4</v>
      </c>
    </row>
    <row r="622" spans="1:16" x14ac:dyDescent="0.2">
      <c r="E622" s="28" t="s">
        <v>4</v>
      </c>
    </row>
    <row r="623" spans="1:16" x14ac:dyDescent="0.2">
      <c r="A623" t="s">
        <v>36</v>
      </c>
      <c r="B623" s="5" t="s">
        <v>336</v>
      </c>
      <c r="C623" s="5" t="s">
        <v>1062</v>
      </c>
      <c r="D623" t="s">
        <v>4</v>
      </c>
      <c r="E623" s="22" t="s">
        <v>1063</v>
      </c>
      <c r="F623" s="23" t="s">
        <v>80</v>
      </c>
      <c r="G623" s="24">
        <v>101.2</v>
      </c>
      <c r="H623" s="23">
        <v>1.7000000000000001E-4</v>
      </c>
      <c r="I623" s="23">
        <f>ROUND(G623*H623,6)</f>
        <v>1.7204000000000001E-2</v>
      </c>
      <c r="L623" s="25">
        <v>0</v>
      </c>
      <c r="M623" s="26">
        <f>ROUND(ROUND(L623,2)*ROUND(G623,3),2)</f>
        <v>0</v>
      </c>
      <c r="N623" s="23" t="s">
        <v>129</v>
      </c>
      <c r="O623">
        <f>(M623*21)/100</f>
        <v>0</v>
      </c>
      <c r="P623" t="s">
        <v>42</v>
      </c>
    </row>
    <row r="624" spans="1:16" x14ac:dyDescent="0.2">
      <c r="A624" s="27" t="s">
        <v>43</v>
      </c>
      <c r="E624" s="28" t="s">
        <v>4</v>
      </c>
    </row>
    <row r="625" spans="1:16" x14ac:dyDescent="0.2">
      <c r="A625" s="27" t="s">
        <v>44</v>
      </c>
      <c r="E625" s="29" t="s">
        <v>3835</v>
      </c>
    </row>
    <row r="626" spans="1:16" ht="127.5" x14ac:dyDescent="0.2">
      <c r="E626" s="28" t="s">
        <v>1060</v>
      </c>
    </row>
    <row r="627" spans="1:16" x14ac:dyDescent="0.2">
      <c r="A627" t="s">
        <v>36</v>
      </c>
      <c r="B627" s="5" t="s">
        <v>344</v>
      </c>
      <c r="C627" s="5" t="s">
        <v>1117</v>
      </c>
      <c r="D627" t="s">
        <v>4</v>
      </c>
      <c r="E627" s="22" t="s">
        <v>1118</v>
      </c>
      <c r="F627" s="23" t="s">
        <v>165</v>
      </c>
      <c r="G627" s="24">
        <v>0.32</v>
      </c>
      <c r="H627" s="23">
        <v>0</v>
      </c>
      <c r="I627" s="23">
        <f>ROUND(G627*H627,6)</f>
        <v>0</v>
      </c>
      <c r="L627" s="25">
        <v>0</v>
      </c>
      <c r="M627" s="26">
        <f>ROUND(ROUND(L627,2)*ROUND(G627,3),2)</f>
        <v>0</v>
      </c>
      <c r="N627" s="23" t="s">
        <v>129</v>
      </c>
      <c r="O627">
        <f>(M627*21)/100</f>
        <v>0</v>
      </c>
      <c r="P627" t="s">
        <v>42</v>
      </c>
    </row>
    <row r="628" spans="1:16" x14ac:dyDescent="0.2">
      <c r="A628" s="27" t="s">
        <v>43</v>
      </c>
      <c r="E628" s="28" t="s">
        <v>4</v>
      </c>
    </row>
    <row r="629" spans="1:16" x14ac:dyDescent="0.2">
      <c r="A629" s="27" t="s">
        <v>44</v>
      </c>
      <c r="E629" s="29" t="s">
        <v>4</v>
      </c>
    </row>
    <row r="630" spans="1:16" ht="114.75" x14ac:dyDescent="0.2">
      <c r="E630" s="28" t="s">
        <v>1119</v>
      </c>
    </row>
    <row r="631" spans="1:16" x14ac:dyDescent="0.2">
      <c r="A631" t="s">
        <v>36</v>
      </c>
      <c r="B631" s="5" t="s">
        <v>348</v>
      </c>
      <c r="C631" s="5" t="s">
        <v>1121</v>
      </c>
      <c r="D631" t="s">
        <v>4</v>
      </c>
      <c r="E631" s="22" t="s">
        <v>1122</v>
      </c>
      <c r="F631" s="23" t="s">
        <v>165</v>
      </c>
      <c r="G631" s="24">
        <v>0.32</v>
      </c>
      <c r="H631" s="23">
        <v>0</v>
      </c>
      <c r="I631" s="23">
        <f>ROUND(G631*H631,6)</f>
        <v>0</v>
      </c>
      <c r="L631" s="25">
        <v>0</v>
      </c>
      <c r="M631" s="26">
        <f>ROUND(ROUND(L631,2)*ROUND(G631,3),2)</f>
        <v>0</v>
      </c>
      <c r="N631" s="23" t="s">
        <v>129</v>
      </c>
      <c r="O631">
        <f>(M631*21)/100</f>
        <v>0</v>
      </c>
      <c r="P631" t="s">
        <v>42</v>
      </c>
    </row>
    <row r="632" spans="1:16" x14ac:dyDescent="0.2">
      <c r="A632" s="27" t="s">
        <v>43</v>
      </c>
      <c r="E632" s="28" t="s">
        <v>4</v>
      </c>
    </row>
    <row r="633" spans="1:16" x14ac:dyDescent="0.2">
      <c r="A633" s="27" t="s">
        <v>44</v>
      </c>
      <c r="E633" s="29" t="s">
        <v>4</v>
      </c>
    </row>
    <row r="634" spans="1:16" ht="114.75" x14ac:dyDescent="0.2">
      <c r="E634" s="28" t="s">
        <v>1119</v>
      </c>
    </row>
    <row r="635" spans="1:16" x14ac:dyDescent="0.2">
      <c r="A635" t="s">
        <v>36</v>
      </c>
      <c r="B635" s="5" t="s">
        <v>354</v>
      </c>
      <c r="C635" s="5" t="s">
        <v>1124</v>
      </c>
      <c r="D635" t="s">
        <v>4</v>
      </c>
      <c r="E635" s="22" t="s">
        <v>1125</v>
      </c>
      <c r="F635" s="23" t="s">
        <v>165</v>
      </c>
      <c r="G635" s="24">
        <v>0.32</v>
      </c>
      <c r="H635" s="23">
        <v>0</v>
      </c>
      <c r="I635" s="23">
        <f>ROUND(G635*H635,6)</f>
        <v>0</v>
      </c>
      <c r="L635" s="25">
        <v>0</v>
      </c>
      <c r="M635" s="26">
        <f>ROUND(ROUND(L635,2)*ROUND(G635,3),2)</f>
        <v>0</v>
      </c>
      <c r="N635" s="23" t="s">
        <v>129</v>
      </c>
      <c r="O635">
        <f>(M635*21)/100</f>
        <v>0</v>
      </c>
      <c r="P635" t="s">
        <v>42</v>
      </c>
    </row>
    <row r="636" spans="1:16" x14ac:dyDescent="0.2">
      <c r="A636" s="27" t="s">
        <v>43</v>
      </c>
      <c r="E636" s="28" t="s">
        <v>4</v>
      </c>
    </row>
    <row r="637" spans="1:16" x14ac:dyDescent="0.2">
      <c r="A637" s="27" t="s">
        <v>44</v>
      </c>
      <c r="E637" s="29" t="s">
        <v>4</v>
      </c>
    </row>
    <row r="638" spans="1:16" ht="114.75" x14ac:dyDescent="0.2">
      <c r="E638" s="28" t="s">
        <v>1119</v>
      </c>
    </row>
    <row r="639" spans="1:16" x14ac:dyDescent="0.2">
      <c r="A639" t="s">
        <v>33</v>
      </c>
      <c r="C639" s="6" t="s">
        <v>77</v>
      </c>
      <c r="E639" s="30" t="s">
        <v>294</v>
      </c>
      <c r="J639" s="26">
        <f>0</f>
        <v>0</v>
      </c>
      <c r="K639" s="26">
        <f>0</f>
        <v>0</v>
      </c>
      <c r="L639" s="26">
        <f>0+L640</f>
        <v>0</v>
      </c>
      <c r="M639" s="26">
        <f>0+M640</f>
        <v>0</v>
      </c>
    </row>
    <row r="640" spans="1:16" ht="25.5" x14ac:dyDescent="0.2">
      <c r="A640" t="s">
        <v>36</v>
      </c>
      <c r="B640" s="5" t="s">
        <v>329</v>
      </c>
      <c r="C640" s="5" t="s">
        <v>1878</v>
      </c>
      <c r="D640" t="s">
        <v>4</v>
      </c>
      <c r="E640" s="22" t="s">
        <v>1879</v>
      </c>
      <c r="F640" s="23" t="s">
        <v>60</v>
      </c>
      <c r="G640" s="24">
        <v>100</v>
      </c>
      <c r="H640" s="23">
        <v>2.1000000000000001E-4</v>
      </c>
      <c r="I640" s="23">
        <f>ROUND(G640*H640,6)</f>
        <v>2.1000000000000001E-2</v>
      </c>
      <c r="L640" s="25">
        <v>0</v>
      </c>
      <c r="M640" s="26">
        <f>ROUND(ROUND(L640,2)*ROUND(G640,3),2)</f>
        <v>0</v>
      </c>
      <c r="N640" s="23" t="s">
        <v>129</v>
      </c>
      <c r="O640">
        <f>(M640*21)/100</f>
        <v>0</v>
      </c>
      <c r="P640" t="s">
        <v>42</v>
      </c>
    </row>
    <row r="641" spans="1:16" x14ac:dyDescent="0.2">
      <c r="A641" s="27" t="s">
        <v>43</v>
      </c>
      <c r="E641" s="28" t="s">
        <v>4</v>
      </c>
    </row>
    <row r="642" spans="1:16" x14ac:dyDescent="0.2">
      <c r="A642" s="27" t="s">
        <v>44</v>
      </c>
      <c r="E642" s="29" t="s">
        <v>3836</v>
      </c>
    </row>
    <row r="643" spans="1:16" ht="51" x14ac:dyDescent="0.2">
      <c r="E643" s="28" t="s">
        <v>1881</v>
      </c>
    </row>
    <row r="644" spans="1:16" x14ac:dyDescent="0.2">
      <c r="A644" t="s">
        <v>33</v>
      </c>
      <c r="C644" s="6" t="s">
        <v>352</v>
      </c>
      <c r="E644" s="30" t="s">
        <v>353</v>
      </c>
      <c r="J644" s="26">
        <f>0</f>
        <v>0</v>
      </c>
      <c r="K644" s="26">
        <f>0</f>
        <v>0</v>
      </c>
      <c r="L644" s="26">
        <f>0+L645</f>
        <v>0</v>
      </c>
      <c r="M644" s="26">
        <f>0+M645</f>
        <v>0</v>
      </c>
    </row>
    <row r="645" spans="1:16" x14ac:dyDescent="0.2">
      <c r="A645" t="s">
        <v>36</v>
      </c>
      <c r="B645" s="5" t="s">
        <v>332</v>
      </c>
      <c r="C645" s="5" t="s">
        <v>355</v>
      </c>
      <c r="D645" t="s">
        <v>4</v>
      </c>
      <c r="E645" s="22" t="s">
        <v>356</v>
      </c>
      <c r="F645" s="23" t="s">
        <v>165</v>
      </c>
      <c r="G645" s="24">
        <v>92.415999999999997</v>
      </c>
      <c r="H645" s="23">
        <v>0</v>
      </c>
      <c r="I645" s="23">
        <f>ROUND(G645*H645,6)</f>
        <v>0</v>
      </c>
      <c r="L645" s="25">
        <v>0</v>
      </c>
      <c r="M645" s="26">
        <f>ROUND(ROUND(L645,2)*ROUND(G645,3),2)</f>
        <v>0</v>
      </c>
      <c r="N645" s="23" t="s">
        <v>129</v>
      </c>
      <c r="O645">
        <f>(M645*21)/100</f>
        <v>0</v>
      </c>
      <c r="P645" t="s">
        <v>42</v>
      </c>
    </row>
    <row r="646" spans="1:16" x14ac:dyDescent="0.2">
      <c r="A646" s="27" t="s">
        <v>43</v>
      </c>
      <c r="E646" s="28" t="s">
        <v>4</v>
      </c>
    </row>
    <row r="647" spans="1:16" x14ac:dyDescent="0.2">
      <c r="A647" s="27" t="s">
        <v>44</v>
      </c>
      <c r="E647" s="29" t="s">
        <v>4</v>
      </c>
    </row>
    <row r="648" spans="1:16" ht="63.75" x14ac:dyDescent="0.2">
      <c r="E648" s="28" t="s">
        <v>357</v>
      </c>
    </row>
    <row r="649" spans="1:16" x14ac:dyDescent="0.2">
      <c r="A649" t="s">
        <v>33</v>
      </c>
      <c r="C649" s="6" t="s">
        <v>361</v>
      </c>
      <c r="E649" s="30" t="s">
        <v>362</v>
      </c>
      <c r="J649" s="26">
        <f>0</f>
        <v>0</v>
      </c>
      <c r="K649" s="26">
        <f>0</f>
        <v>0</v>
      </c>
      <c r="L649" s="26">
        <f>0+L650</f>
        <v>0</v>
      </c>
      <c r="M649" s="26">
        <f>0+M650</f>
        <v>0</v>
      </c>
    </row>
    <row r="650" spans="1:16" x14ac:dyDescent="0.2">
      <c r="A650" t="s">
        <v>36</v>
      </c>
      <c r="B650" s="5" t="s">
        <v>358</v>
      </c>
      <c r="C650" s="5" t="s">
        <v>373</v>
      </c>
      <c r="D650" t="s">
        <v>4</v>
      </c>
      <c r="E650" s="22" t="s">
        <v>374</v>
      </c>
      <c r="F650" s="23" t="s">
        <v>366</v>
      </c>
      <c r="G650" s="24">
        <v>24</v>
      </c>
      <c r="H650" s="23">
        <v>0</v>
      </c>
      <c r="I650" s="23">
        <f>ROUND(G650*H650,6)</f>
        <v>0</v>
      </c>
      <c r="L650" s="25">
        <v>0</v>
      </c>
      <c r="M650" s="26">
        <f>ROUND(ROUND(L650,2)*ROUND(G650,3),2)</f>
        <v>0</v>
      </c>
      <c r="N650" s="23" t="s">
        <v>129</v>
      </c>
      <c r="O650">
        <f>(M650*21)/100</f>
        <v>0</v>
      </c>
      <c r="P650" t="s">
        <v>42</v>
      </c>
    </row>
    <row r="651" spans="1:16" ht="38.25" x14ac:dyDescent="0.2">
      <c r="A651" s="27" t="s">
        <v>43</v>
      </c>
      <c r="E651" s="28" t="s">
        <v>375</v>
      </c>
    </row>
    <row r="652" spans="1:16" x14ac:dyDescent="0.2">
      <c r="A652" s="27" t="s">
        <v>44</v>
      </c>
      <c r="E652" s="29" t="s">
        <v>4</v>
      </c>
    </row>
    <row r="653" spans="1:16" x14ac:dyDescent="0.2">
      <c r="E653" s="28" t="s">
        <v>4</v>
      </c>
    </row>
  </sheetData>
  <sheetProtection algorithmName="SHA-512" hashValue="V5Kgr1BHQgE7/NQdPf28qj1rxQeDW9Vzi6HditjJqPaBjsB1D5jRTHSgfLtD8RzLh1PST42Ah3QzfLksv5IbCg==" saltValue="wkkZHT1LmOiMKETtY3QYCg==" spinCount="100000" sheet="1" objects="1" scenarios="1"/>
  <mergeCells count="17">
    <mergeCell ref="C1:C2"/>
    <mergeCell ref="E1:E2"/>
    <mergeCell ref="C3:D3"/>
    <mergeCell ref="C4:D4"/>
    <mergeCell ref="A5:A7"/>
    <mergeCell ref="B5:B7"/>
    <mergeCell ref="C5:C7"/>
    <mergeCell ref="D5:D7"/>
    <mergeCell ref="E5:E7"/>
    <mergeCell ref="N5:N7"/>
    <mergeCell ref="F5:F7"/>
    <mergeCell ref="G5:G7"/>
    <mergeCell ref="H5:H7"/>
    <mergeCell ref="I5:I7"/>
    <mergeCell ref="J5:M5"/>
    <mergeCell ref="J6:K6"/>
    <mergeCell ref="L6:M6"/>
  </mergeCells>
  <pageMargins left="0.75" right="0.75" top="1" bottom="1" header="0.5" footer="0.5"/>
  <pageSetup paperSize="9"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vt:lpstr>
      <vt:lpstr>SO 00</vt:lpstr>
      <vt:lpstr>SO 01</vt:lpstr>
      <vt:lpstr>SO 02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Šimon Jiří</dc:creator>
  <cp:keywords/>
  <dc:description/>
  <cp:lastModifiedBy>Šimon Jiří</cp:lastModifiedBy>
  <dcterms:created xsi:type="dcterms:W3CDTF">2019-06-26T12:38:04Z</dcterms:created>
  <dcterms:modified xsi:type="dcterms:W3CDTF">2019-06-26T12:38:04Z</dcterms:modified>
  <cp:category/>
  <cp:contentStatus/>
</cp:coreProperties>
</file>