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otmesill\Desktop\DPS-Moskevská\"/>
    </mc:Choice>
  </mc:AlternateContent>
  <bookViews>
    <workbookView xWindow="240" yWindow="120" windowWidth="14940" windowHeight="9225" activeTab="1"/>
  </bookViews>
  <sheets>
    <sheet name="Rekapitulace" sheetId="1" r:id="rId1"/>
    <sheet name="SO V 01" sheetId="2" r:id="rId2"/>
    <sheet name="SO V 02" sheetId="3" r:id="rId3"/>
  </sheets>
  <calcPr calcId="162913"/>
  <webPublishing codePage="0"/>
</workbook>
</file>

<file path=xl/calcChain.xml><?xml version="1.0" encoding="utf-8"?>
<calcChain xmlns="http://schemas.openxmlformats.org/spreadsheetml/2006/main">
  <c r="M538" i="3" l="1"/>
  <c r="O538" i="3" s="1"/>
  <c r="I538" i="3"/>
  <c r="M534" i="3"/>
  <c r="O534" i="3" s="1"/>
  <c r="I534" i="3"/>
  <c r="M530" i="3"/>
  <c r="I530" i="3"/>
  <c r="L529" i="3"/>
  <c r="K529" i="3"/>
  <c r="J529" i="3"/>
  <c r="M525" i="3"/>
  <c r="M524" i="3" s="1"/>
  <c r="I525" i="3"/>
  <c r="L524" i="3"/>
  <c r="L523" i="3" s="1"/>
  <c r="K524" i="3"/>
  <c r="J524" i="3"/>
  <c r="J523" i="3"/>
  <c r="M519" i="3"/>
  <c r="O519" i="3" s="1"/>
  <c r="I519" i="3"/>
  <c r="L518" i="3"/>
  <c r="K518" i="3"/>
  <c r="J518" i="3"/>
  <c r="O514" i="3"/>
  <c r="M514" i="3"/>
  <c r="I514" i="3"/>
  <c r="O510" i="3"/>
  <c r="M510" i="3"/>
  <c r="M509" i="3" s="1"/>
  <c r="I510" i="3"/>
  <c r="L509" i="3"/>
  <c r="K509" i="3"/>
  <c r="J509" i="3"/>
  <c r="M505" i="3"/>
  <c r="O505" i="3" s="1"/>
  <c r="I505" i="3"/>
  <c r="M501" i="3"/>
  <c r="O501" i="3" s="1"/>
  <c r="I501" i="3"/>
  <c r="L500" i="3"/>
  <c r="K500" i="3"/>
  <c r="J500" i="3"/>
  <c r="M496" i="3"/>
  <c r="O496" i="3" s="1"/>
  <c r="I496" i="3"/>
  <c r="M492" i="3"/>
  <c r="O492" i="3" s="1"/>
  <c r="I492" i="3"/>
  <c r="M488" i="3"/>
  <c r="O488" i="3" s="1"/>
  <c r="I488" i="3"/>
  <c r="M484" i="3"/>
  <c r="O484" i="3" s="1"/>
  <c r="I484" i="3"/>
  <c r="M480" i="3"/>
  <c r="O480" i="3" s="1"/>
  <c r="I480" i="3"/>
  <c r="O476" i="3"/>
  <c r="M476" i="3"/>
  <c r="I476" i="3"/>
  <c r="O472" i="3"/>
  <c r="M472" i="3"/>
  <c r="I472" i="3"/>
  <c r="M468" i="3"/>
  <c r="O468" i="3" s="1"/>
  <c r="I468" i="3"/>
  <c r="M464" i="3"/>
  <c r="O464" i="3" s="1"/>
  <c r="I464" i="3"/>
  <c r="M460" i="3"/>
  <c r="O460" i="3" s="1"/>
  <c r="I460" i="3"/>
  <c r="M456" i="3"/>
  <c r="O456" i="3" s="1"/>
  <c r="I456" i="3"/>
  <c r="M452" i="3"/>
  <c r="O452" i="3" s="1"/>
  <c r="I452" i="3"/>
  <c r="O448" i="3"/>
  <c r="M448" i="3"/>
  <c r="I448" i="3"/>
  <c r="M444" i="3"/>
  <c r="O444" i="3" s="1"/>
  <c r="I444" i="3"/>
  <c r="M440" i="3"/>
  <c r="O440" i="3" s="1"/>
  <c r="I440" i="3"/>
  <c r="M436" i="3"/>
  <c r="O436" i="3" s="1"/>
  <c r="I436" i="3"/>
  <c r="M432" i="3"/>
  <c r="O432" i="3" s="1"/>
  <c r="I432" i="3"/>
  <c r="M428" i="3"/>
  <c r="O428" i="3" s="1"/>
  <c r="I428" i="3"/>
  <c r="M424" i="3"/>
  <c r="O424" i="3" s="1"/>
  <c r="I424" i="3"/>
  <c r="M420" i="3"/>
  <c r="O420" i="3" s="1"/>
  <c r="I420" i="3"/>
  <c r="M416" i="3"/>
  <c r="O416" i="3" s="1"/>
  <c r="I416" i="3"/>
  <c r="M412" i="3"/>
  <c r="O412" i="3" s="1"/>
  <c r="I412" i="3"/>
  <c r="O408" i="3"/>
  <c r="M408" i="3"/>
  <c r="I408" i="3"/>
  <c r="L407" i="3"/>
  <c r="K407" i="3"/>
  <c r="J407" i="3"/>
  <c r="M403" i="3"/>
  <c r="O403" i="3" s="1"/>
  <c r="I403" i="3"/>
  <c r="O399" i="3"/>
  <c r="M399" i="3"/>
  <c r="I399" i="3"/>
  <c r="M395" i="3"/>
  <c r="O395" i="3" s="1"/>
  <c r="I395" i="3"/>
  <c r="O391" i="3"/>
  <c r="M391" i="3"/>
  <c r="I391" i="3"/>
  <c r="M387" i="3"/>
  <c r="O387" i="3" s="1"/>
  <c r="I387" i="3"/>
  <c r="M383" i="3"/>
  <c r="O383" i="3" s="1"/>
  <c r="I383" i="3"/>
  <c r="M379" i="3"/>
  <c r="O379" i="3" s="1"/>
  <c r="I379" i="3"/>
  <c r="M375" i="3"/>
  <c r="O375" i="3" s="1"/>
  <c r="I375" i="3"/>
  <c r="M371" i="3"/>
  <c r="O371" i="3" s="1"/>
  <c r="I371" i="3"/>
  <c r="O367" i="3"/>
  <c r="M367" i="3"/>
  <c r="I367" i="3"/>
  <c r="M363" i="3"/>
  <c r="O363" i="3" s="1"/>
  <c r="I363" i="3"/>
  <c r="O359" i="3"/>
  <c r="M359" i="3"/>
  <c r="I359" i="3"/>
  <c r="M355" i="3"/>
  <c r="O355" i="3" s="1"/>
  <c r="I355" i="3"/>
  <c r="M351" i="3"/>
  <c r="O351" i="3" s="1"/>
  <c r="I351" i="3"/>
  <c r="M347" i="3"/>
  <c r="O347" i="3" s="1"/>
  <c r="I347" i="3"/>
  <c r="M343" i="3"/>
  <c r="O343" i="3" s="1"/>
  <c r="I343" i="3"/>
  <c r="M339" i="3"/>
  <c r="O339" i="3" s="1"/>
  <c r="I339" i="3"/>
  <c r="O335" i="3"/>
  <c r="M335" i="3"/>
  <c r="I335" i="3"/>
  <c r="M331" i="3"/>
  <c r="O331" i="3" s="1"/>
  <c r="I331" i="3"/>
  <c r="O327" i="3"/>
  <c r="M327" i="3"/>
  <c r="I327" i="3"/>
  <c r="M323" i="3"/>
  <c r="O323" i="3" s="1"/>
  <c r="I323" i="3"/>
  <c r="M319" i="3"/>
  <c r="O319" i="3" s="1"/>
  <c r="I319" i="3"/>
  <c r="M315" i="3"/>
  <c r="O315" i="3" s="1"/>
  <c r="I315" i="3"/>
  <c r="M311" i="3"/>
  <c r="O311" i="3" s="1"/>
  <c r="I311" i="3"/>
  <c r="M307" i="3"/>
  <c r="O307" i="3" s="1"/>
  <c r="I307" i="3"/>
  <c r="O303" i="3"/>
  <c r="M303" i="3"/>
  <c r="I303" i="3"/>
  <c r="M299" i="3"/>
  <c r="O299" i="3" s="1"/>
  <c r="I299" i="3"/>
  <c r="O295" i="3"/>
  <c r="M295" i="3"/>
  <c r="I295" i="3"/>
  <c r="M291" i="3"/>
  <c r="O291" i="3" s="1"/>
  <c r="I291" i="3"/>
  <c r="L290" i="3"/>
  <c r="K290" i="3"/>
  <c r="J290" i="3"/>
  <c r="O286" i="3"/>
  <c r="M286" i="3"/>
  <c r="I286" i="3"/>
  <c r="M282" i="3"/>
  <c r="O282" i="3" s="1"/>
  <c r="I282" i="3"/>
  <c r="M278" i="3"/>
  <c r="O278" i="3" s="1"/>
  <c r="I278" i="3"/>
  <c r="M274" i="3"/>
  <c r="O274" i="3" s="1"/>
  <c r="I274" i="3"/>
  <c r="L273" i="3"/>
  <c r="L272" i="3" s="1"/>
  <c r="K273" i="3"/>
  <c r="K272" i="3" s="1"/>
  <c r="J273" i="3"/>
  <c r="M268" i="3"/>
  <c r="O268" i="3" s="1"/>
  <c r="I268" i="3"/>
  <c r="M264" i="3"/>
  <c r="M255" i="3" s="1"/>
  <c r="I264" i="3"/>
  <c r="M260" i="3"/>
  <c r="O260" i="3" s="1"/>
  <c r="I260" i="3"/>
  <c r="M256" i="3"/>
  <c r="O256" i="3" s="1"/>
  <c r="I256" i="3"/>
  <c r="L255" i="3"/>
  <c r="K255" i="3"/>
  <c r="J255" i="3"/>
  <c r="M251" i="3"/>
  <c r="O251" i="3" s="1"/>
  <c r="I251" i="3"/>
  <c r="M247" i="3"/>
  <c r="O247" i="3" s="1"/>
  <c r="I247" i="3"/>
  <c r="M243" i="3"/>
  <c r="O243" i="3" s="1"/>
  <c r="I243" i="3"/>
  <c r="M239" i="3"/>
  <c r="O239" i="3" s="1"/>
  <c r="I239" i="3"/>
  <c r="M235" i="3"/>
  <c r="M234" i="3" s="1"/>
  <c r="I235" i="3"/>
  <c r="L234" i="3"/>
  <c r="K234" i="3"/>
  <c r="J234" i="3"/>
  <c r="M230" i="3"/>
  <c r="I230" i="3"/>
  <c r="M226" i="3"/>
  <c r="O226" i="3" s="1"/>
  <c r="I226" i="3"/>
  <c r="L225" i="3"/>
  <c r="K225" i="3"/>
  <c r="J225" i="3"/>
  <c r="M221" i="3"/>
  <c r="O221" i="3" s="1"/>
  <c r="I221" i="3"/>
  <c r="M217" i="3"/>
  <c r="O217" i="3" s="1"/>
  <c r="I217" i="3"/>
  <c r="M213" i="3"/>
  <c r="I213" i="3"/>
  <c r="L212" i="3"/>
  <c r="K212" i="3"/>
  <c r="J212" i="3"/>
  <c r="M208" i="3"/>
  <c r="O208" i="3" s="1"/>
  <c r="I208" i="3"/>
  <c r="M204" i="3"/>
  <c r="O204" i="3" s="1"/>
  <c r="I204" i="3"/>
  <c r="O200" i="3"/>
  <c r="M200" i="3"/>
  <c r="I200" i="3"/>
  <c r="M196" i="3"/>
  <c r="I196" i="3"/>
  <c r="O192" i="3"/>
  <c r="M192" i="3"/>
  <c r="I192" i="3"/>
  <c r="L191" i="3"/>
  <c r="K191" i="3"/>
  <c r="J191" i="3"/>
  <c r="M187" i="3"/>
  <c r="O187" i="3" s="1"/>
  <c r="I187" i="3"/>
  <c r="M183" i="3"/>
  <c r="O183" i="3" s="1"/>
  <c r="I183" i="3"/>
  <c r="M179" i="3"/>
  <c r="O179" i="3" s="1"/>
  <c r="I179" i="3"/>
  <c r="O175" i="3"/>
  <c r="M175" i="3"/>
  <c r="I175" i="3"/>
  <c r="M171" i="3"/>
  <c r="O171" i="3" s="1"/>
  <c r="I171" i="3"/>
  <c r="M167" i="3"/>
  <c r="O167" i="3" s="1"/>
  <c r="I167" i="3"/>
  <c r="M163" i="3"/>
  <c r="I163" i="3"/>
  <c r="M159" i="3"/>
  <c r="O159" i="3" s="1"/>
  <c r="I159" i="3"/>
  <c r="L158" i="3"/>
  <c r="K158" i="3"/>
  <c r="J158" i="3"/>
  <c r="M154" i="3"/>
  <c r="O154" i="3" s="1"/>
  <c r="I154" i="3"/>
  <c r="M150" i="3"/>
  <c r="O150" i="3" s="1"/>
  <c r="I150" i="3"/>
  <c r="M146" i="3"/>
  <c r="O146" i="3" s="1"/>
  <c r="I146" i="3"/>
  <c r="O142" i="3"/>
  <c r="M142" i="3"/>
  <c r="I142" i="3"/>
  <c r="M138" i="3"/>
  <c r="O138" i="3" s="1"/>
  <c r="I138" i="3"/>
  <c r="O134" i="3"/>
  <c r="M134" i="3"/>
  <c r="I134" i="3"/>
  <c r="L133" i="3"/>
  <c r="K133" i="3"/>
  <c r="J133" i="3"/>
  <c r="M129" i="3"/>
  <c r="O129" i="3" s="1"/>
  <c r="I129" i="3"/>
  <c r="O125" i="3"/>
  <c r="M125" i="3"/>
  <c r="I125" i="3"/>
  <c r="M121" i="3"/>
  <c r="O121" i="3" s="1"/>
  <c r="I121" i="3"/>
  <c r="M117" i="3"/>
  <c r="O117" i="3" s="1"/>
  <c r="I117" i="3"/>
  <c r="M113" i="3"/>
  <c r="O113" i="3" s="1"/>
  <c r="I113" i="3"/>
  <c r="M109" i="3"/>
  <c r="O109" i="3" s="1"/>
  <c r="I109" i="3"/>
  <c r="M105" i="3"/>
  <c r="O105" i="3" s="1"/>
  <c r="I105" i="3"/>
  <c r="O101" i="3"/>
  <c r="M101" i="3"/>
  <c r="I101" i="3"/>
  <c r="M97" i="3"/>
  <c r="I97" i="3"/>
  <c r="O93" i="3"/>
  <c r="M93" i="3"/>
  <c r="I93" i="3"/>
  <c r="L92" i="3"/>
  <c r="K92" i="3"/>
  <c r="J92" i="3"/>
  <c r="M88" i="3"/>
  <c r="O88" i="3" s="1"/>
  <c r="I88" i="3"/>
  <c r="O84" i="3"/>
  <c r="M84" i="3"/>
  <c r="I84" i="3"/>
  <c r="M80" i="3"/>
  <c r="O80" i="3" s="1"/>
  <c r="I80" i="3"/>
  <c r="M76" i="3"/>
  <c r="O76" i="3" s="1"/>
  <c r="I76" i="3"/>
  <c r="M72" i="3"/>
  <c r="O72" i="3" s="1"/>
  <c r="I72" i="3"/>
  <c r="M68" i="3"/>
  <c r="O68" i="3" s="1"/>
  <c r="I68" i="3"/>
  <c r="M64" i="3"/>
  <c r="O64" i="3" s="1"/>
  <c r="I64" i="3"/>
  <c r="M60" i="3"/>
  <c r="O60" i="3" s="1"/>
  <c r="I60" i="3"/>
  <c r="M56" i="3"/>
  <c r="O56" i="3" s="1"/>
  <c r="I56" i="3"/>
  <c r="O52" i="3"/>
  <c r="M52" i="3"/>
  <c r="I52" i="3"/>
  <c r="M48" i="3"/>
  <c r="O48" i="3" s="1"/>
  <c r="I48" i="3"/>
  <c r="L47" i="3"/>
  <c r="K47" i="3"/>
  <c r="J47" i="3"/>
  <c r="O43" i="3"/>
  <c r="M43" i="3"/>
  <c r="I43" i="3"/>
  <c r="M39" i="3"/>
  <c r="O39" i="3" s="1"/>
  <c r="I39" i="3"/>
  <c r="O35" i="3"/>
  <c r="M35" i="3"/>
  <c r="I35" i="3"/>
  <c r="M31" i="3"/>
  <c r="M26" i="3" s="1"/>
  <c r="I31" i="3"/>
  <c r="M27" i="3"/>
  <c r="O27" i="3" s="1"/>
  <c r="I27" i="3"/>
  <c r="L26" i="3"/>
  <c r="K26" i="3"/>
  <c r="J26" i="3"/>
  <c r="M22" i="3"/>
  <c r="O22" i="3" s="1"/>
  <c r="I22" i="3"/>
  <c r="M18" i="3"/>
  <c r="O18" i="3" s="1"/>
  <c r="I18" i="3"/>
  <c r="M14" i="3"/>
  <c r="I14" i="3"/>
  <c r="M10" i="3"/>
  <c r="O10" i="3" s="1"/>
  <c r="I10" i="3"/>
  <c r="L9" i="3"/>
  <c r="K9" i="3"/>
  <c r="J9" i="3"/>
  <c r="J8" i="3" s="1"/>
  <c r="M304" i="2"/>
  <c r="O304" i="2" s="1"/>
  <c r="I304" i="2"/>
  <c r="M303" i="2"/>
  <c r="L303" i="2"/>
  <c r="K303" i="2"/>
  <c r="J303" i="2"/>
  <c r="M299" i="2"/>
  <c r="O299" i="2" s="1"/>
  <c r="I299" i="2"/>
  <c r="M295" i="2"/>
  <c r="M294" i="2" s="1"/>
  <c r="I295" i="2"/>
  <c r="L294" i="2"/>
  <c r="K294" i="2"/>
  <c r="J294" i="2"/>
  <c r="M290" i="2"/>
  <c r="O290" i="2" s="1"/>
  <c r="I290" i="2"/>
  <c r="L289" i="2"/>
  <c r="K289" i="2"/>
  <c r="K150" i="2" s="1"/>
  <c r="J289" i="2"/>
  <c r="M285" i="2"/>
  <c r="O285" i="2" s="1"/>
  <c r="I285" i="2"/>
  <c r="M281" i="2"/>
  <c r="O281" i="2" s="1"/>
  <c r="I281" i="2"/>
  <c r="M277" i="2"/>
  <c r="O277" i="2" s="1"/>
  <c r="I277" i="2"/>
  <c r="M273" i="2"/>
  <c r="O273" i="2" s="1"/>
  <c r="I273" i="2"/>
  <c r="O269" i="2"/>
  <c r="M269" i="2"/>
  <c r="I269" i="2"/>
  <c r="M265" i="2"/>
  <c r="O265" i="2" s="1"/>
  <c r="I265" i="2"/>
  <c r="O261" i="2"/>
  <c r="M261" i="2"/>
  <c r="I261" i="2"/>
  <c r="M257" i="2"/>
  <c r="O257" i="2" s="1"/>
  <c r="I257" i="2"/>
  <c r="M253" i="2"/>
  <c r="O253" i="2" s="1"/>
  <c r="I253" i="2"/>
  <c r="M249" i="2"/>
  <c r="O249" i="2" s="1"/>
  <c r="I249" i="2"/>
  <c r="M245" i="2"/>
  <c r="O245" i="2" s="1"/>
  <c r="I245" i="2"/>
  <c r="M241" i="2"/>
  <c r="O241" i="2" s="1"/>
  <c r="I241" i="2"/>
  <c r="O237" i="2"/>
  <c r="M237" i="2"/>
  <c r="I237" i="2"/>
  <c r="M233" i="2"/>
  <c r="O233" i="2" s="1"/>
  <c r="I233" i="2"/>
  <c r="O229" i="2"/>
  <c r="M229" i="2"/>
  <c r="I229" i="2"/>
  <c r="L228" i="2"/>
  <c r="K228" i="2"/>
  <c r="J228" i="2"/>
  <c r="M224" i="2"/>
  <c r="O224" i="2" s="1"/>
  <c r="I224" i="2"/>
  <c r="O220" i="2"/>
  <c r="M220" i="2"/>
  <c r="I220" i="2"/>
  <c r="M216" i="2"/>
  <c r="O216" i="2" s="1"/>
  <c r="I216" i="2"/>
  <c r="M212" i="2"/>
  <c r="O212" i="2" s="1"/>
  <c r="I212" i="2"/>
  <c r="M208" i="2"/>
  <c r="O208" i="2" s="1"/>
  <c r="I208" i="2"/>
  <c r="M204" i="2"/>
  <c r="O204" i="2" s="1"/>
  <c r="I204" i="2"/>
  <c r="M200" i="2"/>
  <c r="O200" i="2" s="1"/>
  <c r="I200" i="2"/>
  <c r="O196" i="2"/>
  <c r="M196" i="2"/>
  <c r="I196" i="2"/>
  <c r="M192" i="2"/>
  <c r="O192" i="2" s="1"/>
  <c r="I192" i="2"/>
  <c r="O188" i="2"/>
  <c r="M188" i="2"/>
  <c r="I188" i="2"/>
  <c r="M184" i="2"/>
  <c r="O184" i="2" s="1"/>
  <c r="I184" i="2"/>
  <c r="M180" i="2"/>
  <c r="O180" i="2" s="1"/>
  <c r="I180" i="2"/>
  <c r="M176" i="2"/>
  <c r="I176" i="2"/>
  <c r="M172" i="2"/>
  <c r="O172" i="2" s="1"/>
  <c r="I172" i="2"/>
  <c r="M168" i="2"/>
  <c r="O168" i="2" s="1"/>
  <c r="I168" i="2"/>
  <c r="O164" i="2"/>
  <c r="M164" i="2"/>
  <c r="I164" i="2"/>
  <c r="M160" i="2"/>
  <c r="O160" i="2" s="1"/>
  <c r="I160" i="2"/>
  <c r="O156" i="2"/>
  <c r="M156" i="2"/>
  <c r="I156" i="2"/>
  <c r="M152" i="2"/>
  <c r="O152" i="2" s="1"/>
  <c r="I152" i="2"/>
  <c r="L151" i="2"/>
  <c r="K151" i="2"/>
  <c r="J151" i="2"/>
  <c r="J150" i="2" s="1"/>
  <c r="O146" i="2"/>
  <c r="M146" i="2"/>
  <c r="I146" i="2"/>
  <c r="M142" i="2"/>
  <c r="M137" i="2" s="1"/>
  <c r="I142" i="2"/>
  <c r="M138" i="2"/>
  <c r="O138" i="2" s="1"/>
  <c r="I138" i="2"/>
  <c r="L137" i="2"/>
  <c r="K137" i="2"/>
  <c r="J137" i="2"/>
  <c r="M133" i="2"/>
  <c r="O133" i="2" s="1"/>
  <c r="I133" i="2"/>
  <c r="M129" i="2"/>
  <c r="O129" i="2" s="1"/>
  <c r="I129" i="2"/>
  <c r="M125" i="2"/>
  <c r="I125" i="2"/>
  <c r="M121" i="2"/>
  <c r="O121" i="2" s="1"/>
  <c r="I121" i="2"/>
  <c r="M117" i="2"/>
  <c r="O117" i="2" s="1"/>
  <c r="I117" i="2"/>
  <c r="L116" i="2"/>
  <c r="K116" i="2"/>
  <c r="J116" i="2"/>
  <c r="M112" i="2"/>
  <c r="O112" i="2" s="1"/>
  <c r="I112" i="2"/>
  <c r="M108" i="2"/>
  <c r="I108" i="2"/>
  <c r="O104" i="2"/>
  <c r="M104" i="2"/>
  <c r="I104" i="2"/>
  <c r="L103" i="2"/>
  <c r="K103" i="2"/>
  <c r="J103" i="2"/>
  <c r="M99" i="2"/>
  <c r="O99" i="2" s="1"/>
  <c r="I99" i="2"/>
  <c r="O95" i="2"/>
  <c r="M95" i="2"/>
  <c r="I95" i="2"/>
  <c r="M91" i="2"/>
  <c r="I91" i="2"/>
  <c r="O87" i="2"/>
  <c r="M87" i="2"/>
  <c r="I87" i="2"/>
  <c r="M83" i="2"/>
  <c r="O83" i="2" s="1"/>
  <c r="I83" i="2"/>
  <c r="L82" i="2"/>
  <c r="K82" i="2"/>
  <c r="J82" i="2"/>
  <c r="O78" i="2"/>
  <c r="M78" i="2"/>
  <c r="I78" i="2"/>
  <c r="M74" i="2"/>
  <c r="M69" i="2" s="1"/>
  <c r="I74" i="2"/>
  <c r="M70" i="2"/>
  <c r="O70" i="2" s="1"/>
  <c r="I70" i="2"/>
  <c r="L69" i="2"/>
  <c r="K69" i="2"/>
  <c r="J69" i="2"/>
  <c r="M65" i="2"/>
  <c r="O65" i="2" s="1"/>
  <c r="I65" i="2"/>
  <c r="M61" i="2"/>
  <c r="O61" i="2" s="1"/>
  <c r="I61" i="2"/>
  <c r="M57" i="2"/>
  <c r="O57" i="2" s="1"/>
  <c r="I57" i="2"/>
  <c r="M53" i="2"/>
  <c r="O53" i="2" s="1"/>
  <c r="I53" i="2"/>
  <c r="M49" i="2"/>
  <c r="O49" i="2" s="1"/>
  <c r="I49" i="2"/>
  <c r="O45" i="2"/>
  <c r="M45" i="2"/>
  <c r="I45" i="2"/>
  <c r="M41" i="2"/>
  <c r="O41" i="2" s="1"/>
  <c r="I41" i="2"/>
  <c r="O37" i="2"/>
  <c r="M37" i="2"/>
  <c r="I37" i="2"/>
  <c r="M33" i="2"/>
  <c r="O33" i="2" s="1"/>
  <c r="I33" i="2"/>
  <c r="L32" i="2"/>
  <c r="K32" i="2"/>
  <c r="J32" i="2"/>
  <c r="O28" i="2"/>
  <c r="M28" i="2"/>
  <c r="I28" i="2"/>
  <c r="M24" i="2"/>
  <c r="O24" i="2" s="1"/>
  <c r="I24" i="2"/>
  <c r="L23" i="2"/>
  <c r="K23" i="2"/>
  <c r="J23" i="2"/>
  <c r="O19" i="2"/>
  <c r="M19" i="2"/>
  <c r="I19" i="2"/>
  <c r="M15" i="2"/>
  <c r="O15" i="2" s="1"/>
  <c r="I15" i="2"/>
  <c r="L14" i="2"/>
  <c r="K14" i="2"/>
  <c r="J14" i="2"/>
  <c r="M10" i="2"/>
  <c r="M9" i="2" s="1"/>
  <c r="I10" i="2"/>
  <c r="L9" i="2"/>
  <c r="K9" i="2"/>
  <c r="J9" i="2"/>
  <c r="K8" i="2" l="1"/>
  <c r="M82" i="2"/>
  <c r="O295" i="2"/>
  <c r="M92" i="3"/>
  <c r="M191" i="3"/>
  <c r="O235" i="3"/>
  <c r="L8" i="3"/>
  <c r="J8" i="2"/>
  <c r="O10" i="2"/>
  <c r="M14" i="2"/>
  <c r="M103" i="2"/>
  <c r="L150" i="2"/>
  <c r="M228" i="2"/>
  <c r="K8" i="3"/>
  <c r="M133" i="3"/>
  <c r="M212" i="3"/>
  <c r="M500" i="3"/>
  <c r="L8" i="2"/>
  <c r="M116" i="2"/>
  <c r="M151" i="2"/>
  <c r="M9" i="3"/>
  <c r="M158" i="3"/>
  <c r="M225" i="3"/>
  <c r="J272" i="3"/>
  <c r="M407" i="3"/>
  <c r="K523" i="3"/>
  <c r="M529" i="3"/>
  <c r="M523" i="3"/>
  <c r="O74" i="2"/>
  <c r="O91" i="2"/>
  <c r="O108" i="2"/>
  <c r="O125" i="2"/>
  <c r="O142" i="2"/>
  <c r="O176" i="2"/>
  <c r="O196" i="3"/>
  <c r="O213" i="3"/>
  <c r="O230" i="3"/>
  <c r="O264" i="3"/>
  <c r="O530" i="3"/>
  <c r="M23" i="2"/>
  <c r="M289" i="2"/>
  <c r="M47" i="3"/>
  <c r="O525" i="3"/>
  <c r="M32" i="2"/>
  <c r="M273" i="3"/>
  <c r="M290" i="3"/>
  <c r="M518" i="3"/>
  <c r="O14" i="3"/>
  <c r="O31" i="3"/>
  <c r="O97" i="3"/>
  <c r="O163" i="3"/>
  <c r="M8" i="2" l="1"/>
  <c r="M8" i="3"/>
  <c r="M272" i="3"/>
  <c r="M150" i="2"/>
  <c r="D10" i="1"/>
  <c r="D11" i="1"/>
  <c r="M3" i="3" l="1"/>
  <c r="C11" i="1" s="1"/>
  <c r="E11" i="1" s="1"/>
  <c r="M3" i="2"/>
  <c r="C10" i="1" s="1"/>
  <c r="E10" i="1" l="1"/>
  <c r="C7" i="1" s="1"/>
  <c r="C6" i="1"/>
</calcChain>
</file>

<file path=xl/sharedStrings.xml><?xml version="1.0" encoding="utf-8"?>
<sst xmlns="http://schemas.openxmlformats.org/spreadsheetml/2006/main" count="2776" uniqueCount="520">
  <si>
    <t xml:space="preserve">             Aspe</t>
  </si>
  <si>
    <t>Soupis objektů s DPH</t>
  </si>
  <si>
    <t>20171207-5-I</t>
  </si>
  <si>
    <t>Zpřístupnění objektu Moskevská a úprava učebny č.303</t>
  </si>
  <si>
    <t>var. 1</t>
  </si>
  <si>
    <t/>
  </si>
  <si>
    <t>Odbytová cena:</t>
  </si>
  <si>
    <t>OC+DPH:</t>
  </si>
  <si>
    <t>Objekt</t>
  </si>
  <si>
    <t>Popis</t>
  </si>
  <si>
    <t>OC</t>
  </si>
  <si>
    <t>DPH</t>
  </si>
  <si>
    <t>OC+DPH</t>
  </si>
  <si>
    <t xml:space="preserve">           Aspe</t>
  </si>
  <si>
    <t>SO V 01</t>
  </si>
  <si>
    <t>Zpřístupnění objektu</t>
  </si>
  <si>
    <t>SŽDC05</t>
  </si>
  <si>
    <t>S</t>
  </si>
  <si>
    <t>O</t>
  </si>
  <si>
    <t>Příloha k formuláři pro ocenění nabídky</t>
  </si>
  <si>
    <t>Stavba: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</si>
  <si>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</si>
  <si>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</si>
  <si>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</si>
  <si>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</si>
  <si>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</si>
  <si>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</si>
  <si>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</si>
  <si>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</si>
  <si>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</si>
  <si>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</si>
  <si>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Cena</t>
  </si>
  <si>
    <t>Dodávka</t>
  </si>
  <si>
    <t>Montáž</t>
  </si>
  <si>
    <t>Jednotková</t>
  </si>
  <si>
    <t>Celkem</t>
  </si>
  <si>
    <t>Cenové soustavy</t>
  </si>
  <si>
    <t>O1</t>
  </si>
  <si>
    <t>01a</t>
  </si>
  <si>
    <t>Stavební část</t>
  </si>
  <si>
    <t>SD</t>
  </si>
  <si>
    <t>3</t>
  </si>
  <si>
    <t>Svislé a kompletní konstrukce</t>
  </si>
  <si>
    <t>P</t>
  </si>
  <si>
    <t>1</t>
  </si>
  <si>
    <t>38938100R</t>
  </si>
  <si>
    <t>Dobetonování původní prohlubně po čistící zóně</t>
  </si>
  <si>
    <t>KS</t>
  </si>
  <si>
    <t>[bez vazby na CS]</t>
  </si>
  <si>
    <t>2</t>
  </si>
  <si>
    <t>PP</t>
  </si>
  <si>
    <t>VV</t>
  </si>
  <si>
    <t>4</t>
  </si>
  <si>
    <t>Vodorovné konstrukce</t>
  </si>
  <si>
    <t>42395111R</t>
  </si>
  <si>
    <t>Dočasné konstrukce OSB desky vč. nosné konstrukce, uzavření vstupu zřízení</t>
  </si>
  <si>
    <t>M2</t>
  </si>
  <si>
    <t>2.16*4=8,640 [A] 
Celkem: A=8,640 [B]</t>
  </si>
  <si>
    <t>42395211R</t>
  </si>
  <si>
    <t>Dočasné konstrukce OSB desky vč. nosné konstrukce, uzavření vstupu odstranění</t>
  </si>
  <si>
    <t>6</t>
  </si>
  <si>
    <t>Úpravy povrchů, podlahy a osazování výplní</t>
  </si>
  <si>
    <t>18</t>
  </si>
  <si>
    <t>621325108</t>
  </si>
  <si>
    <t>Oprava vnější vápenocementové hladké omítky složitosti 1 podhledů a ostění v rozsahu do 80%</t>
  </si>
  <si>
    <t>CS ÚRS 2017 01</t>
  </si>
  <si>
    <t>2*0.8*3=4,800 [A] 
0.8*1.25=1,000 [B] 
Celkem: A+B=5,800 [C] 
Celkem: C=5,800 [D]</t>
  </si>
  <si>
    <t>19</t>
  </si>
  <si>
    <t>631312121</t>
  </si>
  <si>
    <t>Doplnění dosavadních mazanin betonem prostým plochy do 4 m2 tloušťky do 80 mm</t>
  </si>
  <si>
    <t>M3</t>
  </si>
  <si>
    <t>767</t>
  </si>
  <si>
    <t>Konstrukce zámečnické</t>
  </si>
  <si>
    <t>9</t>
  </si>
  <si>
    <t>697520300R</t>
  </si>
  <si>
    <t>hliníkové profily s textilní násadou a kartáčovým meziprvkem (guma tl. 22)</t>
  </si>
  <si>
    <t>11</t>
  </si>
  <si>
    <t>697521600</t>
  </si>
  <si>
    <t>rám pro zapuštění</t>
  </si>
  <si>
    <t>M</t>
  </si>
  <si>
    <t>767161821R</t>
  </si>
  <si>
    <t>Demontáž zábradlí schodišťového pozink</t>
  </si>
  <si>
    <t>5</t>
  </si>
  <si>
    <t>767161851R</t>
  </si>
  <si>
    <t>Demontáž madel schodišťových dřevěných</t>
  </si>
  <si>
    <t>76722014R</t>
  </si>
  <si>
    <t>Montáž a dodávka plošiny s pojezdem a elektroinstalací, konstrukce pro šikmou plošinu a vodící prvky vše v barvě komaxit</t>
  </si>
  <si>
    <t>KPL</t>
  </si>
  <si>
    <t>8</t>
  </si>
  <si>
    <t>767531111R</t>
  </si>
  <si>
    <t>Montáž vstupních kovových nebo plastových rohoží čistících zón</t>
  </si>
  <si>
    <t>2.16*1=2,160 [A] 
Celkem: A=2,160 [B]</t>
  </si>
  <si>
    <t>7</t>
  </si>
  <si>
    <t>76753111R</t>
  </si>
  <si>
    <t>Demontáž vstupních kovových nebo plastových rohoží čistících zón</t>
  </si>
  <si>
    <t>10</t>
  </si>
  <si>
    <t>767531121</t>
  </si>
  <si>
    <t>Osazení zapuštěného rámu k čistícím rohožím</t>
  </si>
  <si>
    <t>2*(2.16+1)=6,320 [A] 
Celkem: A=6,320 [B]</t>
  </si>
  <si>
    <t>12</t>
  </si>
  <si>
    <t>767658911R</t>
  </si>
  <si>
    <t>Demontáž vrat, repase a zpětná montáž</t>
  </si>
  <si>
    <t>771</t>
  </si>
  <si>
    <t>Podlahy z dlaždic</t>
  </si>
  <si>
    <t>28</t>
  </si>
  <si>
    <t>771471810</t>
  </si>
  <si>
    <t>Demontáž soklíků z dlaždic keramických kladených do malty rovných</t>
  </si>
  <si>
    <t>29</t>
  </si>
  <si>
    <t>771571810</t>
  </si>
  <si>
    <t>Demontáž podlah z dlaždic keramických kladených do malty</t>
  </si>
  <si>
    <t>1*2.6=2,600 [A] 
Celkem: A=2,600 [B]</t>
  </si>
  <si>
    <t>30</t>
  </si>
  <si>
    <t>77157392R</t>
  </si>
  <si>
    <t>Oprava podlah z keramických dlaždic po demontáži původních sloupků zábradlí</t>
  </si>
  <si>
    <t>KUS</t>
  </si>
  <si>
    <t>784</t>
  </si>
  <si>
    <t>Malby</t>
  </si>
  <si>
    <t>13</t>
  </si>
  <si>
    <t>784171111R</t>
  </si>
  <si>
    <t>Zakrytí vnitřních ploch v místnostech výšky do 3,80 m vč. materiálu</t>
  </si>
  <si>
    <t>(3.48+2.739+1.92)*4.9=39,881 [A] 
Celkem: A=39,881 [B]</t>
  </si>
  <si>
    <t>14</t>
  </si>
  <si>
    <t>784181101</t>
  </si>
  <si>
    <t>Základní akrylátová jednonásobná penetrace podkladu v místnostech výšky do 3,80m</t>
  </si>
  <si>
    <t>Penetrace podkladu jednonásobná základní akrylátová v místnostech výšky do 3,80 m</t>
  </si>
  <si>
    <t>15</t>
  </si>
  <si>
    <t>784191007</t>
  </si>
  <si>
    <t>Čištění vnitřních ploch podlah po provedení malířských prací</t>
  </si>
  <si>
    <t>16</t>
  </si>
  <si>
    <t>784211101</t>
  </si>
  <si>
    <t>Dvojnásobné bílé malby ze směsí za mokra výborně otěruvzdorných v místnostech výšky do 3,80 m</t>
  </si>
  <si>
    <t>17</t>
  </si>
  <si>
    <t>784211151</t>
  </si>
  <si>
    <t>Příplatek k cenám 2x maleb ze směsí za mokra otěruvzdorných za barevnou malbu  tónovanou přípravky</t>
  </si>
  <si>
    <t>Ostatní konstrukce a práce, bourání</t>
  </si>
  <si>
    <t>20</t>
  </si>
  <si>
    <t>949101112R</t>
  </si>
  <si>
    <t>Lešení pomocné pro objekty pozemních staveb s lešeňovou podlahou v do 3,5 m zatížení do 150 kg/m2</t>
  </si>
  <si>
    <t>Lešení pomocné pracovní pro objekty pozemních staveb pro zatížení do 150 kg/m2, o výšce lešeňové podlahy přes 1,9 do 3,5 m</t>
  </si>
  <si>
    <t>17.28=17,280 [A] 
2.2*3=6,600 [B] 
Celkem: A+B=23,880 [C] 
Celkem: C=23,880 [D]</t>
  </si>
  <si>
    <t>21</t>
  </si>
  <si>
    <t>97105225R</t>
  </si>
  <si>
    <t>Hrubá výplň rýh vč. začištění</t>
  </si>
  <si>
    <t>22</t>
  </si>
  <si>
    <t>974029133</t>
  </si>
  <si>
    <t>Vysekání rýh ve zdivu kamenném hl do 50 mm š do 100 mm</t>
  </si>
  <si>
    <t>Vysekání rýh ve zdivu kamenném do hl. 50 mm a šířky do 100 mm</t>
  </si>
  <si>
    <t>997</t>
  </si>
  <si>
    <t>Přesun sutě</t>
  </si>
  <si>
    <t>23</t>
  </si>
  <si>
    <t>997013213</t>
  </si>
  <si>
    <t>Vnitrostaveništní doprava suti a vybouraných hmot pro budovy v do 12 m ručně</t>
  </si>
  <si>
    <t>T</t>
  </si>
  <si>
    <t>Vnitrostaveništní doprava suti a vybouraných hmot vodorovně do 50 m svisle ručně (nošením po schodech) pro budovy a haly výšky přes 9 do 12 m</t>
  </si>
  <si>
    <t>24</t>
  </si>
  <si>
    <t>997013219</t>
  </si>
  <si>
    <t>Příplatek k vnitrostaveništní dopravě suti a vybouraných hmot za zvětšenou dopravu suti ZKD 10 m</t>
  </si>
  <si>
    <t>Vnitrostaveništní doprava suti a vybouraných hmot vodorovně do 50 m Příplatek k cenám -3111 až -3217 za zvětšenou vodorovnou dopravu přes vymezenou dopravní vzdálenost za každých dalších i započatých 10 m</t>
  </si>
  <si>
    <t>25</t>
  </si>
  <si>
    <t>997013501</t>
  </si>
  <si>
    <t>Odvoz suti a vybouraných hmot na skládku nebo meziskládku do 1 km se složením</t>
  </si>
  <si>
    <t>Odvoz suti a vybouraných hmot na skládku nebo meziskládku se složením, na vzdálenost do 1 km</t>
  </si>
  <si>
    <t>26</t>
  </si>
  <si>
    <t>997013509</t>
  </si>
  <si>
    <t>Příplatek k odvozu suti a vybouraných hmot na skládku ZKD 1 km přes 1 km</t>
  </si>
  <si>
    <t>Odvoz suti a vybouraných hmot na skládku nebo meziskládku se složením, na vzdálenost Příplatek k ceně za každý další i započatý 1 km přes 1 km</t>
  </si>
  <si>
    <t>27</t>
  </si>
  <si>
    <t>997013831</t>
  </si>
  <si>
    <t>Poplatek za uložení stavebního směsného odpadu na skládce (skládkovné)</t>
  </si>
  <si>
    <t>Poplatek za uložení stavebního odpadu na skládce (skládkovné) směsného</t>
  </si>
  <si>
    <t>VRN</t>
  </si>
  <si>
    <t>Vedlejší rozpočtové náklady</t>
  </si>
  <si>
    <t>31</t>
  </si>
  <si>
    <t>030001000</t>
  </si>
  <si>
    <t>Zařízení staveniště</t>
  </si>
  <si>
    <t>32</t>
  </si>
  <si>
    <t>784191007R</t>
  </si>
  <si>
    <t>Úklid a dokončovací práce</t>
  </si>
  <si>
    <t>HOD</t>
  </si>
  <si>
    <t>33</t>
  </si>
  <si>
    <t>784191008R</t>
  </si>
  <si>
    <t>Doprava</t>
  </si>
  <si>
    <t>%</t>
  </si>
  <si>
    <t>01b</t>
  </si>
  <si>
    <t>Elektroinstalace</t>
  </si>
  <si>
    <t>D2</t>
  </si>
  <si>
    <t>Materiál elektromontážní</t>
  </si>
  <si>
    <t>101105</t>
  </si>
  <si>
    <t>kabel CYKY-O 3x1,5</t>
  </si>
  <si>
    <t>101106</t>
  </si>
  <si>
    <t>kabel CYKY-J 3x2,5</t>
  </si>
  <si>
    <t>171106</t>
  </si>
  <si>
    <t>vodič CY 2,5 Č  /H07V-U/</t>
  </si>
  <si>
    <t>173108</t>
  </si>
  <si>
    <t>vodič CYA 6 ZŽ /H07V-K/</t>
  </si>
  <si>
    <t>199211</t>
  </si>
  <si>
    <t>svorka Wago 273-100  3x1,5mm2 krabicová bezšroubo</t>
  </si>
  <si>
    <t>199222</t>
  </si>
  <si>
    <t>svorka Wago 273-104  3x2,5mm2 krabicová bezšroubo</t>
  </si>
  <si>
    <t>199511</t>
  </si>
  <si>
    <t>štítek kabelový 30x10mm malý</t>
  </si>
  <si>
    <t>311116</t>
  </si>
  <si>
    <t>krabice univerzální/odbočná KU68-1902 vč.KO68</t>
  </si>
  <si>
    <t>311215</t>
  </si>
  <si>
    <t>krabice přístrojová KP67/1</t>
  </si>
  <si>
    <t>321213</t>
  </si>
  <si>
    <t>trubka ohebná PVC monoflex 1420</t>
  </si>
  <si>
    <t>333021</t>
  </si>
  <si>
    <t>lišta vkládací LV 18x13</t>
  </si>
  <si>
    <t>340111</t>
  </si>
  <si>
    <t>Podružný el. materiál</t>
  </si>
  <si>
    <t>340112</t>
  </si>
  <si>
    <t>Drobný nespecifikovaný materiál popisovací, spojovací atd.</t>
  </si>
  <si>
    <t>418311</t>
  </si>
  <si>
    <t>pohybový spínač 230V, 2kW, soumrak., IP44</t>
  </si>
  <si>
    <t>spínač/strojek 10A/250Vstř 1,1So</t>
  </si>
  <si>
    <t>421306</t>
  </si>
  <si>
    <t>zásuvka 16A/230Vstř chráněná</t>
  </si>
  <si>
    <t>421391</t>
  </si>
  <si>
    <t>rámeček krycí 1přístroj</t>
  </si>
  <si>
    <t>434322</t>
  </si>
  <si>
    <t>jistič 1pól/ch.B/6A/10kA</t>
  </si>
  <si>
    <t>438011</t>
  </si>
  <si>
    <t>proud chránič+jistič 2p/1+N/6A/ch.B/30mA</t>
  </si>
  <si>
    <t>D3</t>
  </si>
  <si>
    <t>Elektromontáže</t>
  </si>
  <si>
    <t>210010003</t>
  </si>
  <si>
    <t>trubka plast ohebná,pod omítkou,typ 2323/pr.23</t>
  </si>
  <si>
    <t>210010111</t>
  </si>
  <si>
    <t>minilišta vkládací pevně uložená do š.20mm</t>
  </si>
  <si>
    <t>210010301</t>
  </si>
  <si>
    <t>krabice přístrojová bez zapojení</t>
  </si>
  <si>
    <t>210010311</t>
  </si>
  <si>
    <t>krabice odbočná bez svorkovnice a zapojení(-KO68)</t>
  </si>
  <si>
    <t>210100001</t>
  </si>
  <si>
    <t>ukončení v rozvaděči vč.zapojení vodiče do 2,5mm2</t>
  </si>
  <si>
    <t>210100101</t>
  </si>
  <si>
    <t>ukončení na svorkovnici vodič do 16mm2</t>
  </si>
  <si>
    <t>210111012</t>
  </si>
  <si>
    <t>zásuvka domovní zapuštěná vč.zapojení průběžně</t>
  </si>
  <si>
    <t>210120401</t>
  </si>
  <si>
    <t>jistič vč.zapojení 1pól/25A</t>
  </si>
  <si>
    <t>210120481</t>
  </si>
  <si>
    <t>proudový chránič vč.zapojení 2pól/25A</t>
  </si>
  <si>
    <t>210120804</t>
  </si>
  <si>
    <t>čidlo pohybu vč zapojení</t>
  </si>
  <si>
    <t>210190001</t>
  </si>
  <si>
    <t>úprava rozvaděče, zkoušky, prohl. o shodě atd.</t>
  </si>
  <si>
    <t>210800103</t>
  </si>
  <si>
    <t>kabel Cu(-CYKY) pod omítkou do 2x4/3x2,5/5x1,5</t>
  </si>
  <si>
    <t>210800565</t>
  </si>
  <si>
    <t>vodič Cu(-CY,CYA) v rozvaděči do 1x2,5</t>
  </si>
  <si>
    <t>210800851</t>
  </si>
  <si>
    <t>vodič Cu(-CY,CYA) pevně uložený do 1x35</t>
  </si>
  <si>
    <t>34</t>
  </si>
  <si>
    <t>210950101</t>
  </si>
  <si>
    <t>označovací štítek na kabel</t>
  </si>
  <si>
    <t>VRN3</t>
  </si>
  <si>
    <t>35</t>
  </si>
  <si>
    <t>Základní rozdělení průvodních činností a nákladů zařízení staveniště</t>
  </si>
  <si>
    <t>VRN4</t>
  </si>
  <si>
    <t>Inženýrská činnost</t>
  </si>
  <si>
    <t>36</t>
  </si>
  <si>
    <t>041103000.1</t>
  </si>
  <si>
    <t>Autorský dozor</t>
  </si>
  <si>
    <t>Inženýrská činnost dozory autorský dozor projektanta</t>
  </si>
  <si>
    <t>37</t>
  </si>
  <si>
    <t>044002000</t>
  </si>
  <si>
    <t>Revize</t>
  </si>
  <si>
    <t>Hlavní tituly průvodních činností a nákladů inženýrská činnost revize</t>
  </si>
  <si>
    <t>VRN7</t>
  </si>
  <si>
    <t>Provozní vlivy</t>
  </si>
  <si>
    <t>39</t>
  </si>
  <si>
    <t>070001000</t>
  </si>
  <si>
    <t>PV/rušení provozem investora</t>
  </si>
  <si>
    <t>SO V 02</t>
  </si>
  <si>
    <t>Úprava učebny č.303</t>
  </si>
  <si>
    <t>611335421</t>
  </si>
  <si>
    <t>Oprava vnitřní cementové štukové omítky stropů v rozsahu plochy do 10%</t>
  </si>
  <si>
    <t>9.45*7.8=73,710 [A] 
Celkem: A=73,710 [B]</t>
  </si>
  <si>
    <t>611335423R</t>
  </si>
  <si>
    <t>Oškrábání vnitřní cementové štukové omítky stropů v rozsahu plochy do 10%</t>
  </si>
  <si>
    <t>61133542R</t>
  </si>
  <si>
    <t>Oškrábání vnitřní cementové štukové omítky stěn v rozsahu plochy do 10%</t>
  </si>
  <si>
    <t>2*(7.8+9.45)=34,500 [A] 
Celkem: A=34,500 [B]</t>
  </si>
  <si>
    <t>612335422</t>
  </si>
  <si>
    <t>Oprava vnitřní cementové štukové omítky stěn v rozsahu plochy do 10%</t>
  </si>
  <si>
    <t>722</t>
  </si>
  <si>
    <t>Zdravotechnika - vnitřní vodovod</t>
  </si>
  <si>
    <t>722170801</t>
  </si>
  <si>
    <t>Demontáž rozvodů vody z plastů do D 25</t>
  </si>
  <si>
    <t>Demontáž rozvodů vody z plastů do D 25 mm</t>
  </si>
  <si>
    <t>722174002</t>
  </si>
  <si>
    <t>Potrubí vodovodní plastové PPR svar polyfuze PN 16 D 20 x 2,8 mm</t>
  </si>
  <si>
    <t>Potrubí z plastových trubek z polypropylenu (PPR) svařovaných polyfuzně PN 16 (SDR 7,4) D 20 x 2,8</t>
  </si>
  <si>
    <t>722179191</t>
  </si>
  <si>
    <t>Příplatek k rozvodu vody z plastů za malý rozsah prací na zakázce do 20 m</t>
  </si>
  <si>
    <t>SOUBOR</t>
  </si>
  <si>
    <t>722190401</t>
  </si>
  <si>
    <t>Vyvedení a upevnění výpustku do DN 25</t>
  </si>
  <si>
    <t>Zřízení přípojek na potrubí vyvedení a upevnění výpustek do DN 25</t>
  </si>
  <si>
    <t>722211813</t>
  </si>
  <si>
    <t>Demontáž armatur přírubových se dvěma přírubami do DN 80</t>
  </si>
  <si>
    <t>725</t>
  </si>
  <si>
    <t>Zdravotechnika - zařizovací předměty</t>
  </si>
  <si>
    <t>725210821</t>
  </si>
  <si>
    <t>Demontáž umyvadel bez výtokových armatur</t>
  </si>
  <si>
    <t>Demontáž umyvadel bez výtokových armatur umyvadel</t>
  </si>
  <si>
    <t>725211621</t>
  </si>
  <si>
    <t>Umyvadlo keramické připevněné na stěnu šrouby bílé se sloupem na sifon 500 mm</t>
  </si>
  <si>
    <t>725810811</t>
  </si>
  <si>
    <t>Demontáž ventilů výtokových nástěnných</t>
  </si>
  <si>
    <t>Demontáž výtokových ventilů nástěnných</t>
  </si>
  <si>
    <t>725820801</t>
  </si>
  <si>
    <t>Demontáž baterie nástěnné do G 3 / 4</t>
  </si>
  <si>
    <t>Demontáž baterií nástěnných do G 3/4</t>
  </si>
  <si>
    <t>725822612</t>
  </si>
  <si>
    <t>Baterie umyvadlové stojánkové pákové s výpustí</t>
  </si>
  <si>
    <t>725851325</t>
  </si>
  <si>
    <t>Ventil odpadní umyvadlový bez přepadu G 5/4</t>
  </si>
  <si>
    <t>725860811</t>
  </si>
  <si>
    <t>Demontáž uzávěrů zápachu jednoduchých</t>
  </si>
  <si>
    <t>725861101</t>
  </si>
  <si>
    <t>Zápachová uzávěrka pro umyvadla DN 32</t>
  </si>
  <si>
    <t>998725101</t>
  </si>
  <si>
    <t>Přesun hmot tonážní pro zařizovací předměty v objektech v do 6 m</t>
  </si>
  <si>
    <t>Přesun hmot pro zařizovací předměty stanovený z hmotnosti přesunovaného materiálu vodorovná dopravní vzdálenost do 50 m v objektech výšky do 6 m</t>
  </si>
  <si>
    <t>998725181</t>
  </si>
  <si>
    <t>Příplatek k přesunu hmot tonážní 725 prováděný bez použití mechanizace</t>
  </si>
  <si>
    <t>Přesun hmot pro zařizovací předměty stanovený z hmotnosti přesunovaného materiálu Příplatek k cenám za přesun prováděný bez použití mechanizace pro jakoukoliv výšku objektu</t>
  </si>
  <si>
    <t>998725193</t>
  </si>
  <si>
    <t>Příplatek k přesunu hmot tonážní 725 za zvětšený přesun do 500 m</t>
  </si>
  <si>
    <t>Přesun hmot pro zařizovací předměty stanovený z hmotnosti přesunovaného materiálu Příplatek k cenám za zvětšený přesun přes vymezenou největší dopravní vzdálenost do 500 m</t>
  </si>
  <si>
    <t>762</t>
  </si>
  <si>
    <t>Konstrukce tesařské</t>
  </si>
  <si>
    <t>607215200</t>
  </si>
  <si>
    <t>deska dřevotřísková typ S třída E1, jakost I tl. 18 mm</t>
  </si>
  <si>
    <t>607215200.1</t>
  </si>
  <si>
    <t>762510845R</t>
  </si>
  <si>
    <t>Demontáž kce podkladové z desek cementotřískových tl do 20 mm šroubovaných 1.vrstva</t>
  </si>
  <si>
    <t>762512245R</t>
  </si>
  <si>
    <t>Montáž podlahové kce podkladové z desek dřevotřískových nebo cementotřískových šroubovaných na dřevo 2.vrstvy</t>
  </si>
  <si>
    <t>9.45*7.8=73,710 [A] 
A * 2Koeficient množství=147,420 [B] 
Celkem: B=147,420 [C]</t>
  </si>
  <si>
    <t>762521962R</t>
  </si>
  <si>
    <t>Vyřezání části podlahy z desek - příprava prostupů</t>
  </si>
  <si>
    <t>76252396R</t>
  </si>
  <si>
    <t>Doplnění části podlah do 30%</t>
  </si>
  <si>
    <t>9.45*7.8*0.3=22,113 [A] 
Celkem: A=22,113 [B]</t>
  </si>
  <si>
    <t>762595001R</t>
  </si>
  <si>
    <t>Prošroubování stávajících prken</t>
  </si>
  <si>
    <t>998762101</t>
  </si>
  <si>
    <t>Přesun hmot tonážní pro kce tesařské v objektech v do 6 m</t>
  </si>
  <si>
    <t>Přesun hmot pro konstrukce tesařské stanovený z hmotnosti přesunovaného materiálu vodorovná dopravní vzdálenost do 50 m v objektech výšky do 6 m</t>
  </si>
  <si>
    <t>998762181</t>
  </si>
  <si>
    <t>Příplatek k přesunu hmot tonážní 762 prováděný bez použití mechanizace</t>
  </si>
  <si>
    <t>Přesun hmot pro konstrukce tesařské stanovený z hmotnosti přesunovaného materiálu Příplatek k cenám za přesun prováděný bez použití mechanizace pro jakoukoliv výšku objektu</t>
  </si>
  <si>
    <t>998762194</t>
  </si>
  <si>
    <t>Příplatek k přesunu hmot tonážní 762 za zvětšený přesun do 1000 m</t>
  </si>
  <si>
    <t>Přesun hmot pro konstrukce tesařské stanovený z hmotnosti přesunovaného materiálu Příplatek k cenám za zvětšený přesun přes vymezenou největší dopravní vzdálenost do 1000 m</t>
  </si>
  <si>
    <t>776</t>
  </si>
  <si>
    <t>Podlahy povlakové</t>
  </si>
  <si>
    <t>41</t>
  </si>
  <si>
    <t>697510560</t>
  </si>
  <si>
    <t>koberec v rolích š. 4m dle požadavků investora</t>
  </si>
  <si>
    <t>43</t>
  </si>
  <si>
    <t>697512000</t>
  </si>
  <si>
    <t>lišta kobercová</t>
  </si>
  <si>
    <t>38</t>
  </si>
  <si>
    <t>776201812</t>
  </si>
  <si>
    <t>Demontáž lepených povlakových podlah s podložkou ručně</t>
  </si>
  <si>
    <t>40</t>
  </si>
  <si>
    <t>776211111</t>
  </si>
  <si>
    <t>Lepení textilních pásů</t>
  </si>
  <si>
    <t>776410811</t>
  </si>
  <si>
    <t>Odstranění soklíků a lišt pryžových nebo plastových</t>
  </si>
  <si>
    <t>2*(9.45+7.8)=34,500 [A] 
Celkem: A=34,500 [B]</t>
  </si>
  <si>
    <t>42</t>
  </si>
  <si>
    <t>776421111</t>
  </si>
  <si>
    <t>Montáž obvodových lišt lepením</t>
  </si>
  <si>
    <t>Montáž lišt obvodových lepených</t>
  </si>
  <si>
    <t>781</t>
  </si>
  <si>
    <t>Dokončovací práce - obklady</t>
  </si>
  <si>
    <t>45</t>
  </si>
  <si>
    <t>597610390</t>
  </si>
  <si>
    <t>obkládačky keramické - koupelny (bílé i barevné) 20 x 25 x 0,68 cm I. j. upřesní investor</t>
  </si>
  <si>
    <t>44</t>
  </si>
  <si>
    <t>781473114</t>
  </si>
  <si>
    <t>Montáž obkladů vnitřních keramických hladkých do 22 ks/m2 lepených standardním lepidlem</t>
  </si>
  <si>
    <t>Montáž obkladů vnitřních stěn z dlaždic keramických lepených standardním lepidlem režných nebo glazovaných hladkých přes 19 do 22 ks/m2</t>
  </si>
  <si>
    <t>1.2*1.4=1,680 [A] 
Celkem: A=1,680 [B]</t>
  </si>
  <si>
    <t>46</t>
  </si>
  <si>
    <t>781473810</t>
  </si>
  <si>
    <t>Demontáž obkladů z obkladaček keramických lepených</t>
  </si>
  <si>
    <t>Demontáž obkladů z dlaždic keramických lepených</t>
  </si>
  <si>
    <t>47</t>
  </si>
  <si>
    <t>781479191</t>
  </si>
  <si>
    <t>Příplatek k montáži obkladů vnitřních keramických hladkých za plochu do 10 m2</t>
  </si>
  <si>
    <t>Montáž obkladů vnitřních stěn z dlaždic keramických Příplatek k cenám za plochu do 10 m2 jednotlivě</t>
  </si>
  <si>
    <t>48</t>
  </si>
  <si>
    <t>781479194</t>
  </si>
  <si>
    <t>Příplatek k montáži obkladů vnitřních keramických hladkých za nerovný povrch</t>
  </si>
  <si>
    <t>Montáž obkladů vnitřních stěn z dlaždic keramických Příplatek k cenám za vyrovnání nerovného povrchu</t>
  </si>
  <si>
    <t>49</t>
  </si>
  <si>
    <t>781479195</t>
  </si>
  <si>
    <t>Příplatek k montáži obkladů vnitřních keramických hladkých za spárování</t>
  </si>
  <si>
    <t>50</t>
  </si>
  <si>
    <t>781479196</t>
  </si>
  <si>
    <t>Příplatek k montáži obkladů vnitřních keramických hladkých za spárování tmelem dvousložkovým</t>
  </si>
  <si>
    <t>Montáž obkladů vnitřních stěn z dlaždic keramických Příplatek k cenám za dvousložkový spárovací tmel</t>
  </si>
  <si>
    <t>51</t>
  </si>
  <si>
    <t>781493511</t>
  </si>
  <si>
    <t>Plastové profily ukončovací lepené standardním lepidlem</t>
  </si>
  <si>
    <t>1.2+1.4=2,600 [A] 
Celkem: A=2,600 [B]</t>
  </si>
  <si>
    <t>52</t>
  </si>
  <si>
    <t>Zakrytí nemalovaných ploch (materiál ve specifikaci) včetně pozdějšího odkrytí svislých ploch např. stěn, oken, dveří v místnostech výšky do 3,80</t>
  </si>
  <si>
    <t>53</t>
  </si>
  <si>
    <t>stěny' 
2*(9.45*7.8)*4=589,680 [A] 
'strop' 
9.45*7.8=73,710 [B] 
'stěny a strop část chodby - napojení rozvaděče' 
40=40,000 [C] 
Celkem: C=40,000 [D]</t>
  </si>
  <si>
    <t>54</t>
  </si>
  <si>
    <t>55</t>
  </si>
  <si>
    <t>Malby z malířských směsí otěruvzdorných za mokra dvojnásobné, bílé za mokra otěruvzdorné výborně v místnostech výšky do 3,80 m</t>
  </si>
  <si>
    <t>56</t>
  </si>
  <si>
    <t>Malby z malířských směsí otěruvzdorných za mokra Příplatek k cenám dvojnásobných maleb za provádění barevné malby tónované tónovacími přípravky</t>
  </si>
  <si>
    <t>stěny' 
2*(9.45*7.8)*4=589,680 [A] 
'strop' 
9.45*7.8=73,710 [B] 
'stěny a strop část chodby - napojení rozvaděče' 
15*1.6=24,000 [C] 
Celkem: C=24,000 [D]</t>
  </si>
  <si>
    <t>786</t>
  </si>
  <si>
    <t>Dokončovací práce - čalounické úpravy</t>
  </si>
  <si>
    <t>58</t>
  </si>
  <si>
    <t>786612200</t>
  </si>
  <si>
    <t>Montáž zastiňujících rolet z textilií nebo umělých tkanin</t>
  </si>
  <si>
    <t>Montáž zastiňujících rolet z textilií nebo umělých tkanin</t>
  </si>
  <si>
    <t>2*(1.65*2.45)=8,085 [A] 
2*(1.25*2.45)=6,125 [B] 
Celkem: A+B=14,210 [C] 
Celkem: C=14,210 [D]</t>
  </si>
  <si>
    <t>57</t>
  </si>
  <si>
    <t>786612201R</t>
  </si>
  <si>
    <t>Demontáž stávajících rolet</t>
  </si>
  <si>
    <t>59</t>
  </si>
  <si>
    <t>78661220R</t>
  </si>
  <si>
    <t>Vertikální látkové žaluzie</t>
  </si>
  <si>
    <t>949101112</t>
  </si>
  <si>
    <t>2*(7.8+9.45)=34,500 [A] 
9.45*7.8=73,710 [B] 
Celkem: B=73,710 [C]</t>
  </si>
  <si>
    <t>Hrubá výplň rýh v podlaze vč. začištění</t>
  </si>
  <si>
    <t>60</t>
  </si>
  <si>
    <t>61</t>
  </si>
  <si>
    <t>784191006R</t>
  </si>
  <si>
    <t>Vyklízení a připravení prostoru</t>
  </si>
  <si>
    <t>62</t>
  </si>
  <si>
    <t>63</t>
  </si>
  <si>
    <t>D1</t>
  </si>
  <si>
    <t>Dodávky zařízení</t>
  </si>
  <si>
    <t>473051</t>
  </si>
  <si>
    <t>přepěťová ochrana typu 3 do krabice</t>
  </si>
  <si>
    <t>510001</t>
  </si>
  <si>
    <t>LED panel závěsný, 42 W, 4457 lm, Ra 80, 4000K, rozm. 1195 x 295 x 15 mm</t>
  </si>
  <si>
    <t>712110</t>
  </si>
  <si>
    <t>switch 1GB, 48 port dle výběru investora</t>
  </si>
  <si>
    <t>713131</t>
  </si>
  <si>
    <t>vyklápěcí zásuvková krabice na stůl 2x 230V/16A, RJ45</t>
  </si>
  <si>
    <t>kabel CYKY-J 3x1,5</t>
  </si>
  <si>
    <t>209406</t>
  </si>
  <si>
    <t>kabel U/UTP Cat.6</t>
  </si>
  <si>
    <t>209477</t>
  </si>
  <si>
    <t>konektor komunikační UTP RJ45 cat.6</t>
  </si>
  <si>
    <t>311222</t>
  </si>
  <si>
    <t>krabice přístrojová KP64/2</t>
  </si>
  <si>
    <t>311223</t>
  </si>
  <si>
    <t>krabice přístrojová KP64/3</t>
  </si>
  <si>
    <t>312001</t>
  </si>
  <si>
    <t>krabice KSK80/IP66 81x81x51mm</t>
  </si>
  <si>
    <t>312002</t>
  </si>
  <si>
    <t>závěs svítidla 0.5m, komplet vč spoj. materiálu</t>
  </si>
  <si>
    <t>321216</t>
  </si>
  <si>
    <t>trubka ohebná PVC monoflex 1440</t>
  </si>
  <si>
    <t>333111</t>
  </si>
  <si>
    <t>lišta vkládací LHD 20x20</t>
  </si>
  <si>
    <t>411204</t>
  </si>
  <si>
    <t>spínač 10A/250Vstř řaz.5</t>
  </si>
  <si>
    <t>421301</t>
  </si>
  <si>
    <t>zásuvka 16A/250Vstř</t>
  </si>
  <si>
    <t>421392</t>
  </si>
  <si>
    <t>rámeček krycí 2x vodoro</t>
  </si>
  <si>
    <t>421393</t>
  </si>
  <si>
    <t>rámeček krycí 3x vodoro</t>
  </si>
  <si>
    <t>421491</t>
  </si>
  <si>
    <t>rámeček krycí 2přístroje</t>
  </si>
  <si>
    <t>4221328</t>
  </si>
  <si>
    <t>zásuvka Valena 2xRJ45/cat.6 UTP</t>
  </si>
  <si>
    <t>434304</t>
  </si>
  <si>
    <t>jistič 1pól/ch.B/ 16A/6kA</t>
  </si>
  <si>
    <t>438013</t>
  </si>
  <si>
    <t>proud chránič+jistič 2p/1+N/16A/ch.B/30mA</t>
  </si>
  <si>
    <t>210010006</t>
  </si>
  <si>
    <t>trubka plast ohebná,pod omítkou,typ 2348/pr.48</t>
  </si>
  <si>
    <t>210010105</t>
  </si>
  <si>
    <t>lišta vkládací úplná pevně uložená do š.40mm</t>
  </si>
  <si>
    <t>210010453</t>
  </si>
  <si>
    <t>krabice plast pro P rozvod vč.zapojení 8111</t>
  </si>
  <si>
    <t>210110043</t>
  </si>
  <si>
    <t>přepínač zapuštěný vč.zapojení sériový/řazení 5-5A</t>
  </si>
  <si>
    <t>svítidlo LED závěsné montáž vč zapojení</t>
  </si>
  <si>
    <t>210111312</t>
  </si>
  <si>
    <t>zásuvka domovní sdělovací 2násobná vč.zapojení</t>
  </si>
  <si>
    <t>210111602</t>
  </si>
  <si>
    <t>zástrčka komunikační/konektor vč.zapojení 8pol</t>
  </si>
  <si>
    <t>210192121</t>
  </si>
  <si>
    <t>krabice zásuvková do nábytku - montáž vč zapojení</t>
  </si>
  <si>
    <t>210201011</t>
  </si>
  <si>
    <t>vodič/kabel v trubce jednotková hmotnost do 0,4kg</t>
  </si>
  <si>
    <t>218009001</t>
  </si>
  <si>
    <t>poplatek za recyklaci svítidla</t>
  </si>
  <si>
    <t>03000100.1</t>
  </si>
  <si>
    <t>PV/ rušení provozem investora</t>
  </si>
  <si>
    <t>Proměření datových kabelů, protokol</t>
  </si>
  <si>
    <t>02</t>
  </si>
  <si>
    <t>Mobiliář, doplňky</t>
  </si>
  <si>
    <t>766</t>
  </si>
  <si>
    <t>Konstrukce truhlářské</t>
  </si>
  <si>
    <t>766821122R</t>
  </si>
  <si>
    <t>Montáž a doprava vybavení</t>
  </si>
  <si>
    <t>stolová sestava</t>
  </si>
  <si>
    <t>Lavice studentská viz PD</t>
  </si>
  <si>
    <t>Katedra viz PD</t>
  </si>
  <si>
    <t>AV technologie externí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</si>
</sst>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rgb="FF006BB2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2">
    <xf numFmtId="0" fontId="0" fillId="0" borderId="0" xfId="0"/>
    <xf numFmtId="0" fontId="1" fillId="0" borderId="0" xfId="6" applyFont="1"/>
    <xf numFmtId="0" fontId="0" fillId="2" borderId="0" xfId="6" applyFont="1" applyFill="1"/>
    <xf numFmtId="0" fontId="3" fillId="0" borderId="0" xfId="6" applyFont="1"/>
    <xf numFmtId="0" fontId="3" fillId="0" borderId="0" xfId="6" applyFont="1" applyAlignment="1">
      <alignment horizontal="right"/>
    </xf>
    <xf numFmtId="0" fontId="0" fillId="0" borderId="0" xfId="6" applyFont="1" applyAlignment="1">
      <alignment horizontal="right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4" borderId="0" xfId="6" applyFont="1" applyFill="1"/>
    <xf numFmtId="0" fontId="0" fillId="0" borderId="1" xfId="6" applyFont="1" applyBorder="1" applyAlignment="1">
      <alignment horizontal="center"/>
    </xf>
    <xf numFmtId="0" fontId="0" fillId="2" borderId="2" xfId="6" applyFont="1" applyFill="1" applyBorder="1"/>
    <xf numFmtId="0" fontId="1" fillId="0" borderId="3" xfId="6" applyFont="1" applyBorder="1"/>
    <xf numFmtId="0" fontId="4" fillId="0" borderId="0" xfId="6" applyFont="1"/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/>
    <xf numFmtId="0" fontId="1" fillId="0" borderId="4" xfId="6" applyFont="1" applyBorder="1" applyAlignment="1">
      <alignment horizontal="right"/>
    </xf>
    <xf numFmtId="4" fontId="0" fillId="0" borderId="4" xfId="6" applyNumberFormat="1" applyFont="1" applyBorder="1" applyAlignment="1">
      <alignment horizontal="center"/>
    </xf>
    <xf numFmtId="0" fontId="1" fillId="0" borderId="4" xfId="6" applyFont="1" applyBorder="1" applyAlignment="1">
      <alignment wrapText="1"/>
    </xf>
    <xf numFmtId="4" fontId="0" fillId="0" borderId="0" xfId="6" applyNumberFormat="1" applyFont="1" applyAlignment="1">
      <alignment horizontal="center"/>
    </xf>
    <xf numFmtId="0" fontId="1" fillId="0" borderId="0" xfId="6" applyFont="1" applyAlignment="1">
      <alignment wrapText="1"/>
    </xf>
    <xf numFmtId="0" fontId="0" fillId="0" borderId="0" xfId="6" applyFont="1" applyAlignment="1">
      <alignment wrapText="1"/>
    </xf>
    <xf numFmtId="0" fontId="0" fillId="0" borderId="0" xfId="6" applyFont="1" applyAlignment="1">
      <alignment horizontal="center"/>
    </xf>
    <xf numFmtId="164" fontId="0" fillId="0" borderId="0" xfId="6" applyNumberFormat="1" applyFont="1" applyAlignment="1">
      <alignment horizontal="center"/>
    </xf>
    <xf numFmtId="4" fontId="0" fillId="5" borderId="0" xfId="6" applyNumberFormat="1" applyFont="1" applyFill="1" applyAlignment="1" applyProtection="1">
      <alignment horizontal="center"/>
      <protection locked="0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/>
    </xf>
    <xf numFmtId="0" fontId="5" fillId="0" borderId="0" xfId="6" quotePrefix="1" applyFont="1" applyAlignment="1">
      <alignment horizontal="left" vertical="center" wrapText="1"/>
    </xf>
    <xf numFmtId="0" fontId="0" fillId="6" borderId="0" xfId="6" applyFont="1" applyFill="1"/>
    <xf numFmtId="0" fontId="0" fillId="6" borderId="0" xfId="0" applyFill="1"/>
    <xf numFmtId="0" fontId="2" fillId="6" borderId="0" xfId="6" applyFont="1" applyFill="1" applyAlignment="1">
      <alignment horizontal="center" vertical="center"/>
    </xf>
    <xf numFmtId="0" fontId="0" fillId="6" borderId="0" xfId="6" applyFont="1" applyFill="1"/>
    <xf numFmtId="0" fontId="0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4" fillId="0" borderId="0" xfId="6" applyFont="1" applyAlignment="1">
      <alignment horizontal="right"/>
    </xf>
    <xf numFmtId="0" fontId="0" fillId="0" borderId="0" xfId="0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if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3</xdr:row>
      <xdr:rowOff>47625</xdr:rowOff>
    </xdr:from>
    <xdr:to>
      <xdr:col>4</xdr:col>
      <xdr:colOff>476250</xdr:colOff>
      <xdr:row>3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29725" y="933450"/>
          <a:ext cx="171450" cy="17145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 editAs="oneCell">
    <xdr:from>
      <xdr:col>3</xdr:col>
      <xdr:colOff>891540</xdr:colOff>
      <xdr:row>0</xdr:row>
      <xdr:rowOff>160020</xdr:rowOff>
    </xdr:from>
    <xdr:to>
      <xdr:col>4</xdr:col>
      <xdr:colOff>1324356</xdr:colOff>
      <xdr:row>2</xdr:row>
      <xdr:rowOff>47244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41080" y="160020"/>
          <a:ext cx="1850136" cy="6035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B1" sqref="B1:B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37.15" customHeight="1" x14ac:dyDescent="0.2">
      <c r="A1" s="34"/>
      <c r="B1" s="35" t="s">
        <v>1</v>
      </c>
      <c r="C1" s="33"/>
      <c r="D1" s="33"/>
      <c r="E1" s="33"/>
    </row>
    <row r="2" spans="1:5" ht="19.899999999999999" customHeight="1" x14ac:dyDescent="0.2">
      <c r="A2" s="34"/>
      <c r="B2" s="36"/>
      <c r="C2" s="33"/>
      <c r="D2" s="33"/>
      <c r="E2" s="33"/>
    </row>
    <row r="3" spans="1:5" ht="12.75" customHeight="1" x14ac:dyDescent="0.2">
      <c r="A3" s="34"/>
      <c r="B3" s="36"/>
      <c r="C3" s="33"/>
      <c r="D3" s="33"/>
      <c r="E3" s="33"/>
    </row>
    <row r="4" spans="1:5" ht="19.899999999999999" customHeight="1" x14ac:dyDescent="0.3">
      <c r="A4" s="4" t="s">
        <v>2</v>
      </c>
      <c r="B4" s="3" t="s">
        <v>3</v>
      </c>
      <c r="E4" s="1" t="s">
        <v>0</v>
      </c>
    </row>
    <row r="5" spans="1:5" ht="12.75" customHeight="1" x14ac:dyDescent="0.2">
      <c r="A5" s="5" t="s">
        <v>4</v>
      </c>
      <c r="B5" t="s">
        <v>5</v>
      </c>
    </row>
    <row r="6" spans="1:5" ht="12.75" customHeight="1" x14ac:dyDescent="0.2">
      <c r="B6" s="6" t="s">
        <v>6</v>
      </c>
      <c r="C6" s="8">
        <f>SUM(C10:C11)</f>
        <v>0</v>
      </c>
    </row>
    <row r="7" spans="1:5" ht="12.75" customHeight="1" x14ac:dyDescent="0.2">
      <c r="B7" s="6" t="s">
        <v>7</v>
      </c>
      <c r="C7" s="8">
        <f>SUM(E10:E11)</f>
        <v>0</v>
      </c>
    </row>
    <row r="9" spans="1:5" ht="12.75" customHeight="1" x14ac:dyDescent="0.2">
      <c r="A9" s="7" t="s">
        <v>8</v>
      </c>
      <c r="B9" s="7" t="s">
        <v>9</v>
      </c>
      <c r="C9" s="7" t="s">
        <v>10</v>
      </c>
      <c r="D9" s="7" t="s">
        <v>11</v>
      </c>
      <c r="E9" s="7" t="s">
        <v>12</v>
      </c>
    </row>
    <row r="10" spans="1:5" ht="12.75" customHeight="1" x14ac:dyDescent="0.2">
      <c r="A10" s="9" t="s">
        <v>14</v>
      </c>
      <c r="B10" s="9" t="s">
        <v>15</v>
      </c>
      <c r="C10" s="10">
        <f>'SO V 01'!M3</f>
        <v>0</v>
      </c>
      <c r="D10" s="10">
        <f>0+'SO V 01'!O10+'SO V 01'!O15+'SO V 01'!O19+'SO V 01'!O24+'SO V 01'!O28+'SO V 01'!O33+'SO V 01'!O37+'SO V 01'!O41+'SO V 01'!O45+'SO V 01'!O49+'SO V 01'!O53+'SO V 01'!O57+'SO V 01'!O61+'SO V 01'!O65+'SO V 01'!O70+'SO V 01'!O74+'SO V 01'!O78+'SO V 01'!O83+'SO V 01'!O87+'SO V 01'!O91+'SO V 01'!O95+'SO V 01'!O99+'SO V 01'!O104+'SO V 01'!O108+'SO V 01'!O112+'SO V 01'!O117+'SO V 01'!O121+'SO V 01'!O125+'SO V 01'!O129+'SO V 01'!O133+'SO V 01'!O138+'SO V 01'!O142+'SO V 01'!O146+'SO V 01'!O152+'SO V 01'!O156+'SO V 01'!O160+'SO V 01'!O164+'SO V 01'!O168+'SO V 01'!O172+'SO V 01'!O176+'SO V 01'!O180+'SO V 01'!O184+'SO V 01'!O188+'SO V 01'!O192+'SO V 01'!O196+'SO V 01'!O200+'SO V 01'!O204+'SO V 01'!O208+'SO V 01'!O212+'SO V 01'!O216+'SO V 01'!O220+'SO V 01'!O224+'SO V 01'!O229+'SO V 01'!O233+'SO V 01'!O237+'SO V 01'!O241+'SO V 01'!O245+'SO V 01'!O249+'SO V 01'!O253+'SO V 01'!O257+'SO V 01'!O261+'SO V 01'!O265+'SO V 01'!O269+'SO V 01'!O273+'SO V 01'!O277+'SO V 01'!O281+'SO V 01'!O285+'SO V 01'!O290+'SO V 01'!O295+'SO V 01'!O299+'SO V 01'!O304</f>
        <v>0</v>
      </c>
      <c r="E10" s="10">
        <f>C10+D10</f>
        <v>0</v>
      </c>
    </row>
    <row r="11" spans="1:5" ht="12.75" customHeight="1" x14ac:dyDescent="0.2">
      <c r="A11" s="9" t="s">
        <v>275</v>
      </c>
      <c r="B11" s="9" t="s">
        <v>276</v>
      </c>
      <c r="C11" s="10">
        <f>'SO V 02'!M3</f>
        <v>0</v>
      </c>
      <c r="D11" s="10">
        <f>0+'SO V 02'!O10+'SO V 02'!O14+'SO V 02'!O18+'SO V 02'!O22+'SO V 02'!O27+'SO V 02'!O31+'SO V 02'!O35+'SO V 02'!O39+'SO V 02'!O43+'SO V 02'!O48+'SO V 02'!O52+'SO V 02'!O56+'SO V 02'!O60+'SO V 02'!O64+'SO V 02'!O68+'SO V 02'!O72+'SO V 02'!O76+'SO V 02'!O80+'SO V 02'!O84+'SO V 02'!O88+'SO V 02'!O93+'SO V 02'!O97+'SO V 02'!O101+'SO V 02'!O105+'SO V 02'!O109+'SO V 02'!O113+'SO V 02'!O117+'SO V 02'!O121+'SO V 02'!O125+'SO V 02'!O129+'SO V 02'!O134+'SO V 02'!O138+'SO V 02'!O142+'SO V 02'!O146+'SO V 02'!O150+'SO V 02'!O154+'SO V 02'!O159+'SO V 02'!O163+'SO V 02'!O167+'SO V 02'!O171+'SO V 02'!O175+'SO V 02'!O179+'SO V 02'!O183+'SO V 02'!O187+'SO V 02'!O192+'SO V 02'!O196+'SO V 02'!O200+'SO V 02'!O204+'SO V 02'!O208+'SO V 02'!O213+'SO V 02'!O217+'SO V 02'!O221+'SO V 02'!O226+'SO V 02'!O230+'SO V 02'!O235+'SO V 02'!O239+'SO V 02'!O243+'SO V 02'!O247+'SO V 02'!O251+'SO V 02'!O256+'SO V 02'!O260+'SO V 02'!O264+'SO V 02'!O268+'SO V 02'!O274+'SO V 02'!O278+'SO V 02'!O282+'SO V 02'!O286+'SO V 02'!O291+'SO V 02'!O295+'SO V 02'!O299+'SO V 02'!O303+'SO V 02'!O307+'SO V 02'!O311+'SO V 02'!O315+'SO V 02'!O319+'SO V 02'!O323+'SO V 02'!O327+'SO V 02'!O331+'SO V 02'!O335+'SO V 02'!O339+'SO V 02'!O343+'SO V 02'!O347+'SO V 02'!O351+'SO V 02'!O355+'SO V 02'!O359+'SO V 02'!O363+'SO V 02'!O367+'SO V 02'!O371+'SO V 02'!O375+'SO V 02'!O379+'SO V 02'!O383+'SO V 02'!O387+'SO V 02'!O391+'SO V 02'!O395+'SO V 02'!O399+'SO V 02'!O403+'SO V 02'!O408+'SO V 02'!O412+'SO V 02'!O416+'SO V 02'!O420+'SO V 02'!O424+'SO V 02'!O428+'SO V 02'!O432+'SO V 02'!O436+'SO V 02'!O440+'SO V 02'!O444+'SO V 02'!O448+'SO V 02'!O452+'SO V 02'!O456+'SO V 02'!O460+'SO V 02'!O464+'SO V 02'!O468+'SO V 02'!O472+'SO V 02'!O476+'SO V 02'!O480+'SO V 02'!O484+'SO V 02'!O488+'SO V 02'!O492+'SO V 02'!O496+'SO V 02'!O501+'SO V 02'!O505+'SO V 02'!O510+'SO V 02'!O514+'SO V 02'!O519+'SO V 02'!O525+'SO V 02'!O530+'SO V 02'!O534+'SO V 02'!O538</f>
        <v>0</v>
      </c>
      <c r="E11" s="10">
        <f>C11+D11</f>
        <v>0</v>
      </c>
    </row>
  </sheetData>
  <sheetProtection algorithmName="SHA-512" hashValue="0MUrmp0Jq5u6L2tRRQ+d3cDGquGs9Un15WPl3LMyAaMTFo7nhyHODZ62fYI5LbD5fl7V8NO2KuVOgDRAzAAHtA==" saltValue="Bdk2uzgFcugM7+dj4axhMg==" spinCount="100000" sheet="1" objects="1" scenarios="1"/>
  <mergeCells count="2">
    <mergeCell ref="A1:A3"/>
    <mergeCell ref="B1:B3"/>
  </mergeCells>
  <pageMargins left="0.75" right="0.75" top="1" bottom="1" header="0.5" footer="0.5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7"/>
  <sheetViews>
    <sheetView tabSelected="1" workbookViewId="0">
      <pane ySplit="7" topLeftCell="A41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6" width="9.140625" hidden="1" customWidth="1"/>
  </cols>
  <sheetData>
    <row r="1" spans="1:16" ht="25.15" customHeight="1" x14ac:dyDescent="0.2">
      <c r="A1" s="11" t="s">
        <v>16</v>
      </c>
      <c r="B1" s="2"/>
      <c r="C1" s="38"/>
      <c r="D1" s="2"/>
      <c r="E1" s="39" t="s">
        <v>19</v>
      </c>
      <c r="F1" s="2"/>
      <c r="G1" s="2"/>
      <c r="H1" s="2"/>
      <c r="I1" s="2"/>
      <c r="J1" s="2"/>
      <c r="K1" s="2"/>
      <c r="L1" s="2"/>
      <c r="M1" s="2"/>
      <c r="N1" s="2"/>
    </row>
    <row r="2" spans="1:16" ht="19.899999999999999" customHeight="1" x14ac:dyDescent="0.2">
      <c r="A2" s="11"/>
      <c r="B2" s="2"/>
      <c r="C2" s="38"/>
      <c r="D2" s="2"/>
      <c r="E2" s="38"/>
      <c r="F2" s="2"/>
      <c r="G2" s="2"/>
      <c r="H2" s="2"/>
      <c r="I2" s="2"/>
      <c r="J2" s="2"/>
      <c r="K2" s="2"/>
      <c r="L2" s="13"/>
      <c r="M2" s="13"/>
      <c r="N2" s="2"/>
    </row>
    <row r="3" spans="1:16" ht="15" customHeight="1" x14ac:dyDescent="0.25">
      <c r="A3" s="11" t="s">
        <v>17</v>
      </c>
      <c r="B3" s="15" t="s">
        <v>20</v>
      </c>
      <c r="C3" s="40" t="s">
        <v>2</v>
      </c>
      <c r="D3" s="41"/>
      <c r="E3" s="15" t="s">
        <v>3</v>
      </c>
      <c r="L3" s="12" t="s">
        <v>14</v>
      </c>
      <c r="M3" s="31">
        <f>0+K8+K150+M8+M150</f>
        <v>0</v>
      </c>
      <c r="N3" s="14" t="s">
        <v>13</v>
      </c>
    </row>
    <row r="4" spans="1:16" ht="15" customHeight="1" x14ac:dyDescent="0.25">
      <c r="A4" s="17" t="s">
        <v>18</v>
      </c>
      <c r="B4" s="18" t="s">
        <v>21</v>
      </c>
      <c r="C4" s="40" t="s">
        <v>14</v>
      </c>
      <c r="D4" s="41"/>
      <c r="E4" s="18" t="s">
        <v>15</v>
      </c>
    </row>
    <row r="5" spans="1:16" ht="12.75" customHeight="1" x14ac:dyDescent="0.2">
      <c r="A5" s="37" t="s">
        <v>22</v>
      </c>
      <c r="B5" s="37" t="s">
        <v>23</v>
      </c>
      <c r="C5" s="37" t="s">
        <v>24</v>
      </c>
      <c r="D5" s="37" t="s">
        <v>25</v>
      </c>
      <c r="E5" s="37" t="s">
        <v>26</v>
      </c>
      <c r="F5" s="37" t="s">
        <v>27</v>
      </c>
      <c r="G5" s="37" t="s">
        <v>28</v>
      </c>
      <c r="H5" s="37" t="s">
        <v>29</v>
      </c>
      <c r="I5" s="37" t="s">
        <v>30</v>
      </c>
      <c r="J5" s="37" t="s">
        <v>31</v>
      </c>
      <c r="K5" s="37"/>
      <c r="L5" s="37"/>
      <c r="M5" s="37"/>
      <c r="N5" s="37" t="s">
        <v>36</v>
      </c>
    </row>
    <row r="6" spans="1:16" ht="12.75" customHeight="1" x14ac:dyDescent="0.2">
      <c r="A6" s="37"/>
      <c r="B6" s="37"/>
      <c r="C6" s="37"/>
      <c r="D6" s="37"/>
      <c r="E6" s="37"/>
      <c r="F6" s="37"/>
      <c r="G6" s="37"/>
      <c r="H6" s="37"/>
      <c r="I6" s="37"/>
      <c r="J6" s="37" t="s">
        <v>32</v>
      </c>
      <c r="K6" s="37"/>
      <c r="L6" s="37" t="s">
        <v>33</v>
      </c>
      <c r="M6" s="37"/>
      <c r="N6" s="37"/>
    </row>
    <row r="7" spans="1:16" ht="12.75" customHeight="1" x14ac:dyDescent="0.2">
      <c r="A7" s="37"/>
      <c r="B7" s="37"/>
      <c r="C7" s="37"/>
      <c r="D7" s="37"/>
      <c r="E7" s="37"/>
      <c r="F7" s="37"/>
      <c r="G7" s="37"/>
      <c r="H7" s="37"/>
      <c r="I7" s="37"/>
      <c r="J7" s="16" t="s">
        <v>34</v>
      </c>
      <c r="K7" s="16" t="s">
        <v>35</v>
      </c>
      <c r="L7" s="16" t="s">
        <v>34</v>
      </c>
      <c r="M7" s="16" t="s">
        <v>35</v>
      </c>
      <c r="N7" s="37"/>
    </row>
    <row r="8" spans="1:16" ht="12.75" customHeight="1" x14ac:dyDescent="0.2">
      <c r="A8" t="s">
        <v>37</v>
      </c>
      <c r="C8" s="19" t="s">
        <v>38</v>
      </c>
      <c r="E8" s="21" t="s">
        <v>39</v>
      </c>
      <c r="J8" s="20">
        <f>0+J9+J14+J23+J32+J69+J82+J103+J116+J137</f>
        <v>0</v>
      </c>
      <c r="K8" s="20">
        <f>0+K9+K14+K23+K32+K69+K82+K103+K116+K137</f>
        <v>0</v>
      </c>
      <c r="L8" s="20">
        <f>0+L9+L14+L23+L32+L69+L82+L103+L116+L137</f>
        <v>0</v>
      </c>
      <c r="M8" s="20">
        <f>0+M9+M14+M23+M32+M69+M82+M103+M116+M137</f>
        <v>0</v>
      </c>
    </row>
    <row r="9" spans="1:16" ht="12.75" customHeight="1" x14ac:dyDescent="0.2">
      <c r="A9" t="s">
        <v>40</v>
      </c>
      <c r="C9" s="6" t="s">
        <v>41</v>
      </c>
      <c r="E9" s="23" t="s">
        <v>42</v>
      </c>
      <c r="J9" s="22">
        <f>0</f>
        <v>0</v>
      </c>
      <c r="K9" s="22">
        <f>0</f>
        <v>0</v>
      </c>
      <c r="L9" s="22">
        <f>0+L10</f>
        <v>0</v>
      </c>
      <c r="M9" s="22">
        <f>0+M10</f>
        <v>0</v>
      </c>
    </row>
    <row r="10" spans="1:16" ht="12.75" customHeight="1" x14ac:dyDescent="0.2">
      <c r="A10" t="s">
        <v>43</v>
      </c>
      <c r="B10" s="5" t="s">
        <v>44</v>
      </c>
      <c r="C10" s="5" t="s">
        <v>45</v>
      </c>
      <c r="D10" t="s">
        <v>5</v>
      </c>
      <c r="E10" s="24" t="s">
        <v>46</v>
      </c>
      <c r="F10" s="25" t="s">
        <v>47</v>
      </c>
      <c r="G10" s="26">
        <v>1</v>
      </c>
      <c r="H10" s="25">
        <v>2.5960999999999999</v>
      </c>
      <c r="I10" s="25">
        <f>ROUND(G10*H10,6)</f>
        <v>2.5960999999999999</v>
      </c>
      <c r="L10" s="27">
        <v>0</v>
      </c>
      <c r="M10" s="22">
        <f>ROUND(ROUND(L10,2)*ROUND(G10,3),2)</f>
        <v>0</v>
      </c>
      <c r="N10" s="25" t="s">
        <v>48</v>
      </c>
      <c r="O10">
        <f>(M10*21)/100</f>
        <v>0</v>
      </c>
      <c r="P10" t="s">
        <v>49</v>
      </c>
    </row>
    <row r="11" spans="1:16" ht="12.75" customHeight="1" x14ac:dyDescent="0.2">
      <c r="A11" s="28" t="s">
        <v>50</v>
      </c>
      <c r="E11" s="29" t="s">
        <v>46</v>
      </c>
    </row>
    <row r="12" spans="1:16" ht="12.75" customHeight="1" x14ac:dyDescent="0.2">
      <c r="A12" s="28" t="s">
        <v>51</v>
      </c>
      <c r="E12" s="30" t="s">
        <v>5</v>
      </c>
    </row>
    <row r="13" spans="1:16" ht="12.75" customHeight="1" x14ac:dyDescent="0.2">
      <c r="E13" s="29" t="s">
        <v>5</v>
      </c>
    </row>
    <row r="14" spans="1:16" ht="12.75" customHeight="1" x14ac:dyDescent="0.2">
      <c r="A14" t="s">
        <v>40</v>
      </c>
      <c r="C14" s="6" t="s">
        <v>52</v>
      </c>
      <c r="E14" s="23" t="s">
        <v>53</v>
      </c>
      <c r="J14" s="22">
        <f>0</f>
        <v>0</v>
      </c>
      <c r="K14" s="22">
        <f>0</f>
        <v>0</v>
      </c>
      <c r="L14" s="22">
        <f>0+L15+L19</f>
        <v>0</v>
      </c>
      <c r="M14" s="22">
        <f>0+M15+M19</f>
        <v>0</v>
      </c>
    </row>
    <row r="15" spans="1:16" ht="12.75" customHeight="1" x14ac:dyDescent="0.2">
      <c r="A15" t="s">
        <v>43</v>
      </c>
      <c r="B15" s="5" t="s">
        <v>49</v>
      </c>
      <c r="C15" s="5" t="s">
        <v>54</v>
      </c>
      <c r="D15" t="s">
        <v>5</v>
      </c>
      <c r="E15" s="24" t="s">
        <v>55</v>
      </c>
      <c r="F15" s="25" t="s">
        <v>56</v>
      </c>
      <c r="G15" s="26">
        <v>8.64</v>
      </c>
      <c r="H15" s="25">
        <v>9.2560000000000003E-2</v>
      </c>
      <c r="I15" s="25">
        <f>ROUND(G15*H15,6)</f>
        <v>0.79971800000000004</v>
      </c>
      <c r="L15" s="27">
        <v>0</v>
      </c>
      <c r="M15" s="22">
        <f>ROUND(ROUND(L15,2)*ROUND(G15,3),2)</f>
        <v>0</v>
      </c>
      <c r="N15" s="25" t="s">
        <v>48</v>
      </c>
      <c r="O15">
        <f>(M15*21)/100</f>
        <v>0</v>
      </c>
      <c r="P15" t="s">
        <v>49</v>
      </c>
    </row>
    <row r="16" spans="1:16" ht="12.75" customHeight="1" x14ac:dyDescent="0.2">
      <c r="A16" s="28" t="s">
        <v>50</v>
      </c>
      <c r="E16" s="29" t="s">
        <v>55</v>
      </c>
    </row>
    <row r="17" spans="1:16" ht="25.5" customHeight="1" x14ac:dyDescent="0.2">
      <c r="A17" s="28" t="s">
        <v>51</v>
      </c>
      <c r="E17" s="30" t="s">
        <v>57</v>
      </c>
    </row>
    <row r="18" spans="1:16" ht="12.75" customHeight="1" x14ac:dyDescent="0.2">
      <c r="E18" s="29" t="s">
        <v>5</v>
      </c>
    </row>
    <row r="19" spans="1:16" ht="12.75" customHeight="1" x14ac:dyDescent="0.2">
      <c r="A19" t="s">
        <v>43</v>
      </c>
      <c r="B19" s="5" t="s">
        <v>41</v>
      </c>
      <c r="C19" s="5" t="s">
        <v>58</v>
      </c>
      <c r="D19" t="s">
        <v>5</v>
      </c>
      <c r="E19" s="24" t="s">
        <v>59</v>
      </c>
      <c r="F19" s="25" t="s">
        <v>56</v>
      </c>
      <c r="G19" s="26">
        <v>8.64</v>
      </c>
      <c r="H19" s="25">
        <v>0</v>
      </c>
      <c r="I19" s="25">
        <f>ROUND(G19*H19,6)</f>
        <v>0</v>
      </c>
      <c r="L19" s="27">
        <v>0</v>
      </c>
      <c r="M19" s="22">
        <f>ROUND(ROUND(L19,2)*ROUND(G19,3),2)</f>
        <v>0</v>
      </c>
      <c r="N19" s="25" t="s">
        <v>48</v>
      </c>
      <c r="O19">
        <f>(M19*21)/100</f>
        <v>0</v>
      </c>
      <c r="P19" t="s">
        <v>49</v>
      </c>
    </row>
    <row r="20" spans="1:16" ht="12.75" customHeight="1" x14ac:dyDescent="0.2">
      <c r="A20" s="28" t="s">
        <v>50</v>
      </c>
      <c r="E20" s="29" t="s">
        <v>59</v>
      </c>
    </row>
    <row r="21" spans="1:16" ht="12.75" customHeight="1" x14ac:dyDescent="0.2">
      <c r="A21" s="28" t="s">
        <v>51</v>
      </c>
      <c r="E21" s="30" t="s">
        <v>5</v>
      </c>
    </row>
    <row r="22" spans="1:16" ht="12.75" customHeight="1" x14ac:dyDescent="0.2">
      <c r="E22" s="29" t="s">
        <v>5</v>
      </c>
    </row>
    <row r="23" spans="1:16" ht="12.75" customHeight="1" x14ac:dyDescent="0.2">
      <c r="A23" t="s">
        <v>40</v>
      </c>
      <c r="C23" s="6" t="s">
        <v>60</v>
      </c>
      <c r="E23" s="23" t="s">
        <v>61</v>
      </c>
      <c r="J23" s="22">
        <f>0</f>
        <v>0</v>
      </c>
      <c r="K23" s="22">
        <f>0</f>
        <v>0</v>
      </c>
      <c r="L23" s="22">
        <f>0+L24+L28</f>
        <v>0</v>
      </c>
      <c r="M23" s="22">
        <f>0+M24+M28</f>
        <v>0</v>
      </c>
    </row>
    <row r="24" spans="1:16" ht="12.75" customHeight="1" x14ac:dyDescent="0.2">
      <c r="A24" t="s">
        <v>43</v>
      </c>
      <c r="B24" s="5" t="s">
        <v>62</v>
      </c>
      <c r="C24" s="5" t="s">
        <v>63</v>
      </c>
      <c r="D24" t="s">
        <v>5</v>
      </c>
      <c r="E24" s="24" t="s">
        <v>64</v>
      </c>
      <c r="F24" s="25" t="s">
        <v>56</v>
      </c>
      <c r="G24" s="26">
        <v>5.8</v>
      </c>
      <c r="H24" s="25">
        <v>3.0380000000000001E-2</v>
      </c>
      <c r="I24" s="25">
        <f>ROUND(G24*H24,6)</f>
        <v>0.176204</v>
      </c>
      <c r="L24" s="27">
        <v>0</v>
      </c>
      <c r="M24" s="22">
        <f>ROUND(ROUND(L24,2)*ROUND(G24,3),2)</f>
        <v>0</v>
      </c>
      <c r="N24" s="25" t="s">
        <v>65</v>
      </c>
      <c r="O24">
        <f>(M24*21)/100</f>
        <v>0</v>
      </c>
      <c r="P24" t="s">
        <v>49</v>
      </c>
    </row>
    <row r="25" spans="1:16" ht="12.75" customHeight="1" x14ac:dyDescent="0.2">
      <c r="A25" s="28" t="s">
        <v>50</v>
      </c>
      <c r="E25" s="29" t="s">
        <v>64</v>
      </c>
    </row>
    <row r="26" spans="1:16" ht="51" customHeight="1" x14ac:dyDescent="0.2">
      <c r="A26" s="28" t="s">
        <v>51</v>
      </c>
      <c r="E26" s="30" t="s">
        <v>66</v>
      </c>
    </row>
    <row r="27" spans="1:16" ht="12.75" customHeight="1" x14ac:dyDescent="0.2">
      <c r="E27" s="29" t="s">
        <v>5</v>
      </c>
    </row>
    <row r="28" spans="1:16" ht="12.75" customHeight="1" x14ac:dyDescent="0.2">
      <c r="A28" t="s">
        <v>43</v>
      </c>
      <c r="B28" s="5" t="s">
        <v>67</v>
      </c>
      <c r="C28" s="5" t="s">
        <v>68</v>
      </c>
      <c r="D28" t="s">
        <v>5</v>
      </c>
      <c r="E28" s="24" t="s">
        <v>69</v>
      </c>
      <c r="F28" s="25" t="s">
        <v>70</v>
      </c>
      <c r="G28" s="26">
        <v>0.5</v>
      </c>
      <c r="H28" s="25">
        <v>2.2563399999999998</v>
      </c>
      <c r="I28" s="25">
        <f>ROUND(G28*H28,6)</f>
        <v>1.1281699999999999</v>
      </c>
      <c r="L28" s="27">
        <v>0</v>
      </c>
      <c r="M28" s="22">
        <f>ROUND(ROUND(L28,2)*ROUND(G28,3),2)</f>
        <v>0</v>
      </c>
      <c r="N28" s="25" t="s">
        <v>65</v>
      </c>
      <c r="O28">
        <f>(M28*21)/100</f>
        <v>0</v>
      </c>
      <c r="P28" t="s">
        <v>49</v>
      </c>
    </row>
    <row r="29" spans="1:16" ht="12.75" customHeight="1" x14ac:dyDescent="0.2">
      <c r="A29" s="28" t="s">
        <v>50</v>
      </c>
      <c r="E29" s="29" t="s">
        <v>69</v>
      </c>
    </row>
    <row r="30" spans="1:16" ht="12.75" customHeight="1" x14ac:dyDescent="0.2">
      <c r="A30" s="28" t="s">
        <v>51</v>
      </c>
      <c r="E30" s="30" t="s">
        <v>5</v>
      </c>
    </row>
    <row r="31" spans="1:16" ht="12.75" customHeight="1" x14ac:dyDescent="0.2">
      <c r="E31" s="29" t="s">
        <v>5</v>
      </c>
    </row>
    <row r="32" spans="1:16" ht="12.75" customHeight="1" x14ac:dyDescent="0.2">
      <c r="A32" t="s">
        <v>40</v>
      </c>
      <c r="C32" s="6" t="s">
        <v>71</v>
      </c>
      <c r="E32" s="23" t="s">
        <v>72</v>
      </c>
      <c r="J32" s="22">
        <f>0</f>
        <v>0</v>
      </c>
      <c r="K32" s="22">
        <f>0</f>
        <v>0</v>
      </c>
      <c r="L32" s="22">
        <f>0+L33+L37+L41+L45+L49+L53+L57+L61+L65</f>
        <v>0</v>
      </c>
      <c r="M32" s="22">
        <f>0+M33+M37+M41+M45+M49+M53+M57+M61+M65</f>
        <v>0</v>
      </c>
    </row>
    <row r="33" spans="1:16" ht="12.75" customHeight="1" x14ac:dyDescent="0.2">
      <c r="A33" t="s">
        <v>43</v>
      </c>
      <c r="B33" s="5" t="s">
        <v>73</v>
      </c>
      <c r="C33" s="5" t="s">
        <v>74</v>
      </c>
      <c r="D33" t="s">
        <v>5</v>
      </c>
      <c r="E33" s="24" t="s">
        <v>75</v>
      </c>
      <c r="F33" s="25" t="s">
        <v>56</v>
      </c>
      <c r="G33" s="26">
        <v>2.16</v>
      </c>
      <c r="H33" s="25">
        <v>0.01</v>
      </c>
      <c r="I33" s="25">
        <f>ROUND(G33*H33,6)</f>
        <v>2.1600000000000001E-2</v>
      </c>
      <c r="L33" s="27">
        <v>0</v>
      </c>
      <c r="M33" s="22">
        <f>ROUND(ROUND(L33,2)*ROUND(G33,3),2)</f>
        <v>0</v>
      </c>
      <c r="N33" s="25" t="s">
        <v>48</v>
      </c>
      <c r="O33">
        <f>(M33*21)/100</f>
        <v>0</v>
      </c>
      <c r="P33" t="s">
        <v>49</v>
      </c>
    </row>
    <row r="34" spans="1:16" ht="12.75" customHeight="1" x14ac:dyDescent="0.2">
      <c r="A34" s="28" t="s">
        <v>50</v>
      </c>
      <c r="E34" s="29" t="s">
        <v>75</v>
      </c>
    </row>
    <row r="35" spans="1:16" ht="12.75" customHeight="1" x14ac:dyDescent="0.2">
      <c r="A35" s="28" t="s">
        <v>51</v>
      </c>
      <c r="E35" s="30" t="s">
        <v>5</v>
      </c>
    </row>
    <row r="36" spans="1:16" ht="12.75" customHeight="1" x14ac:dyDescent="0.2">
      <c r="E36" s="29" t="s">
        <v>5</v>
      </c>
    </row>
    <row r="37" spans="1:16" ht="12.75" customHeight="1" x14ac:dyDescent="0.2">
      <c r="A37" t="s">
        <v>43</v>
      </c>
      <c r="B37" s="5" t="s">
        <v>76</v>
      </c>
      <c r="C37" s="5" t="s">
        <v>77</v>
      </c>
      <c r="D37" t="s">
        <v>5</v>
      </c>
      <c r="E37" s="24" t="s">
        <v>78</v>
      </c>
      <c r="F37" s="25" t="s">
        <v>79</v>
      </c>
      <c r="G37" s="26">
        <v>6.32</v>
      </c>
      <c r="H37" s="25">
        <v>2.0000000000000001E-4</v>
      </c>
      <c r="I37" s="25">
        <f>ROUND(G37*H37,6)</f>
        <v>1.2639999999999999E-3</v>
      </c>
      <c r="L37" s="27">
        <v>0</v>
      </c>
      <c r="M37" s="22">
        <f>ROUND(ROUND(L37,2)*ROUND(G37,3),2)</f>
        <v>0</v>
      </c>
      <c r="N37" s="25" t="s">
        <v>65</v>
      </c>
      <c r="O37">
        <f>(M37*21)/100</f>
        <v>0</v>
      </c>
      <c r="P37" t="s">
        <v>49</v>
      </c>
    </row>
    <row r="38" spans="1:16" ht="12.75" customHeight="1" x14ac:dyDescent="0.2">
      <c r="A38" s="28" t="s">
        <v>50</v>
      </c>
      <c r="E38" s="29" t="s">
        <v>78</v>
      </c>
    </row>
    <row r="39" spans="1:16" ht="12.75" customHeight="1" x14ac:dyDescent="0.2">
      <c r="A39" s="28" t="s">
        <v>51</v>
      </c>
      <c r="E39" s="30" t="s">
        <v>5</v>
      </c>
    </row>
    <row r="40" spans="1:16" ht="12.75" customHeight="1" x14ac:dyDescent="0.2">
      <c r="E40" s="29" t="s">
        <v>5</v>
      </c>
    </row>
    <row r="41" spans="1:16" ht="12.75" customHeight="1" x14ac:dyDescent="0.2">
      <c r="A41" t="s">
        <v>43</v>
      </c>
      <c r="B41" s="5" t="s">
        <v>52</v>
      </c>
      <c r="C41" s="5" t="s">
        <v>80</v>
      </c>
      <c r="D41" t="s">
        <v>5</v>
      </c>
      <c r="E41" s="24" t="s">
        <v>81</v>
      </c>
      <c r="F41" s="25" t="s">
        <v>79</v>
      </c>
      <c r="G41" s="26">
        <v>4</v>
      </c>
      <c r="H41" s="25">
        <v>0</v>
      </c>
      <c r="I41" s="25">
        <f>ROUND(G41*H41,6)</f>
        <v>0</v>
      </c>
      <c r="L41" s="27">
        <v>0</v>
      </c>
      <c r="M41" s="22">
        <f>ROUND(ROUND(L41,2)*ROUND(G41,3),2)</f>
        <v>0</v>
      </c>
      <c r="N41" s="25" t="s">
        <v>48</v>
      </c>
      <c r="O41">
        <f>(M41*21)/100</f>
        <v>0</v>
      </c>
      <c r="P41" t="s">
        <v>49</v>
      </c>
    </row>
    <row r="42" spans="1:16" ht="12.75" customHeight="1" x14ac:dyDescent="0.2">
      <c r="A42" s="28" t="s">
        <v>50</v>
      </c>
      <c r="E42" s="29" t="s">
        <v>81</v>
      </c>
    </row>
    <row r="43" spans="1:16" ht="12.75" customHeight="1" x14ac:dyDescent="0.2">
      <c r="A43" s="28" t="s">
        <v>51</v>
      </c>
      <c r="E43" s="30" t="s">
        <v>5</v>
      </c>
    </row>
    <row r="44" spans="1:16" ht="12.75" customHeight="1" x14ac:dyDescent="0.2">
      <c r="E44" s="29" t="s">
        <v>5</v>
      </c>
    </row>
    <row r="45" spans="1:16" ht="12.75" customHeight="1" x14ac:dyDescent="0.2">
      <c r="A45" t="s">
        <v>43</v>
      </c>
      <c r="B45" s="5" t="s">
        <v>82</v>
      </c>
      <c r="C45" s="5" t="s">
        <v>83</v>
      </c>
      <c r="D45" t="s">
        <v>5</v>
      </c>
      <c r="E45" s="24" t="s">
        <v>84</v>
      </c>
      <c r="F45" s="25" t="s">
        <v>79</v>
      </c>
      <c r="G45" s="26">
        <v>4</v>
      </c>
      <c r="H45" s="25">
        <v>0</v>
      </c>
      <c r="I45" s="25">
        <f>ROUND(G45*H45,6)</f>
        <v>0</v>
      </c>
      <c r="L45" s="27">
        <v>0</v>
      </c>
      <c r="M45" s="22">
        <f>ROUND(ROUND(L45,2)*ROUND(G45,3),2)</f>
        <v>0</v>
      </c>
      <c r="N45" s="25" t="s">
        <v>48</v>
      </c>
      <c r="O45">
        <f>(M45*21)/100</f>
        <v>0</v>
      </c>
      <c r="P45" t="s">
        <v>49</v>
      </c>
    </row>
    <row r="46" spans="1:16" ht="12.75" customHeight="1" x14ac:dyDescent="0.2">
      <c r="A46" s="28" t="s">
        <v>50</v>
      </c>
      <c r="E46" s="29" t="s">
        <v>84</v>
      </c>
    </row>
    <row r="47" spans="1:16" ht="12.75" customHeight="1" x14ac:dyDescent="0.2">
      <c r="A47" s="28" t="s">
        <v>51</v>
      </c>
      <c r="E47" s="30" t="s">
        <v>5</v>
      </c>
    </row>
    <row r="48" spans="1:16" ht="12.75" customHeight="1" x14ac:dyDescent="0.2">
      <c r="E48" s="29" t="s">
        <v>5</v>
      </c>
    </row>
    <row r="49" spans="1:16" ht="12.75" customHeight="1" x14ac:dyDescent="0.2">
      <c r="A49" t="s">
        <v>43</v>
      </c>
      <c r="B49" s="5" t="s">
        <v>60</v>
      </c>
      <c r="C49" s="5" t="s">
        <v>85</v>
      </c>
      <c r="D49" t="s">
        <v>5</v>
      </c>
      <c r="E49" s="24" t="s">
        <v>86</v>
      </c>
      <c r="F49" s="25" t="s">
        <v>87</v>
      </c>
      <c r="G49" s="26">
        <v>1</v>
      </c>
      <c r="H49" s="25">
        <v>0</v>
      </c>
      <c r="I49" s="25">
        <f>ROUND(G49*H49,6)</f>
        <v>0</v>
      </c>
      <c r="L49" s="27">
        <v>0</v>
      </c>
      <c r="M49" s="22">
        <f>ROUND(ROUND(L49,2)*ROUND(G49,3),2)</f>
        <v>0</v>
      </c>
      <c r="N49" s="25" t="s">
        <v>48</v>
      </c>
      <c r="O49">
        <f>(M49*21)/100</f>
        <v>0</v>
      </c>
      <c r="P49" t="s">
        <v>49</v>
      </c>
    </row>
    <row r="50" spans="1:16" ht="12.75" customHeight="1" x14ac:dyDescent="0.2">
      <c r="A50" s="28" t="s">
        <v>50</v>
      </c>
      <c r="E50" s="29" t="s">
        <v>86</v>
      </c>
    </row>
    <row r="51" spans="1:16" ht="12.75" customHeight="1" x14ac:dyDescent="0.2">
      <c r="A51" s="28" t="s">
        <v>51</v>
      </c>
      <c r="E51" s="30" t="s">
        <v>5</v>
      </c>
    </row>
    <row r="52" spans="1:16" ht="12.75" customHeight="1" x14ac:dyDescent="0.2">
      <c r="E52" s="29" t="s">
        <v>5</v>
      </c>
    </row>
    <row r="53" spans="1:16" ht="12.75" customHeight="1" x14ac:dyDescent="0.2">
      <c r="A53" t="s">
        <v>43</v>
      </c>
      <c r="B53" s="5" t="s">
        <v>88</v>
      </c>
      <c r="C53" s="5" t="s">
        <v>89</v>
      </c>
      <c r="D53" t="s">
        <v>5</v>
      </c>
      <c r="E53" s="24" t="s">
        <v>90</v>
      </c>
      <c r="F53" s="25" t="s">
        <v>56</v>
      </c>
      <c r="G53" s="26">
        <v>2.16</v>
      </c>
      <c r="H53" s="25">
        <v>0</v>
      </c>
      <c r="I53" s="25">
        <f>ROUND(G53*H53,6)</f>
        <v>0</v>
      </c>
      <c r="L53" s="27">
        <v>0</v>
      </c>
      <c r="M53" s="22">
        <f>ROUND(ROUND(L53,2)*ROUND(G53,3),2)</f>
        <v>0</v>
      </c>
      <c r="N53" s="25" t="s">
        <v>48</v>
      </c>
      <c r="O53">
        <f>(M53*21)/100</f>
        <v>0</v>
      </c>
      <c r="P53" t="s">
        <v>49</v>
      </c>
    </row>
    <row r="54" spans="1:16" ht="12.75" customHeight="1" x14ac:dyDescent="0.2">
      <c r="A54" s="28" t="s">
        <v>50</v>
      </c>
      <c r="E54" s="29" t="s">
        <v>90</v>
      </c>
    </row>
    <row r="55" spans="1:16" ht="25.5" customHeight="1" x14ac:dyDescent="0.2">
      <c r="A55" s="28" t="s">
        <v>51</v>
      </c>
      <c r="E55" s="30" t="s">
        <v>91</v>
      </c>
    </row>
    <row r="56" spans="1:16" ht="12.75" customHeight="1" x14ac:dyDescent="0.2">
      <c r="E56" s="29" t="s">
        <v>5</v>
      </c>
    </row>
    <row r="57" spans="1:16" ht="12.75" customHeight="1" x14ac:dyDescent="0.2">
      <c r="A57" t="s">
        <v>43</v>
      </c>
      <c r="B57" s="5" t="s">
        <v>92</v>
      </c>
      <c r="C57" s="5" t="s">
        <v>93</v>
      </c>
      <c r="D57" t="s">
        <v>5</v>
      </c>
      <c r="E57" s="24" t="s">
        <v>94</v>
      </c>
      <c r="F57" s="25" t="s">
        <v>56</v>
      </c>
      <c r="G57" s="26">
        <v>0.75</v>
      </c>
      <c r="H57" s="25">
        <v>0</v>
      </c>
      <c r="I57" s="25">
        <f>ROUND(G57*H57,6)</f>
        <v>0</v>
      </c>
      <c r="L57" s="27">
        <v>0</v>
      </c>
      <c r="M57" s="22">
        <f>ROUND(ROUND(L57,2)*ROUND(G57,3),2)</f>
        <v>0</v>
      </c>
      <c r="N57" s="25" t="s">
        <v>48</v>
      </c>
      <c r="O57">
        <f>(M57*21)/100</f>
        <v>0</v>
      </c>
      <c r="P57" t="s">
        <v>49</v>
      </c>
    </row>
    <row r="58" spans="1:16" ht="12.75" customHeight="1" x14ac:dyDescent="0.2">
      <c r="A58" s="28" t="s">
        <v>50</v>
      </c>
      <c r="E58" s="29" t="s">
        <v>94</v>
      </c>
    </row>
    <row r="59" spans="1:16" ht="12.75" customHeight="1" x14ac:dyDescent="0.2">
      <c r="A59" s="28" t="s">
        <v>51</v>
      </c>
      <c r="E59" s="30" t="s">
        <v>5</v>
      </c>
    </row>
    <row r="60" spans="1:16" ht="12.75" customHeight="1" x14ac:dyDescent="0.2">
      <c r="E60" s="29" t="s">
        <v>5</v>
      </c>
    </row>
    <row r="61" spans="1:16" ht="12.75" customHeight="1" x14ac:dyDescent="0.2">
      <c r="A61" t="s">
        <v>43</v>
      </c>
      <c r="B61" s="5" t="s">
        <v>95</v>
      </c>
      <c r="C61" s="5" t="s">
        <v>96</v>
      </c>
      <c r="D61" t="s">
        <v>5</v>
      </c>
      <c r="E61" s="24" t="s">
        <v>97</v>
      </c>
      <c r="F61" s="25" t="s">
        <v>79</v>
      </c>
      <c r="G61" s="26">
        <v>6.32</v>
      </c>
      <c r="H61" s="25">
        <v>0</v>
      </c>
      <c r="I61" s="25">
        <f>ROUND(G61*H61,6)</f>
        <v>0</v>
      </c>
      <c r="L61" s="27">
        <v>0</v>
      </c>
      <c r="M61" s="22">
        <f>ROUND(ROUND(L61,2)*ROUND(G61,3),2)</f>
        <v>0</v>
      </c>
      <c r="N61" s="25" t="s">
        <v>65</v>
      </c>
      <c r="O61">
        <f>(M61*21)/100</f>
        <v>0</v>
      </c>
      <c r="P61" t="s">
        <v>49</v>
      </c>
    </row>
    <row r="62" spans="1:16" ht="12.75" customHeight="1" x14ac:dyDescent="0.2">
      <c r="A62" s="28" t="s">
        <v>50</v>
      </c>
      <c r="E62" s="29" t="s">
        <v>97</v>
      </c>
    </row>
    <row r="63" spans="1:16" ht="25.5" customHeight="1" x14ac:dyDescent="0.2">
      <c r="A63" s="28" t="s">
        <v>51</v>
      </c>
      <c r="E63" s="30" t="s">
        <v>98</v>
      </c>
    </row>
    <row r="64" spans="1:16" ht="12.75" customHeight="1" x14ac:dyDescent="0.2">
      <c r="E64" s="29" t="s">
        <v>5</v>
      </c>
    </row>
    <row r="65" spans="1:16" ht="12.75" customHeight="1" x14ac:dyDescent="0.2">
      <c r="A65" t="s">
        <v>43</v>
      </c>
      <c r="B65" s="5" t="s">
        <v>99</v>
      </c>
      <c r="C65" s="5" t="s">
        <v>100</v>
      </c>
      <c r="D65" t="s">
        <v>5</v>
      </c>
      <c r="E65" s="24" t="s">
        <v>101</v>
      </c>
      <c r="F65" s="25" t="s">
        <v>87</v>
      </c>
      <c r="G65" s="26">
        <v>1</v>
      </c>
      <c r="H65" s="25">
        <v>5.0000000000000002E-5</v>
      </c>
      <c r="I65" s="25">
        <f>ROUND(G65*H65,6)</f>
        <v>5.0000000000000002E-5</v>
      </c>
      <c r="L65" s="27">
        <v>0</v>
      </c>
      <c r="M65" s="22">
        <f>ROUND(ROUND(L65,2)*ROUND(G65,3),2)</f>
        <v>0</v>
      </c>
      <c r="N65" s="25" t="s">
        <v>48</v>
      </c>
      <c r="O65">
        <f>(M65*21)/100</f>
        <v>0</v>
      </c>
      <c r="P65" t="s">
        <v>49</v>
      </c>
    </row>
    <row r="66" spans="1:16" ht="12.75" customHeight="1" x14ac:dyDescent="0.2">
      <c r="A66" s="28" t="s">
        <v>50</v>
      </c>
      <c r="E66" s="29" t="s">
        <v>101</v>
      </c>
    </row>
    <row r="67" spans="1:16" ht="12.75" customHeight="1" x14ac:dyDescent="0.2">
      <c r="A67" s="28" t="s">
        <v>51</v>
      </c>
      <c r="E67" s="30" t="s">
        <v>5</v>
      </c>
    </row>
    <row r="68" spans="1:16" ht="12.75" customHeight="1" x14ac:dyDescent="0.2">
      <c r="E68" s="29" t="s">
        <v>5</v>
      </c>
    </row>
    <row r="69" spans="1:16" ht="12.75" customHeight="1" x14ac:dyDescent="0.2">
      <c r="A69" t="s">
        <v>40</v>
      </c>
      <c r="C69" s="6" t="s">
        <v>102</v>
      </c>
      <c r="E69" s="23" t="s">
        <v>103</v>
      </c>
      <c r="J69" s="22">
        <f>0</f>
        <v>0</v>
      </c>
      <c r="K69" s="22">
        <f>0</f>
        <v>0</v>
      </c>
      <c r="L69" s="22">
        <f>0+L70+L74+L78</f>
        <v>0</v>
      </c>
      <c r="M69" s="22">
        <f>0+M70+M74+M78</f>
        <v>0</v>
      </c>
    </row>
    <row r="70" spans="1:16" ht="12.75" customHeight="1" x14ac:dyDescent="0.2">
      <c r="A70" t="s">
        <v>43</v>
      </c>
      <c r="B70" s="5" t="s">
        <v>104</v>
      </c>
      <c r="C70" s="5" t="s">
        <v>105</v>
      </c>
      <c r="D70" t="s">
        <v>5</v>
      </c>
      <c r="E70" s="24" t="s">
        <v>106</v>
      </c>
      <c r="F70" s="25" t="s">
        <v>79</v>
      </c>
      <c r="G70" s="26">
        <v>2.4</v>
      </c>
      <c r="H70" s="25">
        <v>0</v>
      </c>
      <c r="I70" s="25">
        <f>ROUND(G70*H70,6)</f>
        <v>0</v>
      </c>
      <c r="L70" s="27">
        <v>0</v>
      </c>
      <c r="M70" s="22">
        <f>ROUND(ROUND(L70,2)*ROUND(G70,3),2)</f>
        <v>0</v>
      </c>
      <c r="N70" s="25" t="s">
        <v>65</v>
      </c>
      <c r="O70">
        <f>(M70*21)/100</f>
        <v>0</v>
      </c>
      <c r="P70" t="s">
        <v>49</v>
      </c>
    </row>
    <row r="71" spans="1:16" ht="12.75" customHeight="1" x14ac:dyDescent="0.2">
      <c r="A71" s="28" t="s">
        <v>50</v>
      </c>
      <c r="E71" s="29" t="s">
        <v>106</v>
      </c>
    </row>
    <row r="72" spans="1:16" ht="12.75" customHeight="1" x14ac:dyDescent="0.2">
      <c r="A72" s="28" t="s">
        <v>51</v>
      </c>
      <c r="E72" s="30" t="s">
        <v>5</v>
      </c>
    </row>
    <row r="73" spans="1:16" ht="12.75" customHeight="1" x14ac:dyDescent="0.2">
      <c r="E73" s="29" t="s">
        <v>5</v>
      </c>
    </row>
    <row r="74" spans="1:16" ht="12.75" customHeight="1" x14ac:dyDescent="0.2">
      <c r="A74" t="s">
        <v>43</v>
      </c>
      <c r="B74" s="5" t="s">
        <v>107</v>
      </c>
      <c r="C74" s="5" t="s">
        <v>108</v>
      </c>
      <c r="D74" t="s">
        <v>5</v>
      </c>
      <c r="E74" s="24" t="s">
        <v>109</v>
      </c>
      <c r="F74" s="25" t="s">
        <v>56</v>
      </c>
      <c r="G74" s="26">
        <v>2.6</v>
      </c>
      <c r="H74" s="25">
        <v>0</v>
      </c>
      <c r="I74" s="25">
        <f>ROUND(G74*H74,6)</f>
        <v>0</v>
      </c>
      <c r="L74" s="27">
        <v>0</v>
      </c>
      <c r="M74" s="22">
        <f>ROUND(ROUND(L74,2)*ROUND(G74,3),2)</f>
        <v>0</v>
      </c>
      <c r="N74" s="25" t="s">
        <v>65</v>
      </c>
      <c r="O74">
        <f>(M74*21)/100</f>
        <v>0</v>
      </c>
      <c r="P74" t="s">
        <v>49</v>
      </c>
    </row>
    <row r="75" spans="1:16" ht="12.75" customHeight="1" x14ac:dyDescent="0.2">
      <c r="A75" s="28" t="s">
        <v>50</v>
      </c>
      <c r="E75" s="29" t="s">
        <v>109</v>
      </c>
    </row>
    <row r="76" spans="1:16" ht="25.5" customHeight="1" x14ac:dyDescent="0.2">
      <c r="A76" s="28" t="s">
        <v>51</v>
      </c>
      <c r="E76" s="30" t="s">
        <v>110</v>
      </c>
    </row>
    <row r="77" spans="1:16" ht="12.75" customHeight="1" x14ac:dyDescent="0.2">
      <c r="E77" s="29" t="s">
        <v>5</v>
      </c>
    </row>
    <row r="78" spans="1:16" ht="12.75" customHeight="1" x14ac:dyDescent="0.2">
      <c r="A78" t="s">
        <v>43</v>
      </c>
      <c r="B78" s="5" t="s">
        <v>111</v>
      </c>
      <c r="C78" s="5" t="s">
        <v>112</v>
      </c>
      <c r="D78" t="s">
        <v>5</v>
      </c>
      <c r="E78" s="24" t="s">
        <v>113</v>
      </c>
      <c r="F78" s="25" t="s">
        <v>114</v>
      </c>
      <c r="G78" s="26">
        <v>6</v>
      </c>
      <c r="H78" s="25">
        <v>1.9000000000000001E-4</v>
      </c>
      <c r="I78" s="25">
        <f>ROUND(G78*H78,6)</f>
        <v>1.14E-3</v>
      </c>
      <c r="L78" s="27">
        <v>0</v>
      </c>
      <c r="M78" s="22">
        <f>ROUND(ROUND(L78,2)*ROUND(G78,3),2)</f>
        <v>0</v>
      </c>
      <c r="N78" s="25" t="s">
        <v>48</v>
      </c>
      <c r="O78">
        <f>(M78*21)/100</f>
        <v>0</v>
      </c>
      <c r="P78" t="s">
        <v>49</v>
      </c>
    </row>
    <row r="79" spans="1:16" ht="12.75" customHeight="1" x14ac:dyDescent="0.2">
      <c r="A79" s="28" t="s">
        <v>50</v>
      </c>
      <c r="E79" s="29" t="s">
        <v>113</v>
      </c>
    </row>
    <row r="80" spans="1:16" ht="12.75" customHeight="1" x14ac:dyDescent="0.2">
      <c r="A80" s="28" t="s">
        <v>51</v>
      </c>
      <c r="E80" s="30" t="s">
        <v>5</v>
      </c>
    </row>
    <row r="81" spans="1:16" ht="12.75" customHeight="1" x14ac:dyDescent="0.2">
      <c r="E81" s="29" t="s">
        <v>5</v>
      </c>
    </row>
    <row r="82" spans="1:16" ht="12.75" customHeight="1" x14ac:dyDescent="0.2">
      <c r="A82" t="s">
        <v>40</v>
      </c>
      <c r="C82" s="6" t="s">
        <v>115</v>
      </c>
      <c r="E82" s="23" t="s">
        <v>116</v>
      </c>
      <c r="J82" s="22">
        <f>0</f>
        <v>0</v>
      </c>
      <c r="K82" s="22">
        <f>0</f>
        <v>0</v>
      </c>
      <c r="L82" s="22">
        <f>0+L83+L87+L91+L95+L99</f>
        <v>0</v>
      </c>
      <c r="M82" s="22">
        <f>0+M83+M87+M91+M95+M99</f>
        <v>0</v>
      </c>
    </row>
    <row r="83" spans="1:16" ht="12.75" customHeight="1" x14ac:dyDescent="0.2">
      <c r="A83" t="s">
        <v>43</v>
      </c>
      <c r="B83" s="5" t="s">
        <v>117</v>
      </c>
      <c r="C83" s="5" t="s">
        <v>118</v>
      </c>
      <c r="D83" t="s">
        <v>5</v>
      </c>
      <c r="E83" s="24" t="s">
        <v>119</v>
      </c>
      <c r="F83" s="25" t="s">
        <v>56</v>
      </c>
      <c r="G83" s="26">
        <v>39.881</v>
      </c>
      <c r="H83" s="25">
        <v>0</v>
      </c>
      <c r="I83" s="25">
        <f>ROUND(G83*H83,6)</f>
        <v>0</v>
      </c>
      <c r="L83" s="27">
        <v>0</v>
      </c>
      <c r="M83" s="22">
        <f>ROUND(ROUND(L83,2)*ROUND(G83,3),2)</f>
        <v>0</v>
      </c>
      <c r="N83" s="25" t="s">
        <v>48</v>
      </c>
      <c r="O83">
        <f>(M83*21)/100</f>
        <v>0</v>
      </c>
      <c r="P83" t="s">
        <v>49</v>
      </c>
    </row>
    <row r="84" spans="1:16" ht="12.75" customHeight="1" x14ac:dyDescent="0.2">
      <c r="A84" s="28" t="s">
        <v>50</v>
      </c>
      <c r="E84" s="29" t="s">
        <v>119</v>
      </c>
    </row>
    <row r="85" spans="1:16" ht="25.5" customHeight="1" x14ac:dyDescent="0.2">
      <c r="A85" s="28" t="s">
        <v>51</v>
      </c>
      <c r="E85" s="30" t="s">
        <v>120</v>
      </c>
    </row>
    <row r="86" spans="1:16" ht="12.75" customHeight="1" x14ac:dyDescent="0.2">
      <c r="E86" s="29" t="s">
        <v>5</v>
      </c>
    </row>
    <row r="87" spans="1:16" ht="12.75" customHeight="1" x14ac:dyDescent="0.2">
      <c r="A87" t="s">
        <v>43</v>
      </c>
      <c r="B87" s="5" t="s">
        <v>121</v>
      </c>
      <c r="C87" s="5" t="s">
        <v>122</v>
      </c>
      <c r="D87" t="s">
        <v>5</v>
      </c>
      <c r="E87" s="24" t="s">
        <v>123</v>
      </c>
      <c r="F87" s="25" t="s">
        <v>56</v>
      </c>
      <c r="G87" s="26">
        <v>125</v>
      </c>
      <c r="H87" s="25">
        <v>2.0000000000000001E-4</v>
      </c>
      <c r="I87" s="25">
        <f>ROUND(G87*H87,6)</f>
        <v>2.5000000000000001E-2</v>
      </c>
      <c r="L87" s="27">
        <v>0</v>
      </c>
      <c r="M87" s="22">
        <f>ROUND(ROUND(L87,2)*ROUND(G87,3),2)</f>
        <v>0</v>
      </c>
      <c r="N87" s="25" t="s">
        <v>65</v>
      </c>
      <c r="O87">
        <f>(M87*21)/100</f>
        <v>0</v>
      </c>
      <c r="P87" t="s">
        <v>49</v>
      </c>
    </row>
    <row r="88" spans="1:16" ht="12.75" customHeight="1" x14ac:dyDescent="0.2">
      <c r="A88" s="28" t="s">
        <v>50</v>
      </c>
      <c r="E88" s="29" t="s">
        <v>124</v>
      </c>
    </row>
    <row r="89" spans="1:16" ht="12.75" customHeight="1" x14ac:dyDescent="0.2">
      <c r="A89" s="28" t="s">
        <v>51</v>
      </c>
      <c r="E89" s="30" t="s">
        <v>5</v>
      </c>
    </row>
    <row r="90" spans="1:16" ht="12.75" customHeight="1" x14ac:dyDescent="0.2">
      <c r="E90" s="29" t="s">
        <v>5</v>
      </c>
    </row>
    <row r="91" spans="1:16" ht="12.75" customHeight="1" x14ac:dyDescent="0.2">
      <c r="A91" t="s">
        <v>43</v>
      </c>
      <c r="B91" s="5" t="s">
        <v>125</v>
      </c>
      <c r="C91" s="5" t="s">
        <v>126</v>
      </c>
      <c r="D91" t="s">
        <v>5</v>
      </c>
      <c r="E91" s="24" t="s">
        <v>127</v>
      </c>
      <c r="F91" s="25" t="s">
        <v>56</v>
      </c>
      <c r="G91" s="26">
        <v>39.881</v>
      </c>
      <c r="H91" s="25">
        <v>1.0000000000000001E-5</v>
      </c>
      <c r="I91" s="25">
        <f>ROUND(G91*H91,6)</f>
        <v>3.9899999999999999E-4</v>
      </c>
      <c r="L91" s="27">
        <v>0</v>
      </c>
      <c r="M91" s="22">
        <f>ROUND(ROUND(L91,2)*ROUND(G91,3),2)</f>
        <v>0</v>
      </c>
      <c r="N91" s="25" t="s">
        <v>65</v>
      </c>
      <c r="O91">
        <f>(M91*21)/100</f>
        <v>0</v>
      </c>
      <c r="P91" t="s">
        <v>49</v>
      </c>
    </row>
    <row r="92" spans="1:16" ht="12.75" customHeight="1" x14ac:dyDescent="0.2">
      <c r="A92" s="28" t="s">
        <v>50</v>
      </c>
      <c r="E92" s="29" t="s">
        <v>127</v>
      </c>
    </row>
    <row r="93" spans="1:16" ht="25.5" customHeight="1" x14ac:dyDescent="0.2">
      <c r="A93" s="28" t="s">
        <v>51</v>
      </c>
      <c r="E93" s="30" t="s">
        <v>120</v>
      </c>
    </row>
    <row r="94" spans="1:16" ht="12.75" customHeight="1" x14ac:dyDescent="0.2">
      <c r="E94" s="29" t="s">
        <v>5</v>
      </c>
    </row>
    <row r="95" spans="1:16" ht="12.75" customHeight="1" x14ac:dyDescent="0.2">
      <c r="A95" t="s">
        <v>43</v>
      </c>
      <c r="B95" s="5" t="s">
        <v>128</v>
      </c>
      <c r="C95" s="5" t="s">
        <v>129</v>
      </c>
      <c r="D95" t="s">
        <v>5</v>
      </c>
      <c r="E95" s="24" t="s">
        <v>130</v>
      </c>
      <c r="F95" s="25" t="s">
        <v>56</v>
      </c>
      <c r="G95" s="26">
        <v>125</v>
      </c>
      <c r="H95" s="25">
        <v>2.5999999999999998E-4</v>
      </c>
      <c r="I95" s="25">
        <f>ROUND(G95*H95,6)</f>
        <v>3.2500000000000001E-2</v>
      </c>
      <c r="L95" s="27">
        <v>0</v>
      </c>
      <c r="M95" s="22">
        <f>ROUND(ROUND(L95,2)*ROUND(G95,3),2)</f>
        <v>0</v>
      </c>
      <c r="N95" s="25" t="s">
        <v>65</v>
      </c>
      <c r="O95">
        <f>(M95*21)/100</f>
        <v>0</v>
      </c>
      <c r="P95" t="s">
        <v>49</v>
      </c>
    </row>
    <row r="96" spans="1:16" ht="12.75" customHeight="1" x14ac:dyDescent="0.2">
      <c r="A96" s="28" t="s">
        <v>50</v>
      </c>
      <c r="E96" s="29" t="s">
        <v>130</v>
      </c>
    </row>
    <row r="97" spans="1:16" ht="12.75" customHeight="1" x14ac:dyDescent="0.2">
      <c r="A97" s="28" t="s">
        <v>51</v>
      </c>
      <c r="E97" s="30" t="s">
        <v>5</v>
      </c>
    </row>
    <row r="98" spans="1:16" ht="12.75" customHeight="1" x14ac:dyDescent="0.2">
      <c r="E98" s="29" t="s">
        <v>5</v>
      </c>
    </row>
    <row r="99" spans="1:16" ht="12.75" customHeight="1" x14ac:dyDescent="0.2">
      <c r="A99" t="s">
        <v>43</v>
      </c>
      <c r="B99" s="5" t="s">
        <v>131</v>
      </c>
      <c r="C99" s="5" t="s">
        <v>132</v>
      </c>
      <c r="D99" t="s">
        <v>5</v>
      </c>
      <c r="E99" s="24" t="s">
        <v>133</v>
      </c>
      <c r="F99" s="25" t="s">
        <v>56</v>
      </c>
      <c r="G99" s="26">
        <v>125</v>
      </c>
      <c r="H99" s="25">
        <v>3.0000000000000001E-5</v>
      </c>
      <c r="I99" s="25">
        <f>ROUND(G99*H99,6)</f>
        <v>3.7499999999999999E-3</v>
      </c>
      <c r="L99" s="27">
        <v>0</v>
      </c>
      <c r="M99" s="22">
        <f>ROUND(ROUND(L99,2)*ROUND(G99,3),2)</f>
        <v>0</v>
      </c>
      <c r="N99" s="25" t="s">
        <v>65</v>
      </c>
      <c r="O99">
        <f>(M99*21)/100</f>
        <v>0</v>
      </c>
      <c r="P99" t="s">
        <v>49</v>
      </c>
    </row>
    <row r="100" spans="1:16" ht="12.75" customHeight="1" x14ac:dyDescent="0.2">
      <c r="A100" s="28" t="s">
        <v>50</v>
      </c>
      <c r="E100" s="29" t="s">
        <v>133</v>
      </c>
    </row>
    <row r="101" spans="1:16" ht="12.75" customHeight="1" x14ac:dyDescent="0.2">
      <c r="A101" s="28" t="s">
        <v>51</v>
      </c>
      <c r="E101" s="30" t="s">
        <v>5</v>
      </c>
    </row>
    <row r="102" spans="1:16" ht="12.75" customHeight="1" x14ac:dyDescent="0.2">
      <c r="E102" s="29" t="s">
        <v>5</v>
      </c>
    </row>
    <row r="103" spans="1:16" ht="12.75" customHeight="1" x14ac:dyDescent="0.2">
      <c r="A103" t="s">
        <v>40</v>
      </c>
      <c r="C103" s="6" t="s">
        <v>73</v>
      </c>
      <c r="E103" s="23" t="s">
        <v>134</v>
      </c>
      <c r="J103" s="22">
        <f>0</f>
        <v>0</v>
      </c>
      <c r="K103" s="22">
        <f>0</f>
        <v>0</v>
      </c>
      <c r="L103" s="22">
        <f>0+L104+L108+L112</f>
        <v>0</v>
      </c>
      <c r="M103" s="22">
        <f>0+M104+M108+M112</f>
        <v>0</v>
      </c>
    </row>
    <row r="104" spans="1:16" ht="12.75" customHeight="1" x14ac:dyDescent="0.2">
      <c r="A104" t="s">
        <v>43</v>
      </c>
      <c r="B104" s="5" t="s">
        <v>135</v>
      </c>
      <c r="C104" s="5" t="s">
        <v>136</v>
      </c>
      <c r="D104" t="s">
        <v>5</v>
      </c>
      <c r="E104" s="24" t="s">
        <v>137</v>
      </c>
      <c r="F104" s="25" t="s">
        <v>56</v>
      </c>
      <c r="G104" s="26">
        <v>23.88</v>
      </c>
      <c r="H104" s="25">
        <v>2.1000000000000001E-4</v>
      </c>
      <c r="I104" s="25">
        <f>ROUND(G104*H104,6)</f>
        <v>5.0150000000000004E-3</v>
      </c>
      <c r="L104" s="27">
        <v>0</v>
      </c>
      <c r="M104" s="22">
        <f>ROUND(ROUND(L104,2)*ROUND(G104,3),2)</f>
        <v>0</v>
      </c>
      <c r="N104" s="25" t="s">
        <v>48</v>
      </c>
      <c r="O104">
        <f>(M104*21)/100</f>
        <v>0</v>
      </c>
      <c r="P104" t="s">
        <v>49</v>
      </c>
    </row>
    <row r="105" spans="1:16" ht="12.75" customHeight="1" x14ac:dyDescent="0.2">
      <c r="A105" s="28" t="s">
        <v>50</v>
      </c>
      <c r="E105" s="29" t="s">
        <v>138</v>
      </c>
    </row>
    <row r="106" spans="1:16" ht="51" customHeight="1" x14ac:dyDescent="0.2">
      <c r="A106" s="28" t="s">
        <v>51</v>
      </c>
      <c r="E106" s="30" t="s">
        <v>139</v>
      </c>
    </row>
    <row r="107" spans="1:16" ht="12.75" customHeight="1" x14ac:dyDescent="0.2">
      <c r="E107" s="29" t="s">
        <v>5</v>
      </c>
    </row>
    <row r="108" spans="1:16" ht="12.75" customHeight="1" x14ac:dyDescent="0.2">
      <c r="A108" t="s">
        <v>43</v>
      </c>
      <c r="B108" s="5" t="s">
        <v>140</v>
      </c>
      <c r="C108" s="5" t="s">
        <v>141</v>
      </c>
      <c r="D108" t="s">
        <v>5</v>
      </c>
      <c r="E108" s="24" t="s">
        <v>142</v>
      </c>
      <c r="F108" s="25" t="s">
        <v>79</v>
      </c>
      <c r="G108" s="26">
        <v>4</v>
      </c>
      <c r="H108" s="25">
        <v>0</v>
      </c>
      <c r="I108" s="25">
        <f>ROUND(G108*H108,6)</f>
        <v>0</v>
      </c>
      <c r="L108" s="27">
        <v>0</v>
      </c>
      <c r="M108" s="22">
        <f>ROUND(ROUND(L108,2)*ROUND(G108,3),2)</f>
        <v>0</v>
      </c>
      <c r="N108" s="25" t="s">
        <v>48</v>
      </c>
      <c r="O108">
        <f>(M108*21)/100</f>
        <v>0</v>
      </c>
      <c r="P108" t="s">
        <v>49</v>
      </c>
    </row>
    <row r="109" spans="1:16" ht="12.75" customHeight="1" x14ac:dyDescent="0.2">
      <c r="A109" s="28" t="s">
        <v>50</v>
      </c>
      <c r="E109" s="29" t="s">
        <v>142</v>
      </c>
    </row>
    <row r="110" spans="1:16" ht="12.75" customHeight="1" x14ac:dyDescent="0.2">
      <c r="A110" s="28" t="s">
        <v>51</v>
      </c>
      <c r="E110" s="30" t="s">
        <v>5</v>
      </c>
    </row>
    <row r="111" spans="1:16" ht="12.75" customHeight="1" x14ac:dyDescent="0.2">
      <c r="E111" s="29" t="s">
        <v>5</v>
      </c>
    </row>
    <row r="112" spans="1:16" ht="12.75" customHeight="1" x14ac:dyDescent="0.2">
      <c r="A112" t="s">
        <v>43</v>
      </c>
      <c r="B112" s="5" t="s">
        <v>143</v>
      </c>
      <c r="C112" s="5" t="s">
        <v>144</v>
      </c>
      <c r="D112" t="s">
        <v>5</v>
      </c>
      <c r="E112" s="24" t="s">
        <v>145</v>
      </c>
      <c r="F112" s="25" t="s">
        <v>79</v>
      </c>
      <c r="G112" s="26">
        <v>4</v>
      </c>
      <c r="H112" s="25">
        <v>0</v>
      </c>
      <c r="I112" s="25">
        <f>ROUND(G112*H112,6)</f>
        <v>0</v>
      </c>
      <c r="L112" s="27">
        <v>0</v>
      </c>
      <c r="M112" s="22">
        <f>ROUND(ROUND(L112,2)*ROUND(G112,3),2)</f>
        <v>0</v>
      </c>
      <c r="N112" s="25" t="s">
        <v>65</v>
      </c>
      <c r="O112">
        <f>(M112*21)/100</f>
        <v>0</v>
      </c>
      <c r="P112" t="s">
        <v>49</v>
      </c>
    </row>
    <row r="113" spans="1:16" ht="12.75" customHeight="1" x14ac:dyDescent="0.2">
      <c r="A113" s="28" t="s">
        <v>50</v>
      </c>
      <c r="E113" s="29" t="s">
        <v>146</v>
      </c>
    </row>
    <row r="114" spans="1:16" ht="12.75" customHeight="1" x14ac:dyDescent="0.2">
      <c r="A114" s="28" t="s">
        <v>51</v>
      </c>
      <c r="E114" s="30" t="s">
        <v>5</v>
      </c>
    </row>
    <row r="115" spans="1:16" ht="12.75" customHeight="1" x14ac:dyDescent="0.2">
      <c r="E115" s="29" t="s">
        <v>5</v>
      </c>
    </row>
    <row r="116" spans="1:16" ht="12.75" customHeight="1" x14ac:dyDescent="0.2">
      <c r="A116" t="s">
        <v>40</v>
      </c>
      <c r="C116" s="6" t="s">
        <v>147</v>
      </c>
      <c r="E116" s="23" t="s">
        <v>148</v>
      </c>
      <c r="J116" s="22">
        <f>0</f>
        <v>0</v>
      </c>
      <c r="K116" s="22">
        <f>0</f>
        <v>0</v>
      </c>
      <c r="L116" s="22">
        <f>0+L117+L121+L125+L129+L133</f>
        <v>0</v>
      </c>
      <c r="M116" s="22">
        <f>0+M117+M121+M125+M129+M133</f>
        <v>0</v>
      </c>
    </row>
    <row r="117" spans="1:16" ht="12.75" customHeight="1" x14ac:dyDescent="0.2">
      <c r="A117" t="s">
        <v>43</v>
      </c>
      <c r="B117" s="5" t="s">
        <v>149</v>
      </c>
      <c r="C117" s="5" t="s">
        <v>150</v>
      </c>
      <c r="D117" t="s">
        <v>5</v>
      </c>
      <c r="E117" s="24" t="s">
        <v>151</v>
      </c>
      <c r="F117" s="25" t="s">
        <v>152</v>
      </c>
      <c r="G117" s="26">
        <v>0.379</v>
      </c>
      <c r="H117" s="25">
        <v>0</v>
      </c>
      <c r="I117" s="25">
        <f>ROUND(G117*H117,6)</f>
        <v>0</v>
      </c>
      <c r="L117" s="27">
        <v>0</v>
      </c>
      <c r="M117" s="22">
        <f>ROUND(ROUND(L117,2)*ROUND(G117,3),2)</f>
        <v>0</v>
      </c>
      <c r="N117" s="25" t="s">
        <v>65</v>
      </c>
      <c r="O117">
        <f>(M117*21)/100</f>
        <v>0</v>
      </c>
      <c r="P117" t="s">
        <v>49</v>
      </c>
    </row>
    <row r="118" spans="1:16" ht="12.75" customHeight="1" x14ac:dyDescent="0.2">
      <c r="A118" s="28" t="s">
        <v>50</v>
      </c>
      <c r="E118" s="29" t="s">
        <v>153</v>
      </c>
    </row>
    <row r="119" spans="1:16" ht="12.75" customHeight="1" x14ac:dyDescent="0.2">
      <c r="A119" s="28" t="s">
        <v>51</v>
      </c>
      <c r="E119" s="30" t="s">
        <v>5</v>
      </c>
    </row>
    <row r="120" spans="1:16" ht="12.75" customHeight="1" x14ac:dyDescent="0.2">
      <c r="E120" s="29" t="s">
        <v>5</v>
      </c>
    </row>
    <row r="121" spans="1:16" ht="12.75" customHeight="1" x14ac:dyDescent="0.2">
      <c r="A121" t="s">
        <v>43</v>
      </c>
      <c r="B121" s="5" t="s">
        <v>154</v>
      </c>
      <c r="C121" s="5" t="s">
        <v>155</v>
      </c>
      <c r="D121" t="s">
        <v>5</v>
      </c>
      <c r="E121" s="24" t="s">
        <v>156</v>
      </c>
      <c r="F121" s="25" t="s">
        <v>152</v>
      </c>
      <c r="G121" s="26">
        <v>1.895</v>
      </c>
      <c r="H121" s="25">
        <v>0</v>
      </c>
      <c r="I121" s="25">
        <f>ROUND(G121*H121,6)</f>
        <v>0</v>
      </c>
      <c r="L121" s="27">
        <v>0</v>
      </c>
      <c r="M121" s="22">
        <f>ROUND(ROUND(L121,2)*ROUND(G121,3),2)</f>
        <v>0</v>
      </c>
      <c r="N121" s="25" t="s">
        <v>65</v>
      </c>
      <c r="O121">
        <f>(M121*21)/100</f>
        <v>0</v>
      </c>
      <c r="P121" t="s">
        <v>49</v>
      </c>
    </row>
    <row r="122" spans="1:16" ht="12.75" customHeight="1" x14ac:dyDescent="0.2">
      <c r="A122" s="28" t="s">
        <v>50</v>
      </c>
      <c r="E122" s="29" t="s">
        <v>157</v>
      </c>
    </row>
    <row r="123" spans="1:16" ht="12.75" customHeight="1" x14ac:dyDescent="0.2">
      <c r="A123" s="28" t="s">
        <v>51</v>
      </c>
      <c r="E123" s="30" t="s">
        <v>5</v>
      </c>
    </row>
    <row r="124" spans="1:16" ht="12.75" customHeight="1" x14ac:dyDescent="0.2">
      <c r="E124" s="29" t="s">
        <v>5</v>
      </c>
    </row>
    <row r="125" spans="1:16" ht="12.75" customHeight="1" x14ac:dyDescent="0.2">
      <c r="A125" t="s">
        <v>43</v>
      </c>
      <c r="B125" s="5" t="s">
        <v>158</v>
      </c>
      <c r="C125" s="5" t="s">
        <v>159</v>
      </c>
      <c r="D125" t="s">
        <v>5</v>
      </c>
      <c r="E125" s="24" t="s">
        <v>160</v>
      </c>
      <c r="F125" s="25" t="s">
        <v>152</v>
      </c>
      <c r="G125" s="26">
        <v>0.379</v>
      </c>
      <c r="H125" s="25">
        <v>0</v>
      </c>
      <c r="I125" s="25">
        <f>ROUND(G125*H125,6)</f>
        <v>0</v>
      </c>
      <c r="L125" s="27">
        <v>0</v>
      </c>
      <c r="M125" s="22">
        <f>ROUND(ROUND(L125,2)*ROUND(G125,3),2)</f>
        <v>0</v>
      </c>
      <c r="N125" s="25" t="s">
        <v>65</v>
      </c>
      <c r="O125">
        <f>(M125*21)/100</f>
        <v>0</v>
      </c>
      <c r="P125" t="s">
        <v>49</v>
      </c>
    </row>
    <row r="126" spans="1:16" ht="12.75" customHeight="1" x14ac:dyDescent="0.2">
      <c r="A126" s="28" t="s">
        <v>50</v>
      </c>
      <c r="E126" s="29" t="s">
        <v>161</v>
      </c>
    </row>
    <row r="127" spans="1:16" ht="12.75" customHeight="1" x14ac:dyDescent="0.2">
      <c r="A127" s="28" t="s">
        <v>51</v>
      </c>
      <c r="E127" s="30" t="s">
        <v>5</v>
      </c>
    </row>
    <row r="128" spans="1:16" ht="12.75" customHeight="1" x14ac:dyDescent="0.2">
      <c r="E128" s="29" t="s">
        <v>5</v>
      </c>
    </row>
    <row r="129" spans="1:16" ht="12.75" customHeight="1" x14ac:dyDescent="0.2">
      <c r="A129" t="s">
        <v>43</v>
      </c>
      <c r="B129" s="5" t="s">
        <v>162</v>
      </c>
      <c r="C129" s="5" t="s">
        <v>163</v>
      </c>
      <c r="D129" t="s">
        <v>5</v>
      </c>
      <c r="E129" s="24" t="s">
        <v>164</v>
      </c>
      <c r="F129" s="25" t="s">
        <v>152</v>
      </c>
      <c r="G129" s="26">
        <v>3.032</v>
      </c>
      <c r="H129" s="25">
        <v>0</v>
      </c>
      <c r="I129" s="25">
        <f>ROUND(G129*H129,6)</f>
        <v>0</v>
      </c>
      <c r="L129" s="27">
        <v>0</v>
      </c>
      <c r="M129" s="22">
        <f>ROUND(ROUND(L129,2)*ROUND(G129,3),2)</f>
        <v>0</v>
      </c>
      <c r="N129" s="25" t="s">
        <v>65</v>
      </c>
      <c r="O129">
        <f>(M129*21)/100</f>
        <v>0</v>
      </c>
      <c r="P129" t="s">
        <v>49</v>
      </c>
    </row>
    <row r="130" spans="1:16" ht="12.75" customHeight="1" x14ac:dyDescent="0.2">
      <c r="A130" s="28" t="s">
        <v>50</v>
      </c>
      <c r="E130" s="29" t="s">
        <v>165</v>
      </c>
    </row>
    <row r="131" spans="1:16" ht="12.75" customHeight="1" x14ac:dyDescent="0.2">
      <c r="A131" s="28" t="s">
        <v>51</v>
      </c>
      <c r="E131" s="30" t="s">
        <v>5</v>
      </c>
    </row>
    <row r="132" spans="1:16" ht="12.75" customHeight="1" x14ac:dyDescent="0.2">
      <c r="E132" s="29" t="s">
        <v>5</v>
      </c>
    </row>
    <row r="133" spans="1:16" ht="12.75" customHeight="1" x14ac:dyDescent="0.2">
      <c r="A133" t="s">
        <v>43</v>
      </c>
      <c r="B133" s="5" t="s">
        <v>166</v>
      </c>
      <c r="C133" s="5" t="s">
        <v>167</v>
      </c>
      <c r="D133" t="s">
        <v>5</v>
      </c>
      <c r="E133" s="24" t="s">
        <v>168</v>
      </c>
      <c r="F133" s="25" t="s">
        <v>152</v>
      </c>
      <c r="G133" s="26">
        <v>0.379</v>
      </c>
      <c r="H133" s="25">
        <v>0</v>
      </c>
      <c r="I133" s="25">
        <f>ROUND(G133*H133,6)</f>
        <v>0</v>
      </c>
      <c r="L133" s="27">
        <v>0</v>
      </c>
      <c r="M133" s="22">
        <f>ROUND(ROUND(L133,2)*ROUND(G133,3),2)</f>
        <v>0</v>
      </c>
      <c r="N133" s="25" t="s">
        <v>65</v>
      </c>
      <c r="O133">
        <f>(M133*21)/100</f>
        <v>0</v>
      </c>
      <c r="P133" t="s">
        <v>49</v>
      </c>
    </row>
    <row r="134" spans="1:16" ht="12.75" customHeight="1" x14ac:dyDescent="0.2">
      <c r="A134" s="28" t="s">
        <v>50</v>
      </c>
      <c r="E134" s="29" t="s">
        <v>169</v>
      </c>
    </row>
    <row r="135" spans="1:16" ht="12.75" customHeight="1" x14ac:dyDescent="0.2">
      <c r="A135" s="28" t="s">
        <v>51</v>
      </c>
      <c r="E135" s="30" t="s">
        <v>5</v>
      </c>
    </row>
    <row r="136" spans="1:16" ht="12.75" customHeight="1" x14ac:dyDescent="0.2">
      <c r="E136" s="29" t="s">
        <v>5</v>
      </c>
    </row>
    <row r="137" spans="1:16" ht="12.75" customHeight="1" x14ac:dyDescent="0.2">
      <c r="A137" t="s">
        <v>40</v>
      </c>
      <c r="C137" s="6" t="s">
        <v>170</v>
      </c>
      <c r="E137" s="23" t="s">
        <v>171</v>
      </c>
      <c r="J137" s="22">
        <f>0</f>
        <v>0</v>
      </c>
      <c r="K137" s="22">
        <f>0</f>
        <v>0</v>
      </c>
      <c r="L137" s="22">
        <f>0+L138+L142+L146</f>
        <v>0</v>
      </c>
      <c r="M137" s="22">
        <f>0+M138+M142+M146</f>
        <v>0</v>
      </c>
    </row>
    <row r="138" spans="1:16" ht="12.75" customHeight="1" x14ac:dyDescent="0.2">
      <c r="A138" t="s">
        <v>43</v>
      </c>
      <c r="B138" s="5" t="s">
        <v>172</v>
      </c>
      <c r="C138" s="5" t="s">
        <v>173</v>
      </c>
      <c r="D138" t="s">
        <v>5</v>
      </c>
      <c r="E138" s="24" t="s">
        <v>174</v>
      </c>
      <c r="F138" s="25" t="s">
        <v>87</v>
      </c>
      <c r="G138" s="26">
        <v>1</v>
      </c>
      <c r="H138" s="25">
        <v>0</v>
      </c>
      <c r="I138" s="25">
        <f>ROUND(G138*H138,6)</f>
        <v>0</v>
      </c>
      <c r="L138" s="27">
        <v>0</v>
      </c>
      <c r="M138" s="22">
        <f>ROUND(ROUND(L138,2)*ROUND(G138,3),2)</f>
        <v>0</v>
      </c>
      <c r="N138" s="25" t="s">
        <v>65</v>
      </c>
      <c r="O138">
        <f>(M138*21)/100</f>
        <v>0</v>
      </c>
      <c r="P138" t="s">
        <v>49</v>
      </c>
    </row>
    <row r="139" spans="1:16" ht="12.75" customHeight="1" x14ac:dyDescent="0.2">
      <c r="A139" s="28" t="s">
        <v>50</v>
      </c>
      <c r="E139" s="29" t="s">
        <v>174</v>
      </c>
    </row>
    <row r="140" spans="1:16" ht="12.75" customHeight="1" x14ac:dyDescent="0.2">
      <c r="A140" s="28" t="s">
        <v>51</v>
      </c>
      <c r="E140" s="30" t="s">
        <v>5</v>
      </c>
    </row>
    <row r="141" spans="1:16" ht="12.75" customHeight="1" x14ac:dyDescent="0.2">
      <c r="E141" s="29" t="s">
        <v>5</v>
      </c>
    </row>
    <row r="142" spans="1:16" ht="12.75" customHeight="1" x14ac:dyDescent="0.2">
      <c r="A142" t="s">
        <v>43</v>
      </c>
      <c r="B142" s="5" t="s">
        <v>175</v>
      </c>
      <c r="C142" s="5" t="s">
        <v>176</v>
      </c>
      <c r="D142" t="s">
        <v>5</v>
      </c>
      <c r="E142" s="24" t="s">
        <v>177</v>
      </c>
      <c r="F142" s="25" t="s">
        <v>178</v>
      </c>
      <c r="G142" s="26">
        <v>20</v>
      </c>
      <c r="H142" s="25">
        <v>1.0000000000000001E-5</v>
      </c>
      <c r="I142" s="25">
        <f>ROUND(G142*H142,6)</f>
        <v>2.0000000000000001E-4</v>
      </c>
      <c r="L142" s="27">
        <v>0</v>
      </c>
      <c r="M142" s="22">
        <f>ROUND(ROUND(L142,2)*ROUND(G142,3),2)</f>
        <v>0</v>
      </c>
      <c r="N142" s="25" t="s">
        <v>48</v>
      </c>
      <c r="O142">
        <f>(M142*21)/100</f>
        <v>0</v>
      </c>
      <c r="P142" t="s">
        <v>49</v>
      </c>
    </row>
    <row r="143" spans="1:16" ht="12.75" customHeight="1" x14ac:dyDescent="0.2">
      <c r="A143" s="28" t="s">
        <v>50</v>
      </c>
      <c r="E143" s="29" t="s">
        <v>177</v>
      </c>
    </row>
    <row r="144" spans="1:16" ht="12.75" customHeight="1" x14ac:dyDescent="0.2">
      <c r="A144" s="28" t="s">
        <v>51</v>
      </c>
      <c r="E144" s="30" t="s">
        <v>5</v>
      </c>
    </row>
    <row r="145" spans="1:16" ht="12.75" customHeight="1" x14ac:dyDescent="0.2">
      <c r="E145" s="29" t="s">
        <v>5</v>
      </c>
    </row>
    <row r="146" spans="1:16" ht="12.75" customHeight="1" x14ac:dyDescent="0.2">
      <c r="A146" t="s">
        <v>43</v>
      </c>
      <c r="B146" s="5" t="s">
        <v>179</v>
      </c>
      <c r="C146" s="5" t="s">
        <v>180</v>
      </c>
      <c r="D146" t="s">
        <v>5</v>
      </c>
      <c r="E146" s="24" t="s">
        <v>181</v>
      </c>
      <c r="F146" s="25" t="s">
        <v>182</v>
      </c>
      <c r="G146" s="26">
        <v>5</v>
      </c>
      <c r="H146" s="25">
        <v>1.0000000000000001E-5</v>
      </c>
      <c r="I146" s="25">
        <f>ROUND(G146*H146,6)</f>
        <v>5.0000000000000002E-5</v>
      </c>
      <c r="L146" s="27">
        <v>0</v>
      </c>
      <c r="M146" s="22">
        <f>ROUND(ROUND(L146,2)*ROUND(G146,3),2)</f>
        <v>0</v>
      </c>
      <c r="N146" s="25" t="s">
        <v>48</v>
      </c>
      <c r="O146">
        <f>(M146*21)/100</f>
        <v>0</v>
      </c>
      <c r="P146" t="s">
        <v>49</v>
      </c>
    </row>
    <row r="147" spans="1:16" ht="12.75" customHeight="1" x14ac:dyDescent="0.2">
      <c r="A147" s="28" t="s">
        <v>50</v>
      </c>
      <c r="E147" s="29" t="s">
        <v>181</v>
      </c>
    </row>
    <row r="148" spans="1:16" ht="12.75" customHeight="1" x14ac:dyDescent="0.2">
      <c r="A148" s="28" t="s">
        <v>51</v>
      </c>
      <c r="E148" s="30" t="s">
        <v>5</v>
      </c>
    </row>
    <row r="149" spans="1:16" ht="12.75" customHeight="1" x14ac:dyDescent="0.2">
      <c r="E149" s="29" t="s">
        <v>5</v>
      </c>
    </row>
    <row r="150" spans="1:16" ht="12.75" customHeight="1" x14ac:dyDescent="0.2">
      <c r="A150" t="s">
        <v>37</v>
      </c>
      <c r="C150" s="6" t="s">
        <v>183</v>
      </c>
      <c r="E150" s="23" t="s">
        <v>184</v>
      </c>
      <c r="J150" s="22">
        <f>0+J151+J228+J289+J294+J303</f>
        <v>0</v>
      </c>
      <c r="K150" s="22">
        <f>0+K151+K228+K289+K294+K303</f>
        <v>0</v>
      </c>
      <c r="L150" s="22">
        <f>0+L151+L228+L289+L294+L303</f>
        <v>0</v>
      </c>
      <c r="M150" s="22">
        <f>0+M151+M228+M289+M294+M303</f>
        <v>0</v>
      </c>
    </row>
    <row r="151" spans="1:16" ht="12.75" customHeight="1" x14ac:dyDescent="0.2">
      <c r="A151" t="s">
        <v>40</v>
      </c>
      <c r="C151" s="6" t="s">
        <v>185</v>
      </c>
      <c r="E151" s="23" t="s">
        <v>186</v>
      </c>
      <c r="J151" s="22">
        <f>0</f>
        <v>0</v>
      </c>
      <c r="K151" s="22">
        <f>0</f>
        <v>0</v>
      </c>
      <c r="L151" s="22">
        <f>0+L152+L156+L160+L164+L168+L172+L176+L180+L184+L188+L192+L196+L200+L204+L208+L212+L216+L220+L224</f>
        <v>0</v>
      </c>
      <c r="M151" s="22">
        <f>0+M152+M156+M160+M164+M168+M172+M176+M180+M184+M188+M192+M196+M200+M204+M208+M212+M216+M220+M224</f>
        <v>0</v>
      </c>
    </row>
    <row r="152" spans="1:16" ht="12.75" customHeight="1" x14ac:dyDescent="0.2">
      <c r="A152" t="s">
        <v>43</v>
      </c>
      <c r="B152" s="5" t="s">
        <v>117</v>
      </c>
      <c r="C152" s="5" t="s">
        <v>187</v>
      </c>
      <c r="D152" t="s">
        <v>5</v>
      </c>
      <c r="E152" s="24" t="s">
        <v>188</v>
      </c>
      <c r="F152" s="25" t="s">
        <v>79</v>
      </c>
      <c r="G152" s="26">
        <v>80</v>
      </c>
      <c r="H152" s="25">
        <v>0</v>
      </c>
      <c r="I152" s="25">
        <f>ROUND(G152*H152,6)</f>
        <v>0</v>
      </c>
      <c r="L152" s="27">
        <v>0</v>
      </c>
      <c r="M152" s="22">
        <f>ROUND(ROUND(L152,2)*ROUND(G152,3),2)</f>
        <v>0</v>
      </c>
      <c r="N152" s="25" t="s">
        <v>48</v>
      </c>
      <c r="O152">
        <f>(M152*21)/100</f>
        <v>0</v>
      </c>
      <c r="P152" t="s">
        <v>49</v>
      </c>
    </row>
    <row r="153" spans="1:16" ht="12.75" customHeight="1" x14ac:dyDescent="0.2">
      <c r="A153" s="28" t="s">
        <v>50</v>
      </c>
      <c r="E153" s="29" t="s">
        <v>188</v>
      </c>
    </row>
    <row r="154" spans="1:16" ht="12.75" customHeight="1" x14ac:dyDescent="0.2">
      <c r="A154" s="28" t="s">
        <v>51</v>
      </c>
      <c r="E154" s="30" t="s">
        <v>5</v>
      </c>
    </row>
    <row r="155" spans="1:16" ht="12.75" customHeight="1" x14ac:dyDescent="0.2">
      <c r="E155" s="29" t="s">
        <v>5</v>
      </c>
    </row>
    <row r="156" spans="1:16" ht="12.75" customHeight="1" x14ac:dyDescent="0.2">
      <c r="A156" t="s">
        <v>43</v>
      </c>
      <c r="B156" s="5" t="s">
        <v>121</v>
      </c>
      <c r="C156" s="5" t="s">
        <v>187</v>
      </c>
      <c r="D156" t="s">
        <v>44</v>
      </c>
      <c r="E156" s="24" t="s">
        <v>188</v>
      </c>
      <c r="F156" s="25" t="s">
        <v>79</v>
      </c>
      <c r="G156" s="26">
        <v>10</v>
      </c>
      <c r="H156" s="25">
        <v>0</v>
      </c>
      <c r="I156" s="25">
        <f>ROUND(G156*H156,6)</f>
        <v>0</v>
      </c>
      <c r="L156" s="27">
        <v>0</v>
      </c>
      <c r="M156" s="22">
        <f>ROUND(ROUND(L156,2)*ROUND(G156,3),2)</f>
        <v>0</v>
      </c>
      <c r="N156" s="25" t="s">
        <v>48</v>
      </c>
      <c r="O156">
        <f>(M156*21)/100</f>
        <v>0</v>
      </c>
      <c r="P156" t="s">
        <v>49</v>
      </c>
    </row>
    <row r="157" spans="1:16" ht="12.75" customHeight="1" x14ac:dyDescent="0.2">
      <c r="A157" s="28" t="s">
        <v>50</v>
      </c>
      <c r="E157" s="29" t="s">
        <v>188</v>
      </c>
    </row>
    <row r="158" spans="1:16" ht="12.75" customHeight="1" x14ac:dyDescent="0.2">
      <c r="A158" s="28" t="s">
        <v>51</v>
      </c>
      <c r="E158" s="30" t="s">
        <v>5</v>
      </c>
    </row>
    <row r="159" spans="1:16" ht="12.75" customHeight="1" x14ac:dyDescent="0.2">
      <c r="E159" s="29" t="s">
        <v>5</v>
      </c>
    </row>
    <row r="160" spans="1:16" ht="12.75" customHeight="1" x14ac:dyDescent="0.2">
      <c r="A160" t="s">
        <v>43</v>
      </c>
      <c r="B160" s="5" t="s">
        <v>125</v>
      </c>
      <c r="C160" s="5" t="s">
        <v>189</v>
      </c>
      <c r="D160" t="s">
        <v>5</v>
      </c>
      <c r="E160" s="24" t="s">
        <v>190</v>
      </c>
      <c r="F160" s="25" t="s">
        <v>79</v>
      </c>
      <c r="G160" s="26">
        <v>80</v>
      </c>
      <c r="H160" s="25">
        <v>0</v>
      </c>
      <c r="I160" s="25">
        <f>ROUND(G160*H160,6)</f>
        <v>0</v>
      </c>
      <c r="L160" s="27">
        <v>0</v>
      </c>
      <c r="M160" s="22">
        <f>ROUND(ROUND(L160,2)*ROUND(G160,3),2)</f>
        <v>0</v>
      </c>
      <c r="N160" s="25" t="s">
        <v>48</v>
      </c>
      <c r="O160">
        <f>(M160*21)/100</f>
        <v>0</v>
      </c>
      <c r="P160" t="s">
        <v>49</v>
      </c>
    </row>
    <row r="161" spans="1:16" ht="12.75" customHeight="1" x14ac:dyDescent="0.2">
      <c r="A161" s="28" t="s">
        <v>50</v>
      </c>
      <c r="E161" s="29" t="s">
        <v>190</v>
      </c>
    </row>
    <row r="162" spans="1:16" ht="12.75" customHeight="1" x14ac:dyDescent="0.2">
      <c r="A162" s="28" t="s">
        <v>51</v>
      </c>
      <c r="E162" s="30" t="s">
        <v>5</v>
      </c>
    </row>
    <row r="163" spans="1:16" ht="12.75" customHeight="1" x14ac:dyDescent="0.2">
      <c r="E163" s="29" t="s">
        <v>5</v>
      </c>
    </row>
    <row r="164" spans="1:16" ht="12.75" customHeight="1" x14ac:dyDescent="0.2">
      <c r="A164" t="s">
        <v>43</v>
      </c>
      <c r="B164" s="5" t="s">
        <v>128</v>
      </c>
      <c r="C164" s="5" t="s">
        <v>191</v>
      </c>
      <c r="D164" t="s">
        <v>5</v>
      </c>
      <c r="E164" s="24" t="s">
        <v>192</v>
      </c>
      <c r="F164" s="25" t="s">
        <v>79</v>
      </c>
      <c r="G164" s="26">
        <v>2</v>
      </c>
      <c r="H164" s="25">
        <v>0</v>
      </c>
      <c r="I164" s="25">
        <f>ROUND(G164*H164,6)</f>
        <v>0</v>
      </c>
      <c r="L164" s="27">
        <v>0</v>
      </c>
      <c r="M164" s="22">
        <f>ROUND(ROUND(L164,2)*ROUND(G164,3),2)</f>
        <v>0</v>
      </c>
      <c r="N164" s="25" t="s">
        <v>48</v>
      </c>
      <c r="O164">
        <f>(M164*21)/100</f>
        <v>0</v>
      </c>
      <c r="P164" t="s">
        <v>49</v>
      </c>
    </row>
    <row r="165" spans="1:16" ht="12.75" customHeight="1" x14ac:dyDescent="0.2">
      <c r="A165" s="28" t="s">
        <v>50</v>
      </c>
      <c r="E165" s="29" t="s">
        <v>192</v>
      </c>
    </row>
    <row r="166" spans="1:16" ht="12.75" customHeight="1" x14ac:dyDescent="0.2">
      <c r="A166" s="28" t="s">
        <v>51</v>
      </c>
      <c r="E166" s="30" t="s">
        <v>5</v>
      </c>
    </row>
    <row r="167" spans="1:16" ht="12.75" customHeight="1" x14ac:dyDescent="0.2">
      <c r="E167" s="29" t="s">
        <v>5</v>
      </c>
    </row>
    <row r="168" spans="1:16" ht="12.75" customHeight="1" x14ac:dyDescent="0.2">
      <c r="A168" t="s">
        <v>43</v>
      </c>
      <c r="B168" s="5" t="s">
        <v>99</v>
      </c>
      <c r="C168" s="5" t="s">
        <v>193</v>
      </c>
      <c r="D168" t="s">
        <v>5</v>
      </c>
      <c r="E168" s="24" t="s">
        <v>194</v>
      </c>
      <c r="F168" s="25" t="s">
        <v>79</v>
      </c>
      <c r="G168" s="26">
        <v>80</v>
      </c>
      <c r="H168" s="25">
        <v>0</v>
      </c>
      <c r="I168" s="25">
        <f>ROUND(G168*H168,6)</f>
        <v>0</v>
      </c>
      <c r="L168" s="27">
        <v>0</v>
      </c>
      <c r="M168" s="22">
        <f>ROUND(ROUND(L168,2)*ROUND(G168,3),2)</f>
        <v>0</v>
      </c>
      <c r="N168" s="25" t="s">
        <v>48</v>
      </c>
      <c r="O168">
        <f>(M168*21)/100</f>
        <v>0</v>
      </c>
      <c r="P168" t="s">
        <v>49</v>
      </c>
    </row>
    <row r="169" spans="1:16" ht="12.75" customHeight="1" x14ac:dyDescent="0.2">
      <c r="A169" s="28" t="s">
        <v>50</v>
      </c>
      <c r="E169" s="29" t="s">
        <v>194</v>
      </c>
    </row>
    <row r="170" spans="1:16" ht="12.75" customHeight="1" x14ac:dyDescent="0.2">
      <c r="A170" s="28" t="s">
        <v>51</v>
      </c>
      <c r="E170" s="30" t="s">
        <v>5</v>
      </c>
    </row>
    <row r="171" spans="1:16" ht="12.75" customHeight="1" x14ac:dyDescent="0.2">
      <c r="E171" s="29" t="s">
        <v>5</v>
      </c>
    </row>
    <row r="172" spans="1:16" ht="12.75" customHeight="1" x14ac:dyDescent="0.2">
      <c r="A172" t="s">
        <v>43</v>
      </c>
      <c r="B172" s="5" t="s">
        <v>88</v>
      </c>
      <c r="C172" s="5" t="s">
        <v>195</v>
      </c>
      <c r="D172" t="s">
        <v>5</v>
      </c>
      <c r="E172" s="24" t="s">
        <v>196</v>
      </c>
      <c r="F172" s="25" t="s">
        <v>47</v>
      </c>
      <c r="G172" s="26">
        <v>20</v>
      </c>
      <c r="H172" s="25">
        <v>0</v>
      </c>
      <c r="I172" s="25">
        <f>ROUND(G172*H172,6)</f>
        <v>0</v>
      </c>
      <c r="L172" s="27">
        <v>0</v>
      </c>
      <c r="M172" s="22">
        <f>ROUND(ROUND(L172,2)*ROUND(G172,3),2)</f>
        <v>0</v>
      </c>
      <c r="N172" s="25" t="s">
        <v>48</v>
      </c>
      <c r="O172">
        <f>(M172*21)/100</f>
        <v>0</v>
      </c>
      <c r="P172" t="s">
        <v>49</v>
      </c>
    </row>
    <row r="173" spans="1:16" ht="12.75" customHeight="1" x14ac:dyDescent="0.2">
      <c r="A173" s="28" t="s">
        <v>50</v>
      </c>
      <c r="E173" s="29" t="s">
        <v>196</v>
      </c>
    </row>
    <row r="174" spans="1:16" ht="12.75" customHeight="1" x14ac:dyDescent="0.2">
      <c r="A174" s="28" t="s">
        <v>51</v>
      </c>
      <c r="E174" s="30" t="s">
        <v>5</v>
      </c>
    </row>
    <row r="175" spans="1:16" ht="12.75" customHeight="1" x14ac:dyDescent="0.2">
      <c r="E175" s="29" t="s">
        <v>5</v>
      </c>
    </row>
    <row r="176" spans="1:16" ht="12.75" customHeight="1" x14ac:dyDescent="0.2">
      <c r="A176" t="s">
        <v>43</v>
      </c>
      <c r="B176" s="5" t="s">
        <v>73</v>
      </c>
      <c r="C176" s="5" t="s">
        <v>197</v>
      </c>
      <c r="D176" t="s">
        <v>5</v>
      </c>
      <c r="E176" s="24" t="s">
        <v>198</v>
      </c>
      <c r="F176" s="25" t="s">
        <v>47</v>
      </c>
      <c r="G176" s="26">
        <v>20</v>
      </c>
      <c r="H176" s="25">
        <v>0</v>
      </c>
      <c r="I176" s="25">
        <f>ROUND(G176*H176,6)</f>
        <v>0</v>
      </c>
      <c r="L176" s="27">
        <v>0</v>
      </c>
      <c r="M176" s="22">
        <f>ROUND(ROUND(L176,2)*ROUND(G176,3),2)</f>
        <v>0</v>
      </c>
      <c r="N176" s="25" t="s">
        <v>48</v>
      </c>
      <c r="O176">
        <f>(M176*21)/100</f>
        <v>0</v>
      </c>
      <c r="P176" t="s">
        <v>49</v>
      </c>
    </row>
    <row r="177" spans="1:16" ht="12.75" customHeight="1" x14ac:dyDescent="0.2">
      <c r="A177" s="28" t="s">
        <v>50</v>
      </c>
      <c r="E177" s="29" t="s">
        <v>198</v>
      </c>
    </row>
    <row r="178" spans="1:16" ht="12.75" customHeight="1" x14ac:dyDescent="0.2">
      <c r="A178" s="28" t="s">
        <v>51</v>
      </c>
      <c r="E178" s="30" t="s">
        <v>5</v>
      </c>
    </row>
    <row r="179" spans="1:16" ht="12.75" customHeight="1" x14ac:dyDescent="0.2">
      <c r="E179" s="29" t="s">
        <v>5</v>
      </c>
    </row>
    <row r="180" spans="1:16" ht="12.75" customHeight="1" x14ac:dyDescent="0.2">
      <c r="A180" t="s">
        <v>43</v>
      </c>
      <c r="B180" s="5" t="s">
        <v>67</v>
      </c>
      <c r="C180" s="5" t="s">
        <v>199</v>
      </c>
      <c r="D180" t="s">
        <v>5</v>
      </c>
      <c r="E180" s="24" t="s">
        <v>200</v>
      </c>
      <c r="F180" s="25" t="s">
        <v>47</v>
      </c>
      <c r="G180" s="26">
        <v>2</v>
      </c>
      <c r="H180" s="25">
        <v>0</v>
      </c>
      <c r="I180" s="25">
        <f>ROUND(G180*H180,6)</f>
        <v>0</v>
      </c>
      <c r="L180" s="27">
        <v>0</v>
      </c>
      <c r="M180" s="22">
        <f>ROUND(ROUND(L180,2)*ROUND(G180,3),2)</f>
        <v>0</v>
      </c>
      <c r="N180" s="25" t="s">
        <v>48</v>
      </c>
      <c r="O180">
        <f>(M180*21)/100</f>
        <v>0</v>
      </c>
      <c r="P180" t="s">
        <v>49</v>
      </c>
    </row>
    <row r="181" spans="1:16" ht="12.75" customHeight="1" x14ac:dyDescent="0.2">
      <c r="A181" s="28" t="s">
        <v>50</v>
      </c>
      <c r="E181" s="29" t="s">
        <v>200</v>
      </c>
    </row>
    <row r="182" spans="1:16" ht="12.75" customHeight="1" x14ac:dyDescent="0.2">
      <c r="A182" s="28" t="s">
        <v>51</v>
      </c>
      <c r="E182" s="30" t="s">
        <v>5</v>
      </c>
    </row>
    <row r="183" spans="1:16" ht="12.75" customHeight="1" x14ac:dyDescent="0.2">
      <c r="E183" s="29" t="s">
        <v>5</v>
      </c>
    </row>
    <row r="184" spans="1:16" ht="12.75" customHeight="1" x14ac:dyDescent="0.2">
      <c r="A184" t="s">
        <v>43</v>
      </c>
      <c r="B184" s="5" t="s">
        <v>60</v>
      </c>
      <c r="C184" s="5" t="s">
        <v>201</v>
      </c>
      <c r="D184" t="s">
        <v>5</v>
      </c>
      <c r="E184" s="24" t="s">
        <v>202</v>
      </c>
      <c r="F184" s="25" t="s">
        <v>47</v>
      </c>
      <c r="G184" s="26">
        <v>3</v>
      </c>
      <c r="H184" s="25">
        <v>0</v>
      </c>
      <c r="I184" s="25">
        <f>ROUND(G184*H184,6)</f>
        <v>0</v>
      </c>
      <c r="L184" s="27">
        <v>0</v>
      </c>
      <c r="M184" s="22">
        <f>ROUND(ROUND(L184,2)*ROUND(G184,3),2)</f>
        <v>0</v>
      </c>
      <c r="N184" s="25" t="s">
        <v>48</v>
      </c>
      <c r="O184">
        <f>(M184*21)/100</f>
        <v>0</v>
      </c>
      <c r="P184" t="s">
        <v>49</v>
      </c>
    </row>
    <row r="185" spans="1:16" ht="12.75" customHeight="1" x14ac:dyDescent="0.2">
      <c r="A185" s="28" t="s">
        <v>50</v>
      </c>
      <c r="E185" s="29" t="s">
        <v>202</v>
      </c>
    </row>
    <row r="186" spans="1:16" ht="12.75" customHeight="1" x14ac:dyDescent="0.2">
      <c r="A186" s="28" t="s">
        <v>51</v>
      </c>
      <c r="E186" s="30" t="s">
        <v>5</v>
      </c>
    </row>
    <row r="187" spans="1:16" ht="12.75" customHeight="1" x14ac:dyDescent="0.2">
      <c r="E187" s="29" t="s">
        <v>5</v>
      </c>
    </row>
    <row r="188" spans="1:16" ht="12.75" customHeight="1" x14ac:dyDescent="0.2">
      <c r="A188" t="s">
        <v>43</v>
      </c>
      <c r="B188" s="5" t="s">
        <v>92</v>
      </c>
      <c r="C188" s="5" t="s">
        <v>203</v>
      </c>
      <c r="D188" t="s">
        <v>5</v>
      </c>
      <c r="E188" s="24" t="s">
        <v>204</v>
      </c>
      <c r="F188" s="25" t="s">
        <v>47</v>
      </c>
      <c r="G188" s="26">
        <v>1</v>
      </c>
      <c r="H188" s="25">
        <v>0</v>
      </c>
      <c r="I188" s="25">
        <f>ROUND(G188*H188,6)</f>
        <v>0</v>
      </c>
      <c r="L188" s="27">
        <v>0</v>
      </c>
      <c r="M188" s="22">
        <f>ROUND(ROUND(L188,2)*ROUND(G188,3),2)</f>
        <v>0</v>
      </c>
      <c r="N188" s="25" t="s">
        <v>48</v>
      </c>
      <c r="O188">
        <f>(M188*21)/100</f>
        <v>0</v>
      </c>
      <c r="P188" t="s">
        <v>49</v>
      </c>
    </row>
    <row r="189" spans="1:16" ht="12.75" customHeight="1" x14ac:dyDescent="0.2">
      <c r="A189" s="28" t="s">
        <v>50</v>
      </c>
      <c r="E189" s="29" t="s">
        <v>204</v>
      </c>
    </row>
    <row r="190" spans="1:16" ht="12.75" customHeight="1" x14ac:dyDescent="0.2">
      <c r="A190" s="28" t="s">
        <v>51</v>
      </c>
      <c r="E190" s="30" t="s">
        <v>5</v>
      </c>
    </row>
    <row r="191" spans="1:16" ht="12.75" customHeight="1" x14ac:dyDescent="0.2">
      <c r="E191" s="29" t="s">
        <v>5</v>
      </c>
    </row>
    <row r="192" spans="1:16" ht="12.75" customHeight="1" x14ac:dyDescent="0.2">
      <c r="A192" t="s">
        <v>43</v>
      </c>
      <c r="B192" s="5" t="s">
        <v>95</v>
      </c>
      <c r="C192" s="5" t="s">
        <v>205</v>
      </c>
      <c r="D192" t="s">
        <v>5</v>
      </c>
      <c r="E192" s="24" t="s">
        <v>206</v>
      </c>
      <c r="F192" s="25" t="s">
        <v>79</v>
      </c>
      <c r="G192" s="26">
        <v>20</v>
      </c>
      <c r="H192" s="25">
        <v>0</v>
      </c>
      <c r="I192" s="25">
        <f>ROUND(G192*H192,6)</f>
        <v>0</v>
      </c>
      <c r="L192" s="27">
        <v>0</v>
      </c>
      <c r="M192" s="22">
        <f>ROUND(ROUND(L192,2)*ROUND(G192,3),2)</f>
        <v>0</v>
      </c>
      <c r="N192" s="25" t="s">
        <v>48</v>
      </c>
      <c r="O192">
        <f>(M192*21)/100</f>
        <v>0</v>
      </c>
      <c r="P192" t="s">
        <v>49</v>
      </c>
    </row>
    <row r="193" spans="1:16" ht="12.75" customHeight="1" x14ac:dyDescent="0.2">
      <c r="A193" s="28" t="s">
        <v>50</v>
      </c>
      <c r="E193" s="29" t="s">
        <v>206</v>
      </c>
    </row>
    <row r="194" spans="1:16" ht="12.75" customHeight="1" x14ac:dyDescent="0.2">
      <c r="A194" s="28" t="s">
        <v>51</v>
      </c>
      <c r="E194" s="30" t="s">
        <v>5</v>
      </c>
    </row>
    <row r="195" spans="1:16" ht="12.75" customHeight="1" x14ac:dyDescent="0.2">
      <c r="E195" s="29" t="s">
        <v>5</v>
      </c>
    </row>
    <row r="196" spans="1:16" ht="12.75" customHeight="1" x14ac:dyDescent="0.2">
      <c r="A196" t="s">
        <v>43</v>
      </c>
      <c r="B196" s="5" t="s">
        <v>76</v>
      </c>
      <c r="C196" s="5" t="s">
        <v>207</v>
      </c>
      <c r="D196" t="s">
        <v>5</v>
      </c>
      <c r="E196" s="24" t="s">
        <v>208</v>
      </c>
      <c r="F196" s="25" t="s">
        <v>79</v>
      </c>
      <c r="G196" s="26">
        <v>60</v>
      </c>
      <c r="H196" s="25">
        <v>0</v>
      </c>
      <c r="I196" s="25">
        <f>ROUND(G196*H196,6)</f>
        <v>0</v>
      </c>
      <c r="L196" s="27">
        <v>0</v>
      </c>
      <c r="M196" s="22">
        <f>ROUND(ROUND(L196,2)*ROUND(G196,3),2)</f>
        <v>0</v>
      </c>
      <c r="N196" s="25" t="s">
        <v>48</v>
      </c>
      <c r="O196">
        <f>(M196*21)/100</f>
        <v>0</v>
      </c>
      <c r="P196" t="s">
        <v>49</v>
      </c>
    </row>
    <row r="197" spans="1:16" ht="12.75" customHeight="1" x14ac:dyDescent="0.2">
      <c r="A197" s="28" t="s">
        <v>50</v>
      </c>
      <c r="E197" s="29" t="s">
        <v>208</v>
      </c>
    </row>
    <row r="198" spans="1:16" ht="12.75" customHeight="1" x14ac:dyDescent="0.2">
      <c r="A198" s="28" t="s">
        <v>51</v>
      </c>
      <c r="E198" s="30" t="s">
        <v>5</v>
      </c>
    </row>
    <row r="199" spans="1:16" ht="12.75" customHeight="1" x14ac:dyDescent="0.2">
      <c r="E199" s="29" t="s">
        <v>5</v>
      </c>
    </row>
    <row r="200" spans="1:16" ht="12.75" customHeight="1" x14ac:dyDescent="0.2">
      <c r="A200" t="s">
        <v>43</v>
      </c>
      <c r="B200" s="5" t="s">
        <v>131</v>
      </c>
      <c r="C200" s="5" t="s">
        <v>209</v>
      </c>
      <c r="D200" t="s">
        <v>5</v>
      </c>
      <c r="E200" s="24" t="s">
        <v>210</v>
      </c>
      <c r="F200" s="25" t="s">
        <v>87</v>
      </c>
      <c r="G200" s="26">
        <v>1</v>
      </c>
      <c r="H200" s="25">
        <v>0</v>
      </c>
      <c r="I200" s="25">
        <f>ROUND(G200*H200,6)</f>
        <v>0</v>
      </c>
      <c r="L200" s="27">
        <v>0</v>
      </c>
      <c r="M200" s="22">
        <f>ROUND(ROUND(L200,2)*ROUND(G200,3),2)</f>
        <v>0</v>
      </c>
      <c r="N200" s="25" t="s">
        <v>48</v>
      </c>
      <c r="O200">
        <f>(M200*21)/100</f>
        <v>0</v>
      </c>
      <c r="P200" t="s">
        <v>49</v>
      </c>
    </row>
    <row r="201" spans="1:16" ht="12.75" customHeight="1" x14ac:dyDescent="0.2">
      <c r="A201" s="28" t="s">
        <v>50</v>
      </c>
      <c r="E201" s="29" t="s">
        <v>210</v>
      </c>
    </row>
    <row r="202" spans="1:16" ht="12.75" customHeight="1" x14ac:dyDescent="0.2">
      <c r="A202" s="28" t="s">
        <v>51</v>
      </c>
      <c r="E202" s="30" t="s">
        <v>5</v>
      </c>
    </row>
    <row r="203" spans="1:16" ht="12.75" customHeight="1" x14ac:dyDescent="0.2">
      <c r="E203" s="29" t="s">
        <v>5</v>
      </c>
    </row>
    <row r="204" spans="1:16" ht="12.75" customHeight="1" x14ac:dyDescent="0.2">
      <c r="A204" t="s">
        <v>43</v>
      </c>
      <c r="B204" s="5" t="s">
        <v>62</v>
      </c>
      <c r="C204" s="5" t="s">
        <v>211</v>
      </c>
      <c r="D204" t="s">
        <v>5</v>
      </c>
      <c r="E204" s="24" t="s">
        <v>212</v>
      </c>
      <c r="F204" s="25" t="s">
        <v>87</v>
      </c>
      <c r="G204" s="26">
        <v>1</v>
      </c>
      <c r="H204" s="25">
        <v>0</v>
      </c>
      <c r="I204" s="25">
        <f>ROUND(G204*H204,6)</f>
        <v>0</v>
      </c>
      <c r="L204" s="27">
        <v>0</v>
      </c>
      <c r="M204" s="22">
        <f>ROUND(ROUND(L204,2)*ROUND(G204,3),2)</f>
        <v>0</v>
      </c>
      <c r="N204" s="25" t="s">
        <v>48</v>
      </c>
      <c r="O204">
        <f>(M204*21)/100</f>
        <v>0</v>
      </c>
      <c r="P204" t="s">
        <v>49</v>
      </c>
    </row>
    <row r="205" spans="1:16" ht="12.75" customHeight="1" x14ac:dyDescent="0.2">
      <c r="A205" s="28" t="s">
        <v>50</v>
      </c>
      <c r="E205" s="29" t="s">
        <v>212</v>
      </c>
    </row>
    <row r="206" spans="1:16" ht="12.75" customHeight="1" x14ac:dyDescent="0.2">
      <c r="A206" s="28" t="s">
        <v>51</v>
      </c>
      <c r="E206" s="30" t="s">
        <v>5</v>
      </c>
    </row>
    <row r="207" spans="1:16" ht="12.75" customHeight="1" x14ac:dyDescent="0.2">
      <c r="E207" s="29" t="s">
        <v>5</v>
      </c>
    </row>
    <row r="208" spans="1:16" ht="12.75" customHeight="1" x14ac:dyDescent="0.2">
      <c r="A208" t="s">
        <v>43</v>
      </c>
      <c r="B208" s="5" t="s">
        <v>44</v>
      </c>
      <c r="C208" s="5" t="s">
        <v>213</v>
      </c>
      <c r="D208" t="s">
        <v>5</v>
      </c>
      <c r="E208" s="24" t="s">
        <v>214</v>
      </c>
      <c r="F208" s="25" t="s">
        <v>47</v>
      </c>
      <c r="G208" s="26">
        <v>1</v>
      </c>
      <c r="H208" s="25">
        <v>0</v>
      </c>
      <c r="I208" s="25">
        <f>ROUND(G208*H208,6)</f>
        <v>0</v>
      </c>
      <c r="L208" s="27">
        <v>0</v>
      </c>
      <c r="M208" s="22">
        <f>ROUND(ROUND(L208,2)*ROUND(G208,3),2)</f>
        <v>0</v>
      </c>
      <c r="N208" s="25" t="s">
        <v>48</v>
      </c>
      <c r="O208">
        <f>(M208*21)/100</f>
        <v>0</v>
      </c>
      <c r="P208" t="s">
        <v>49</v>
      </c>
    </row>
    <row r="209" spans="1:16" ht="12.75" customHeight="1" x14ac:dyDescent="0.2">
      <c r="A209" s="28" t="s">
        <v>50</v>
      </c>
      <c r="E209" s="29" t="s">
        <v>215</v>
      </c>
    </row>
    <row r="210" spans="1:16" ht="12.75" customHeight="1" x14ac:dyDescent="0.2">
      <c r="A210" s="28" t="s">
        <v>51</v>
      </c>
      <c r="E210" s="30" t="s">
        <v>5</v>
      </c>
    </row>
    <row r="211" spans="1:16" ht="12.75" customHeight="1" x14ac:dyDescent="0.2">
      <c r="E211" s="29" t="s">
        <v>5</v>
      </c>
    </row>
    <row r="212" spans="1:16" ht="12.75" customHeight="1" x14ac:dyDescent="0.2">
      <c r="A212" t="s">
        <v>43</v>
      </c>
      <c r="B212" s="5" t="s">
        <v>52</v>
      </c>
      <c r="C212" s="5" t="s">
        <v>216</v>
      </c>
      <c r="D212" t="s">
        <v>5</v>
      </c>
      <c r="E212" s="24" t="s">
        <v>217</v>
      </c>
      <c r="F212" s="25" t="s">
        <v>47</v>
      </c>
      <c r="G212" s="26">
        <v>1</v>
      </c>
      <c r="H212" s="25">
        <v>0</v>
      </c>
      <c r="I212" s="25">
        <f>ROUND(G212*H212,6)</f>
        <v>0</v>
      </c>
      <c r="L212" s="27">
        <v>0</v>
      </c>
      <c r="M212" s="22">
        <f>ROUND(ROUND(L212,2)*ROUND(G212,3),2)</f>
        <v>0</v>
      </c>
      <c r="N212" s="25" t="s">
        <v>48</v>
      </c>
      <c r="O212">
        <f>(M212*21)/100</f>
        <v>0</v>
      </c>
      <c r="P212" t="s">
        <v>49</v>
      </c>
    </row>
    <row r="213" spans="1:16" ht="12.75" customHeight="1" x14ac:dyDescent="0.2">
      <c r="A213" s="28" t="s">
        <v>50</v>
      </c>
      <c r="E213" s="29" t="s">
        <v>217</v>
      </c>
    </row>
    <row r="214" spans="1:16" ht="12.75" customHeight="1" x14ac:dyDescent="0.2">
      <c r="A214" s="28" t="s">
        <v>51</v>
      </c>
      <c r="E214" s="30" t="s">
        <v>5</v>
      </c>
    </row>
    <row r="215" spans="1:16" ht="12.75" customHeight="1" x14ac:dyDescent="0.2">
      <c r="E215" s="29" t="s">
        <v>5</v>
      </c>
    </row>
    <row r="216" spans="1:16" ht="12.75" customHeight="1" x14ac:dyDescent="0.2">
      <c r="A216" t="s">
        <v>43</v>
      </c>
      <c r="B216" s="5" t="s">
        <v>82</v>
      </c>
      <c r="C216" s="5" t="s">
        <v>218</v>
      </c>
      <c r="D216" t="s">
        <v>5</v>
      </c>
      <c r="E216" s="24" t="s">
        <v>219</v>
      </c>
      <c r="F216" s="25" t="s">
        <v>47</v>
      </c>
      <c r="G216" s="26">
        <v>1</v>
      </c>
      <c r="H216" s="25">
        <v>0</v>
      </c>
      <c r="I216" s="25">
        <f>ROUND(G216*H216,6)</f>
        <v>0</v>
      </c>
      <c r="L216" s="27">
        <v>0</v>
      </c>
      <c r="M216" s="22">
        <f>ROUND(ROUND(L216,2)*ROUND(G216,3),2)</f>
        <v>0</v>
      </c>
      <c r="N216" s="25" t="s">
        <v>48</v>
      </c>
      <c r="O216">
        <f>(M216*21)/100</f>
        <v>0</v>
      </c>
      <c r="P216" t="s">
        <v>49</v>
      </c>
    </row>
    <row r="217" spans="1:16" ht="12.75" customHeight="1" x14ac:dyDescent="0.2">
      <c r="A217" s="28" t="s">
        <v>50</v>
      </c>
      <c r="E217" s="29" t="s">
        <v>219</v>
      </c>
    </row>
    <row r="218" spans="1:16" ht="12.75" customHeight="1" x14ac:dyDescent="0.2">
      <c r="A218" s="28" t="s">
        <v>51</v>
      </c>
      <c r="E218" s="30" t="s">
        <v>5</v>
      </c>
    </row>
    <row r="219" spans="1:16" ht="12.75" customHeight="1" x14ac:dyDescent="0.2">
      <c r="E219" s="29" t="s">
        <v>5</v>
      </c>
    </row>
    <row r="220" spans="1:16" ht="12.75" customHeight="1" x14ac:dyDescent="0.2">
      <c r="A220" t="s">
        <v>43</v>
      </c>
      <c r="B220" s="5" t="s">
        <v>49</v>
      </c>
      <c r="C220" s="5" t="s">
        <v>220</v>
      </c>
      <c r="D220" t="s">
        <v>5</v>
      </c>
      <c r="E220" s="24" t="s">
        <v>221</v>
      </c>
      <c r="F220" s="25" t="s">
        <v>47</v>
      </c>
      <c r="G220" s="26">
        <v>1</v>
      </c>
      <c r="H220" s="25">
        <v>0</v>
      </c>
      <c r="I220" s="25">
        <f>ROUND(G220*H220,6)</f>
        <v>0</v>
      </c>
      <c r="L220" s="27">
        <v>0</v>
      </c>
      <c r="M220" s="22">
        <f>ROUND(ROUND(L220,2)*ROUND(G220,3),2)</f>
        <v>0</v>
      </c>
      <c r="N220" s="25" t="s">
        <v>48</v>
      </c>
      <c r="O220">
        <f>(M220*21)/100</f>
        <v>0</v>
      </c>
      <c r="P220" t="s">
        <v>49</v>
      </c>
    </row>
    <row r="221" spans="1:16" ht="12.75" customHeight="1" x14ac:dyDescent="0.2">
      <c r="A221" s="28" t="s">
        <v>50</v>
      </c>
      <c r="E221" s="29" t="s">
        <v>221</v>
      </c>
    </row>
    <row r="222" spans="1:16" ht="12.75" customHeight="1" x14ac:dyDescent="0.2">
      <c r="A222" s="28" t="s">
        <v>51</v>
      </c>
      <c r="E222" s="30" t="s">
        <v>5</v>
      </c>
    </row>
    <row r="223" spans="1:16" ht="12.75" customHeight="1" x14ac:dyDescent="0.2">
      <c r="E223" s="29" t="s">
        <v>5</v>
      </c>
    </row>
    <row r="224" spans="1:16" ht="12.75" customHeight="1" x14ac:dyDescent="0.2">
      <c r="A224" t="s">
        <v>43</v>
      </c>
      <c r="B224" s="5" t="s">
        <v>41</v>
      </c>
      <c r="C224" s="5" t="s">
        <v>222</v>
      </c>
      <c r="D224" t="s">
        <v>5</v>
      </c>
      <c r="E224" s="24" t="s">
        <v>223</v>
      </c>
      <c r="F224" s="25" t="s">
        <v>47</v>
      </c>
      <c r="G224" s="26">
        <v>1</v>
      </c>
      <c r="H224" s="25">
        <v>0</v>
      </c>
      <c r="I224" s="25">
        <f>ROUND(G224*H224,6)</f>
        <v>0</v>
      </c>
      <c r="L224" s="27">
        <v>0</v>
      </c>
      <c r="M224" s="22">
        <f>ROUND(ROUND(L224,2)*ROUND(G224,3),2)</f>
        <v>0</v>
      </c>
      <c r="N224" s="25" t="s">
        <v>48</v>
      </c>
      <c r="O224">
        <f>(M224*21)/100</f>
        <v>0</v>
      </c>
      <c r="P224" t="s">
        <v>49</v>
      </c>
    </row>
    <row r="225" spans="1:16" ht="12.75" customHeight="1" x14ac:dyDescent="0.2">
      <c r="A225" s="28" t="s">
        <v>50</v>
      </c>
      <c r="E225" s="29" t="s">
        <v>223</v>
      </c>
    </row>
    <row r="226" spans="1:16" ht="12.75" customHeight="1" x14ac:dyDescent="0.2">
      <c r="A226" s="28" t="s">
        <v>51</v>
      </c>
      <c r="E226" s="30" t="s">
        <v>5</v>
      </c>
    </row>
    <row r="227" spans="1:16" ht="12.75" customHeight="1" x14ac:dyDescent="0.2">
      <c r="E227" s="29" t="s">
        <v>5</v>
      </c>
    </row>
    <row r="228" spans="1:16" ht="12.75" customHeight="1" x14ac:dyDescent="0.2">
      <c r="A228" t="s">
        <v>40</v>
      </c>
      <c r="C228" s="6" t="s">
        <v>224</v>
      </c>
      <c r="E228" s="23" t="s">
        <v>225</v>
      </c>
      <c r="J228" s="22">
        <f>0</f>
        <v>0</v>
      </c>
      <c r="K228" s="22">
        <f>0</f>
        <v>0</v>
      </c>
      <c r="L228" s="22">
        <f>0+L229+L233+L237+L241+L245+L249+L253+L257+L261+L265+L269+L273+L277+L281+L285</f>
        <v>0</v>
      </c>
      <c r="M228" s="22">
        <f>0+M229+M233+M237+M241+M245+M249+M253+M257+M261+M265+M269+M273+M277+M281+M285</f>
        <v>0</v>
      </c>
    </row>
    <row r="229" spans="1:16" ht="12.75" customHeight="1" x14ac:dyDescent="0.2">
      <c r="A229" t="s">
        <v>43</v>
      </c>
      <c r="B229" s="5" t="s">
        <v>166</v>
      </c>
      <c r="C229" s="5" t="s">
        <v>226</v>
      </c>
      <c r="D229" t="s">
        <v>5</v>
      </c>
      <c r="E229" s="24" t="s">
        <v>227</v>
      </c>
      <c r="F229" s="25" t="s">
        <v>79</v>
      </c>
      <c r="G229" s="26">
        <v>20</v>
      </c>
      <c r="H229" s="25">
        <v>0</v>
      </c>
      <c r="I229" s="25">
        <f>ROUND(G229*H229,6)</f>
        <v>0</v>
      </c>
      <c r="L229" s="27">
        <v>0</v>
      </c>
      <c r="M229" s="22">
        <f>ROUND(ROUND(L229,2)*ROUND(G229,3),2)</f>
        <v>0</v>
      </c>
      <c r="N229" s="25" t="s">
        <v>48</v>
      </c>
      <c r="O229">
        <f>(M229*21)/100</f>
        <v>0</v>
      </c>
      <c r="P229" t="s">
        <v>49</v>
      </c>
    </row>
    <row r="230" spans="1:16" ht="12.75" customHeight="1" x14ac:dyDescent="0.2">
      <c r="A230" s="28" t="s">
        <v>50</v>
      </c>
      <c r="E230" s="29" t="s">
        <v>227</v>
      </c>
    </row>
    <row r="231" spans="1:16" ht="12.75" customHeight="1" x14ac:dyDescent="0.2">
      <c r="A231" s="28" t="s">
        <v>51</v>
      </c>
      <c r="E231" s="30" t="s">
        <v>5</v>
      </c>
    </row>
    <row r="232" spans="1:16" ht="12.75" customHeight="1" x14ac:dyDescent="0.2">
      <c r="E232" s="29" t="s">
        <v>5</v>
      </c>
    </row>
    <row r="233" spans="1:16" ht="12.75" customHeight="1" x14ac:dyDescent="0.2">
      <c r="A233" t="s">
        <v>43</v>
      </c>
      <c r="B233" s="5" t="s">
        <v>104</v>
      </c>
      <c r="C233" s="5" t="s">
        <v>228</v>
      </c>
      <c r="D233" t="s">
        <v>5</v>
      </c>
      <c r="E233" s="24" t="s">
        <v>229</v>
      </c>
      <c r="F233" s="25" t="s">
        <v>79</v>
      </c>
      <c r="G233" s="26">
        <v>60</v>
      </c>
      <c r="H233" s="25">
        <v>0</v>
      </c>
      <c r="I233" s="25">
        <f>ROUND(G233*H233,6)</f>
        <v>0</v>
      </c>
      <c r="L233" s="27">
        <v>0</v>
      </c>
      <c r="M233" s="22">
        <f>ROUND(ROUND(L233,2)*ROUND(G233,3),2)</f>
        <v>0</v>
      </c>
      <c r="N233" s="25" t="s">
        <v>48</v>
      </c>
      <c r="O233">
        <f>(M233*21)/100</f>
        <v>0</v>
      </c>
      <c r="P233" t="s">
        <v>49</v>
      </c>
    </row>
    <row r="234" spans="1:16" ht="12.75" customHeight="1" x14ac:dyDescent="0.2">
      <c r="A234" s="28" t="s">
        <v>50</v>
      </c>
      <c r="E234" s="29" t="s">
        <v>229</v>
      </c>
    </row>
    <row r="235" spans="1:16" ht="12.75" customHeight="1" x14ac:dyDescent="0.2">
      <c r="A235" s="28" t="s">
        <v>51</v>
      </c>
      <c r="E235" s="30" t="s">
        <v>5</v>
      </c>
    </row>
    <row r="236" spans="1:16" ht="12.75" customHeight="1" x14ac:dyDescent="0.2">
      <c r="E236" s="29" t="s">
        <v>5</v>
      </c>
    </row>
    <row r="237" spans="1:16" ht="12.75" customHeight="1" x14ac:dyDescent="0.2">
      <c r="A237" t="s">
        <v>43</v>
      </c>
      <c r="B237" s="5" t="s">
        <v>158</v>
      </c>
      <c r="C237" s="5" t="s">
        <v>230</v>
      </c>
      <c r="D237" t="s">
        <v>5</v>
      </c>
      <c r="E237" s="24" t="s">
        <v>231</v>
      </c>
      <c r="F237" s="25" t="s">
        <v>47</v>
      </c>
      <c r="G237" s="26">
        <v>1</v>
      </c>
      <c r="H237" s="25">
        <v>0</v>
      </c>
      <c r="I237" s="25">
        <f>ROUND(G237*H237,6)</f>
        <v>0</v>
      </c>
      <c r="L237" s="27">
        <v>0</v>
      </c>
      <c r="M237" s="22">
        <f>ROUND(ROUND(L237,2)*ROUND(G237,3),2)</f>
        <v>0</v>
      </c>
      <c r="N237" s="25" t="s">
        <v>48</v>
      </c>
      <c r="O237">
        <f>(M237*21)/100</f>
        <v>0</v>
      </c>
      <c r="P237" t="s">
        <v>49</v>
      </c>
    </row>
    <row r="238" spans="1:16" ht="12.75" customHeight="1" x14ac:dyDescent="0.2">
      <c r="A238" s="28" t="s">
        <v>50</v>
      </c>
      <c r="E238" s="29" t="s">
        <v>231</v>
      </c>
    </row>
    <row r="239" spans="1:16" ht="12.75" customHeight="1" x14ac:dyDescent="0.2">
      <c r="A239" s="28" t="s">
        <v>51</v>
      </c>
      <c r="E239" s="30" t="s">
        <v>5</v>
      </c>
    </row>
    <row r="240" spans="1:16" ht="12.75" customHeight="1" x14ac:dyDescent="0.2">
      <c r="E240" s="29" t="s">
        <v>5</v>
      </c>
    </row>
    <row r="241" spans="1:16" ht="12.75" customHeight="1" x14ac:dyDescent="0.2">
      <c r="A241" t="s">
        <v>43</v>
      </c>
      <c r="B241" s="5" t="s">
        <v>154</v>
      </c>
      <c r="C241" s="5" t="s">
        <v>232</v>
      </c>
      <c r="D241" t="s">
        <v>5</v>
      </c>
      <c r="E241" s="24" t="s">
        <v>233</v>
      </c>
      <c r="F241" s="25" t="s">
        <v>47</v>
      </c>
      <c r="G241" s="26">
        <v>3</v>
      </c>
      <c r="H241" s="25">
        <v>0</v>
      </c>
      <c r="I241" s="25">
        <f>ROUND(G241*H241,6)</f>
        <v>0</v>
      </c>
      <c r="L241" s="27">
        <v>0</v>
      </c>
      <c r="M241" s="22">
        <f>ROUND(ROUND(L241,2)*ROUND(G241,3),2)</f>
        <v>0</v>
      </c>
      <c r="N241" s="25" t="s">
        <v>48</v>
      </c>
      <c r="O241">
        <f>(M241*21)/100</f>
        <v>0</v>
      </c>
      <c r="P241" t="s">
        <v>49</v>
      </c>
    </row>
    <row r="242" spans="1:16" ht="12.75" customHeight="1" x14ac:dyDescent="0.2">
      <c r="A242" s="28" t="s">
        <v>50</v>
      </c>
      <c r="E242" s="29" t="s">
        <v>233</v>
      </c>
    </row>
    <row r="243" spans="1:16" ht="12.75" customHeight="1" x14ac:dyDescent="0.2">
      <c r="A243" s="28" t="s">
        <v>51</v>
      </c>
      <c r="E243" s="30" t="s">
        <v>5</v>
      </c>
    </row>
    <row r="244" spans="1:16" ht="12.75" customHeight="1" x14ac:dyDescent="0.2">
      <c r="E244" s="29" t="s">
        <v>5</v>
      </c>
    </row>
    <row r="245" spans="1:16" ht="12.75" customHeight="1" x14ac:dyDescent="0.2">
      <c r="A245" t="s">
        <v>43</v>
      </c>
      <c r="B245" s="5" t="s">
        <v>179</v>
      </c>
      <c r="C245" s="5" t="s">
        <v>234</v>
      </c>
      <c r="D245" t="s">
        <v>5</v>
      </c>
      <c r="E245" s="24" t="s">
        <v>235</v>
      </c>
      <c r="F245" s="25" t="s">
        <v>47</v>
      </c>
      <c r="G245" s="26">
        <v>6</v>
      </c>
      <c r="H245" s="25">
        <v>0</v>
      </c>
      <c r="I245" s="25">
        <f>ROUND(G245*H245,6)</f>
        <v>0</v>
      </c>
      <c r="L245" s="27">
        <v>0</v>
      </c>
      <c r="M245" s="22">
        <f>ROUND(ROUND(L245,2)*ROUND(G245,3),2)</f>
        <v>0</v>
      </c>
      <c r="N245" s="25" t="s">
        <v>48</v>
      </c>
      <c r="O245">
        <f>(M245*21)/100</f>
        <v>0</v>
      </c>
      <c r="P245" t="s">
        <v>49</v>
      </c>
    </row>
    <row r="246" spans="1:16" ht="12.75" customHeight="1" x14ac:dyDescent="0.2">
      <c r="A246" s="28" t="s">
        <v>50</v>
      </c>
      <c r="E246" s="29" t="s">
        <v>235</v>
      </c>
    </row>
    <row r="247" spans="1:16" ht="12.75" customHeight="1" x14ac:dyDescent="0.2">
      <c r="A247" s="28" t="s">
        <v>51</v>
      </c>
      <c r="E247" s="30" t="s">
        <v>5</v>
      </c>
    </row>
    <row r="248" spans="1:16" ht="12.75" customHeight="1" x14ac:dyDescent="0.2">
      <c r="E248" s="29" t="s">
        <v>5</v>
      </c>
    </row>
    <row r="249" spans="1:16" ht="12.75" customHeight="1" x14ac:dyDescent="0.2">
      <c r="A249" t="s">
        <v>43</v>
      </c>
      <c r="B249" s="5" t="s">
        <v>175</v>
      </c>
      <c r="C249" s="5" t="s">
        <v>236</v>
      </c>
      <c r="D249" t="s">
        <v>5</v>
      </c>
      <c r="E249" s="24" t="s">
        <v>237</v>
      </c>
      <c r="F249" s="25" t="s">
        <v>47</v>
      </c>
      <c r="G249" s="26">
        <v>10</v>
      </c>
      <c r="H249" s="25">
        <v>0</v>
      </c>
      <c r="I249" s="25">
        <f>ROUND(G249*H249,6)</f>
        <v>0</v>
      </c>
      <c r="L249" s="27">
        <v>0</v>
      </c>
      <c r="M249" s="22">
        <f>ROUND(ROUND(L249,2)*ROUND(G249,3),2)</f>
        <v>0</v>
      </c>
      <c r="N249" s="25" t="s">
        <v>48</v>
      </c>
      <c r="O249">
        <f>(M249*21)/100</f>
        <v>0</v>
      </c>
      <c r="P249" t="s">
        <v>49</v>
      </c>
    </row>
    <row r="250" spans="1:16" ht="12.75" customHeight="1" x14ac:dyDescent="0.2">
      <c r="A250" s="28" t="s">
        <v>50</v>
      </c>
      <c r="E250" s="29" t="s">
        <v>237</v>
      </c>
    </row>
    <row r="251" spans="1:16" ht="12.75" customHeight="1" x14ac:dyDescent="0.2">
      <c r="A251" s="28" t="s">
        <v>51</v>
      </c>
      <c r="E251" s="30" t="s">
        <v>5</v>
      </c>
    </row>
    <row r="252" spans="1:16" ht="12.75" customHeight="1" x14ac:dyDescent="0.2">
      <c r="E252" s="29" t="s">
        <v>5</v>
      </c>
    </row>
    <row r="253" spans="1:16" ht="12.75" customHeight="1" x14ac:dyDescent="0.2">
      <c r="A253" t="s">
        <v>43</v>
      </c>
      <c r="B253" s="5" t="s">
        <v>149</v>
      </c>
      <c r="C253" s="5" t="s">
        <v>238</v>
      </c>
      <c r="D253" t="s">
        <v>5</v>
      </c>
      <c r="E253" s="24" t="s">
        <v>239</v>
      </c>
      <c r="F253" s="25" t="s">
        <v>47</v>
      </c>
      <c r="G253" s="26">
        <v>5</v>
      </c>
      <c r="H253" s="25">
        <v>0</v>
      </c>
      <c r="I253" s="25">
        <f>ROUND(G253*H253,6)</f>
        <v>0</v>
      </c>
      <c r="L253" s="27">
        <v>0</v>
      </c>
      <c r="M253" s="22">
        <f>ROUND(ROUND(L253,2)*ROUND(G253,3),2)</f>
        <v>0</v>
      </c>
      <c r="N253" s="25" t="s">
        <v>48</v>
      </c>
      <c r="O253">
        <f>(M253*21)/100</f>
        <v>0</v>
      </c>
      <c r="P253" t="s">
        <v>49</v>
      </c>
    </row>
    <row r="254" spans="1:16" ht="12.75" customHeight="1" x14ac:dyDescent="0.2">
      <c r="A254" s="28" t="s">
        <v>50</v>
      </c>
      <c r="E254" s="29" t="s">
        <v>239</v>
      </c>
    </row>
    <row r="255" spans="1:16" ht="12.75" customHeight="1" x14ac:dyDescent="0.2">
      <c r="A255" s="28" t="s">
        <v>51</v>
      </c>
      <c r="E255" s="30" t="s">
        <v>5</v>
      </c>
    </row>
    <row r="256" spans="1:16" ht="12.75" customHeight="1" x14ac:dyDescent="0.2">
      <c r="E256" s="29" t="s">
        <v>5</v>
      </c>
    </row>
    <row r="257" spans="1:16" ht="12.75" customHeight="1" x14ac:dyDescent="0.2">
      <c r="A257" t="s">
        <v>43</v>
      </c>
      <c r="B257" s="5" t="s">
        <v>140</v>
      </c>
      <c r="C257" s="5" t="s">
        <v>240</v>
      </c>
      <c r="D257" t="s">
        <v>5</v>
      </c>
      <c r="E257" s="24" t="s">
        <v>241</v>
      </c>
      <c r="F257" s="25" t="s">
        <v>47</v>
      </c>
      <c r="G257" s="26">
        <v>1</v>
      </c>
      <c r="H257" s="25">
        <v>0</v>
      </c>
      <c r="I257" s="25">
        <f>ROUND(G257*H257,6)</f>
        <v>0</v>
      </c>
      <c r="L257" s="27">
        <v>0</v>
      </c>
      <c r="M257" s="22">
        <f>ROUND(ROUND(L257,2)*ROUND(G257,3),2)</f>
        <v>0</v>
      </c>
      <c r="N257" s="25" t="s">
        <v>48</v>
      </c>
      <c r="O257">
        <f>(M257*21)/100</f>
        <v>0</v>
      </c>
      <c r="P257" t="s">
        <v>49</v>
      </c>
    </row>
    <row r="258" spans="1:16" ht="12.75" customHeight="1" x14ac:dyDescent="0.2">
      <c r="A258" s="28" t="s">
        <v>50</v>
      </c>
      <c r="E258" s="29" t="s">
        <v>241</v>
      </c>
    </row>
    <row r="259" spans="1:16" ht="12.75" customHeight="1" x14ac:dyDescent="0.2">
      <c r="A259" s="28" t="s">
        <v>51</v>
      </c>
      <c r="E259" s="30" t="s">
        <v>5</v>
      </c>
    </row>
    <row r="260" spans="1:16" ht="12.75" customHeight="1" x14ac:dyDescent="0.2">
      <c r="E260" s="29" t="s">
        <v>5</v>
      </c>
    </row>
    <row r="261" spans="1:16" ht="12.75" customHeight="1" x14ac:dyDescent="0.2">
      <c r="A261" t="s">
        <v>43</v>
      </c>
      <c r="B261" s="5" t="s">
        <v>143</v>
      </c>
      <c r="C261" s="5" t="s">
        <v>242</v>
      </c>
      <c r="D261" t="s">
        <v>5</v>
      </c>
      <c r="E261" s="24" t="s">
        <v>243</v>
      </c>
      <c r="F261" s="25" t="s">
        <v>47</v>
      </c>
      <c r="G261" s="26">
        <v>1</v>
      </c>
      <c r="H261" s="25">
        <v>0</v>
      </c>
      <c r="I261" s="25">
        <f>ROUND(G261*H261,6)</f>
        <v>0</v>
      </c>
      <c r="L261" s="27">
        <v>0</v>
      </c>
      <c r="M261" s="22">
        <f>ROUND(ROUND(L261,2)*ROUND(G261,3),2)</f>
        <v>0</v>
      </c>
      <c r="N261" s="25" t="s">
        <v>48</v>
      </c>
      <c r="O261">
        <f>(M261*21)/100</f>
        <v>0</v>
      </c>
      <c r="P261" t="s">
        <v>49</v>
      </c>
    </row>
    <row r="262" spans="1:16" ht="12.75" customHeight="1" x14ac:dyDescent="0.2">
      <c r="A262" s="28" t="s">
        <v>50</v>
      </c>
      <c r="E262" s="29" t="s">
        <v>243</v>
      </c>
    </row>
    <row r="263" spans="1:16" ht="12.75" customHeight="1" x14ac:dyDescent="0.2">
      <c r="A263" s="28" t="s">
        <v>51</v>
      </c>
      <c r="E263" s="30" t="s">
        <v>5</v>
      </c>
    </row>
    <row r="264" spans="1:16" ht="12.75" customHeight="1" x14ac:dyDescent="0.2">
      <c r="E264" s="29" t="s">
        <v>5</v>
      </c>
    </row>
    <row r="265" spans="1:16" ht="12.75" customHeight="1" x14ac:dyDescent="0.2">
      <c r="A265" t="s">
        <v>43</v>
      </c>
      <c r="B265" s="5" t="s">
        <v>135</v>
      </c>
      <c r="C265" s="5" t="s">
        <v>244</v>
      </c>
      <c r="D265" t="s">
        <v>5</v>
      </c>
      <c r="E265" s="24" t="s">
        <v>245</v>
      </c>
      <c r="F265" s="25" t="s">
        <v>47</v>
      </c>
      <c r="G265" s="26">
        <v>1</v>
      </c>
      <c r="H265" s="25">
        <v>0</v>
      </c>
      <c r="I265" s="25">
        <f>ROUND(G265*H265,6)</f>
        <v>0</v>
      </c>
      <c r="L265" s="27">
        <v>0</v>
      </c>
      <c r="M265" s="22">
        <f>ROUND(ROUND(L265,2)*ROUND(G265,3),2)</f>
        <v>0</v>
      </c>
      <c r="N265" s="25" t="s">
        <v>48</v>
      </c>
      <c r="O265">
        <f>(M265*21)/100</f>
        <v>0</v>
      </c>
      <c r="P265" t="s">
        <v>49</v>
      </c>
    </row>
    <row r="266" spans="1:16" ht="12.75" customHeight="1" x14ac:dyDescent="0.2">
      <c r="A266" s="28" t="s">
        <v>50</v>
      </c>
      <c r="E266" s="29" t="s">
        <v>245</v>
      </c>
    </row>
    <row r="267" spans="1:16" ht="12.75" customHeight="1" x14ac:dyDescent="0.2">
      <c r="A267" s="28" t="s">
        <v>51</v>
      </c>
      <c r="E267" s="30" t="s">
        <v>5</v>
      </c>
    </row>
    <row r="268" spans="1:16" ht="12.75" customHeight="1" x14ac:dyDescent="0.2">
      <c r="E268" s="29" t="s">
        <v>5</v>
      </c>
    </row>
    <row r="269" spans="1:16" ht="12.75" customHeight="1" x14ac:dyDescent="0.2">
      <c r="A269" t="s">
        <v>43</v>
      </c>
      <c r="B269" s="5" t="s">
        <v>162</v>
      </c>
      <c r="C269" s="5" t="s">
        <v>246</v>
      </c>
      <c r="D269" t="s">
        <v>5</v>
      </c>
      <c r="E269" s="24" t="s">
        <v>247</v>
      </c>
      <c r="F269" s="25" t="s">
        <v>47</v>
      </c>
      <c r="G269" s="26">
        <v>1</v>
      </c>
      <c r="H269" s="25">
        <v>0</v>
      </c>
      <c r="I269" s="25">
        <f>ROUND(G269*H269,6)</f>
        <v>0</v>
      </c>
      <c r="L269" s="27">
        <v>0</v>
      </c>
      <c r="M269" s="22">
        <f>ROUND(ROUND(L269,2)*ROUND(G269,3),2)</f>
        <v>0</v>
      </c>
      <c r="N269" s="25" t="s">
        <v>48</v>
      </c>
      <c r="O269">
        <f>(M269*21)/100</f>
        <v>0</v>
      </c>
      <c r="P269" t="s">
        <v>49</v>
      </c>
    </row>
    <row r="270" spans="1:16" ht="12.75" customHeight="1" x14ac:dyDescent="0.2">
      <c r="A270" s="28" t="s">
        <v>50</v>
      </c>
      <c r="E270" s="29" t="s">
        <v>247</v>
      </c>
    </row>
    <row r="271" spans="1:16" ht="12.75" customHeight="1" x14ac:dyDescent="0.2">
      <c r="A271" s="28" t="s">
        <v>51</v>
      </c>
      <c r="E271" s="30" t="s">
        <v>5</v>
      </c>
    </row>
    <row r="272" spans="1:16" ht="12.75" customHeight="1" x14ac:dyDescent="0.2">
      <c r="E272" s="29" t="s">
        <v>5</v>
      </c>
    </row>
    <row r="273" spans="1:16" ht="12.75" customHeight="1" x14ac:dyDescent="0.2">
      <c r="A273" t="s">
        <v>43</v>
      </c>
      <c r="B273" s="5" t="s">
        <v>111</v>
      </c>
      <c r="C273" s="5" t="s">
        <v>248</v>
      </c>
      <c r="D273" t="s">
        <v>5</v>
      </c>
      <c r="E273" s="24" t="s">
        <v>249</v>
      </c>
      <c r="F273" s="25" t="s">
        <v>79</v>
      </c>
      <c r="G273" s="26">
        <v>170</v>
      </c>
      <c r="H273" s="25">
        <v>0</v>
      </c>
      <c r="I273" s="25">
        <f>ROUND(G273*H273,6)</f>
        <v>0</v>
      </c>
      <c r="L273" s="27">
        <v>0</v>
      </c>
      <c r="M273" s="22">
        <f>ROUND(ROUND(L273,2)*ROUND(G273,3),2)</f>
        <v>0</v>
      </c>
      <c r="N273" s="25" t="s">
        <v>48</v>
      </c>
      <c r="O273">
        <f>(M273*21)/100</f>
        <v>0</v>
      </c>
      <c r="P273" t="s">
        <v>49</v>
      </c>
    </row>
    <row r="274" spans="1:16" ht="12.75" customHeight="1" x14ac:dyDescent="0.2">
      <c r="A274" s="28" t="s">
        <v>50</v>
      </c>
      <c r="E274" s="29" t="s">
        <v>249</v>
      </c>
    </row>
    <row r="275" spans="1:16" ht="12.75" customHeight="1" x14ac:dyDescent="0.2">
      <c r="A275" s="28" t="s">
        <v>51</v>
      </c>
      <c r="E275" s="30" t="s">
        <v>5</v>
      </c>
    </row>
    <row r="276" spans="1:16" ht="12.75" customHeight="1" x14ac:dyDescent="0.2">
      <c r="E276" s="29" t="s">
        <v>5</v>
      </c>
    </row>
    <row r="277" spans="1:16" ht="12.75" customHeight="1" x14ac:dyDescent="0.2">
      <c r="A277" t="s">
        <v>43</v>
      </c>
      <c r="B277" s="5" t="s">
        <v>172</v>
      </c>
      <c r="C277" s="5" t="s">
        <v>250</v>
      </c>
      <c r="D277" t="s">
        <v>5</v>
      </c>
      <c r="E277" s="24" t="s">
        <v>251</v>
      </c>
      <c r="F277" s="25" t="s">
        <v>79</v>
      </c>
      <c r="G277" s="26">
        <v>2</v>
      </c>
      <c r="H277" s="25">
        <v>0</v>
      </c>
      <c r="I277" s="25">
        <f>ROUND(G277*H277,6)</f>
        <v>0</v>
      </c>
      <c r="L277" s="27">
        <v>0</v>
      </c>
      <c r="M277" s="22">
        <f>ROUND(ROUND(L277,2)*ROUND(G277,3),2)</f>
        <v>0</v>
      </c>
      <c r="N277" s="25" t="s">
        <v>48</v>
      </c>
      <c r="O277">
        <f>(M277*21)/100</f>
        <v>0</v>
      </c>
      <c r="P277" t="s">
        <v>49</v>
      </c>
    </row>
    <row r="278" spans="1:16" ht="12.75" customHeight="1" x14ac:dyDescent="0.2">
      <c r="A278" s="28" t="s">
        <v>50</v>
      </c>
      <c r="E278" s="29" t="s">
        <v>251</v>
      </c>
    </row>
    <row r="279" spans="1:16" ht="12.75" customHeight="1" x14ac:dyDescent="0.2">
      <c r="A279" s="28" t="s">
        <v>51</v>
      </c>
      <c r="E279" s="30" t="s">
        <v>5</v>
      </c>
    </row>
    <row r="280" spans="1:16" ht="12.75" customHeight="1" x14ac:dyDescent="0.2">
      <c r="E280" s="29" t="s">
        <v>5</v>
      </c>
    </row>
    <row r="281" spans="1:16" ht="12.75" customHeight="1" x14ac:dyDescent="0.2">
      <c r="A281" t="s">
        <v>43</v>
      </c>
      <c r="B281" s="5" t="s">
        <v>107</v>
      </c>
      <c r="C281" s="5" t="s">
        <v>252</v>
      </c>
      <c r="D281" t="s">
        <v>5</v>
      </c>
      <c r="E281" s="24" t="s">
        <v>253</v>
      </c>
      <c r="F281" s="25" t="s">
        <v>79</v>
      </c>
      <c r="G281" s="26">
        <v>80</v>
      </c>
      <c r="H281" s="25">
        <v>0</v>
      </c>
      <c r="I281" s="25">
        <f>ROUND(G281*H281,6)</f>
        <v>0</v>
      </c>
      <c r="L281" s="27">
        <v>0</v>
      </c>
      <c r="M281" s="22">
        <f>ROUND(ROUND(L281,2)*ROUND(G281,3),2)</f>
        <v>0</v>
      </c>
      <c r="N281" s="25" t="s">
        <v>48</v>
      </c>
      <c r="O281">
        <f>(M281*21)/100</f>
        <v>0</v>
      </c>
      <c r="P281" t="s">
        <v>49</v>
      </c>
    </row>
    <row r="282" spans="1:16" ht="12.75" customHeight="1" x14ac:dyDescent="0.2">
      <c r="A282" s="28" t="s">
        <v>50</v>
      </c>
      <c r="E282" s="29" t="s">
        <v>253</v>
      </c>
    </row>
    <row r="283" spans="1:16" ht="12.75" customHeight="1" x14ac:dyDescent="0.2">
      <c r="A283" s="28" t="s">
        <v>51</v>
      </c>
      <c r="E283" s="30" t="s">
        <v>5</v>
      </c>
    </row>
    <row r="284" spans="1:16" ht="12.75" customHeight="1" x14ac:dyDescent="0.2">
      <c r="E284" s="29" t="s">
        <v>5</v>
      </c>
    </row>
    <row r="285" spans="1:16" ht="12.75" customHeight="1" x14ac:dyDescent="0.2">
      <c r="A285" t="s">
        <v>43</v>
      </c>
      <c r="B285" s="5" t="s">
        <v>254</v>
      </c>
      <c r="C285" s="5" t="s">
        <v>255</v>
      </c>
      <c r="D285" t="s">
        <v>5</v>
      </c>
      <c r="E285" s="24" t="s">
        <v>256</v>
      </c>
      <c r="F285" s="25" t="s">
        <v>47</v>
      </c>
      <c r="G285" s="26">
        <v>2</v>
      </c>
      <c r="H285" s="25">
        <v>0</v>
      </c>
      <c r="I285" s="25">
        <f>ROUND(G285*H285,6)</f>
        <v>0</v>
      </c>
      <c r="L285" s="27">
        <v>0</v>
      </c>
      <c r="M285" s="22">
        <f>ROUND(ROUND(L285,2)*ROUND(G285,3),2)</f>
        <v>0</v>
      </c>
      <c r="N285" s="25" t="s">
        <v>48</v>
      </c>
      <c r="O285">
        <f>(M285*21)/100</f>
        <v>0</v>
      </c>
      <c r="P285" t="s">
        <v>49</v>
      </c>
    </row>
    <row r="286" spans="1:16" ht="12.75" customHeight="1" x14ac:dyDescent="0.2">
      <c r="A286" s="28" t="s">
        <v>50</v>
      </c>
      <c r="E286" s="29" t="s">
        <v>256</v>
      </c>
    </row>
    <row r="287" spans="1:16" ht="12.75" customHeight="1" x14ac:dyDescent="0.2">
      <c r="A287" s="28" t="s">
        <v>51</v>
      </c>
      <c r="E287" s="30" t="s">
        <v>5</v>
      </c>
    </row>
    <row r="288" spans="1:16" ht="12.75" customHeight="1" x14ac:dyDescent="0.2">
      <c r="E288" s="29" t="s">
        <v>5</v>
      </c>
    </row>
    <row r="289" spans="1:16" ht="12.75" customHeight="1" x14ac:dyDescent="0.2">
      <c r="A289" t="s">
        <v>40</v>
      </c>
      <c r="C289" s="6" t="s">
        <v>257</v>
      </c>
      <c r="E289" s="23" t="s">
        <v>174</v>
      </c>
      <c r="J289" s="22">
        <f>0</f>
        <v>0</v>
      </c>
      <c r="K289" s="22">
        <f>0</f>
        <v>0</v>
      </c>
      <c r="L289" s="22">
        <f>0+L290</f>
        <v>0</v>
      </c>
      <c r="M289" s="22">
        <f>0+M290</f>
        <v>0</v>
      </c>
    </row>
    <row r="290" spans="1:16" ht="12.75" customHeight="1" x14ac:dyDescent="0.2">
      <c r="A290" t="s">
        <v>43</v>
      </c>
      <c r="B290" s="5" t="s">
        <v>258</v>
      </c>
      <c r="C290" s="5" t="s">
        <v>173</v>
      </c>
      <c r="D290" t="s">
        <v>5</v>
      </c>
      <c r="E290" s="24" t="s">
        <v>174</v>
      </c>
      <c r="F290" s="25" t="s">
        <v>182</v>
      </c>
      <c r="G290" s="26">
        <v>3.25</v>
      </c>
      <c r="H290" s="25">
        <v>0</v>
      </c>
      <c r="I290" s="25">
        <f>ROUND(G290*H290,6)</f>
        <v>0</v>
      </c>
      <c r="L290" s="27">
        <v>0</v>
      </c>
      <c r="M290" s="22">
        <f>ROUND(ROUND(L290,2)*ROUND(G290,3),2)</f>
        <v>0</v>
      </c>
      <c r="N290" s="25" t="s">
        <v>65</v>
      </c>
      <c r="O290">
        <f>(M290*21)/100</f>
        <v>0</v>
      </c>
      <c r="P290" t="s">
        <v>49</v>
      </c>
    </row>
    <row r="291" spans="1:16" ht="12.75" customHeight="1" x14ac:dyDescent="0.2">
      <c r="A291" s="28" t="s">
        <v>50</v>
      </c>
      <c r="E291" s="29" t="s">
        <v>259</v>
      </c>
    </row>
    <row r="292" spans="1:16" ht="12.75" customHeight="1" x14ac:dyDescent="0.2">
      <c r="A292" s="28" t="s">
        <v>51</v>
      </c>
      <c r="E292" s="30" t="s">
        <v>5</v>
      </c>
    </row>
    <row r="293" spans="1:16" ht="12.75" customHeight="1" x14ac:dyDescent="0.2">
      <c r="E293" s="29" t="s">
        <v>5</v>
      </c>
    </row>
    <row r="294" spans="1:16" ht="12.75" customHeight="1" x14ac:dyDescent="0.2">
      <c r="A294" t="s">
        <v>40</v>
      </c>
      <c r="C294" s="6" t="s">
        <v>260</v>
      </c>
      <c r="E294" s="23" t="s">
        <v>261</v>
      </c>
      <c r="J294" s="22">
        <f>0</f>
        <v>0</v>
      </c>
      <c r="K294" s="22">
        <f>0</f>
        <v>0</v>
      </c>
      <c r="L294" s="22">
        <f>0+L295+L299</f>
        <v>0</v>
      </c>
      <c r="M294" s="22">
        <f>0+M295+M299</f>
        <v>0</v>
      </c>
    </row>
    <row r="295" spans="1:16" ht="12.75" customHeight="1" x14ac:dyDescent="0.2">
      <c r="A295" t="s">
        <v>43</v>
      </c>
      <c r="B295" s="5" t="s">
        <v>262</v>
      </c>
      <c r="C295" s="5" t="s">
        <v>263</v>
      </c>
      <c r="D295" t="s">
        <v>5</v>
      </c>
      <c r="E295" s="24" t="s">
        <v>264</v>
      </c>
      <c r="F295" s="25" t="s">
        <v>178</v>
      </c>
      <c r="G295" s="26">
        <v>4</v>
      </c>
      <c r="H295" s="25">
        <v>0</v>
      </c>
      <c r="I295" s="25">
        <f>ROUND(G295*H295,6)</f>
        <v>0</v>
      </c>
      <c r="L295" s="27">
        <v>0</v>
      </c>
      <c r="M295" s="22">
        <f>ROUND(ROUND(L295,2)*ROUND(G295,3),2)</f>
        <v>0</v>
      </c>
      <c r="N295" s="25" t="s">
        <v>48</v>
      </c>
      <c r="O295">
        <f>(M295*21)/100</f>
        <v>0</v>
      </c>
      <c r="P295" t="s">
        <v>49</v>
      </c>
    </row>
    <row r="296" spans="1:16" ht="12.75" customHeight="1" x14ac:dyDescent="0.2">
      <c r="A296" s="28" t="s">
        <v>50</v>
      </c>
      <c r="E296" s="29" t="s">
        <v>265</v>
      </c>
    </row>
    <row r="297" spans="1:16" ht="12.75" customHeight="1" x14ac:dyDescent="0.2">
      <c r="A297" s="28" t="s">
        <v>51</v>
      </c>
      <c r="E297" s="30" t="s">
        <v>5</v>
      </c>
    </row>
    <row r="298" spans="1:16" ht="12.75" customHeight="1" x14ac:dyDescent="0.2">
      <c r="E298" s="29" t="s">
        <v>5</v>
      </c>
    </row>
    <row r="299" spans="1:16" ht="12.75" customHeight="1" x14ac:dyDescent="0.2">
      <c r="A299" t="s">
        <v>43</v>
      </c>
      <c r="B299" s="5" t="s">
        <v>266</v>
      </c>
      <c r="C299" s="5" t="s">
        <v>267</v>
      </c>
      <c r="D299" t="s">
        <v>5</v>
      </c>
      <c r="E299" s="24" t="s">
        <v>268</v>
      </c>
      <c r="F299" s="25" t="s">
        <v>178</v>
      </c>
      <c r="G299" s="26">
        <v>3</v>
      </c>
      <c r="H299" s="25">
        <v>0</v>
      </c>
      <c r="I299" s="25">
        <f>ROUND(G299*H299,6)</f>
        <v>0</v>
      </c>
      <c r="L299" s="27">
        <v>0</v>
      </c>
      <c r="M299" s="22">
        <f>ROUND(ROUND(L299,2)*ROUND(G299,3),2)</f>
        <v>0</v>
      </c>
      <c r="N299" s="25" t="s">
        <v>65</v>
      </c>
      <c r="O299">
        <f>(M299*21)/100</f>
        <v>0</v>
      </c>
      <c r="P299" t="s">
        <v>49</v>
      </c>
    </row>
    <row r="300" spans="1:16" ht="12.75" customHeight="1" x14ac:dyDescent="0.2">
      <c r="A300" s="28" t="s">
        <v>50</v>
      </c>
      <c r="E300" s="29" t="s">
        <v>269</v>
      </c>
    </row>
    <row r="301" spans="1:16" ht="12.75" customHeight="1" x14ac:dyDescent="0.2">
      <c r="A301" s="28" t="s">
        <v>51</v>
      </c>
      <c r="E301" s="30" t="s">
        <v>5</v>
      </c>
    </row>
    <row r="302" spans="1:16" ht="12.75" customHeight="1" x14ac:dyDescent="0.2">
      <c r="E302" s="29" t="s">
        <v>5</v>
      </c>
    </row>
    <row r="303" spans="1:16" ht="12.75" customHeight="1" x14ac:dyDescent="0.2">
      <c r="A303" t="s">
        <v>40</v>
      </c>
      <c r="C303" s="6" t="s">
        <v>270</v>
      </c>
      <c r="E303" s="23" t="s">
        <v>271</v>
      </c>
      <c r="J303" s="22">
        <f>0</f>
        <v>0</v>
      </c>
      <c r="K303" s="22">
        <f>0</f>
        <v>0</v>
      </c>
      <c r="L303" s="22">
        <f>0+L304</f>
        <v>0</v>
      </c>
      <c r="M303" s="22">
        <f>0+M304</f>
        <v>0</v>
      </c>
    </row>
    <row r="304" spans="1:16" ht="12.75" customHeight="1" x14ac:dyDescent="0.2">
      <c r="A304" t="s">
        <v>43</v>
      </c>
      <c r="B304" s="5" t="s">
        <v>272</v>
      </c>
      <c r="C304" s="5" t="s">
        <v>273</v>
      </c>
      <c r="D304" t="s">
        <v>5</v>
      </c>
      <c r="E304" s="24" t="s">
        <v>274</v>
      </c>
      <c r="F304" s="25" t="s">
        <v>182</v>
      </c>
      <c r="G304" s="26">
        <v>0.8</v>
      </c>
      <c r="H304" s="25">
        <v>0</v>
      </c>
      <c r="I304" s="25">
        <f>ROUND(G304*H304,6)</f>
        <v>0</v>
      </c>
      <c r="L304" s="27">
        <v>0</v>
      </c>
      <c r="M304" s="22">
        <f>ROUND(ROUND(L304,2)*ROUND(G304,3),2)</f>
        <v>0</v>
      </c>
      <c r="N304" s="25" t="s">
        <v>65</v>
      </c>
      <c r="O304">
        <f>(M304*21)/100</f>
        <v>0</v>
      </c>
      <c r="P304" t="s">
        <v>49</v>
      </c>
    </row>
    <row r="305" spans="1:5" ht="12.75" customHeight="1" x14ac:dyDescent="0.2">
      <c r="A305" s="28" t="s">
        <v>50</v>
      </c>
      <c r="E305" s="29" t="s">
        <v>274</v>
      </c>
    </row>
    <row r="306" spans="1:5" ht="12.75" customHeight="1" x14ac:dyDescent="0.2">
      <c r="A306" s="28" t="s">
        <v>51</v>
      </c>
      <c r="E306" s="30" t="s">
        <v>5</v>
      </c>
    </row>
    <row r="307" spans="1:5" ht="12.75" customHeight="1" x14ac:dyDescent="0.2">
      <c r="E307" s="29" t="s">
        <v>5</v>
      </c>
    </row>
  </sheetData>
  <sheetProtection algorithmName="SHA-512" hashValue="tYj0hmkBDdVJGNdCHfH+QHUuFN1BzQyKs3izwG3R1IJ5uaWQXxYbmc5dKohmZHs5HN8x3jVdibqy7HFODUBVjw==" saltValue="d4M0PBip2tU+hC+9VKpy7g==" spinCount="100000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N5:N7"/>
    <mergeCell ref="F5:F7"/>
    <mergeCell ref="G5:G7"/>
    <mergeCell ref="H5:H7"/>
    <mergeCell ref="I5:I7"/>
    <mergeCell ref="J5:M5"/>
    <mergeCell ref="J6:K6"/>
    <mergeCell ref="L6:M6"/>
  </mergeCells>
  <pageMargins left="0.75" right="0.75" top="1" bottom="1" header="0.5" footer="0.5"/>
  <pageSetup paperSize="9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1"/>
  <sheetViews>
    <sheetView workbookViewId="0">
      <pane ySplit="7" topLeftCell="A8" activePane="bottomLeft" state="frozen"/>
      <selection pane="bottomLeft" activeCell="E1" sqref="E1:E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6" width="9.140625" hidden="1" customWidth="1"/>
  </cols>
  <sheetData>
    <row r="1" spans="1:16" ht="25.15" customHeight="1" x14ac:dyDescent="0.2">
      <c r="A1" s="11" t="s">
        <v>16</v>
      </c>
      <c r="B1" s="2"/>
      <c r="C1" s="38"/>
      <c r="D1" s="2"/>
      <c r="E1" s="39" t="s">
        <v>19</v>
      </c>
      <c r="F1" s="2"/>
      <c r="G1" s="2"/>
      <c r="H1" s="2"/>
      <c r="I1" s="2"/>
      <c r="J1" s="2"/>
      <c r="K1" s="2"/>
      <c r="L1" s="2"/>
      <c r="M1" s="2"/>
      <c r="N1" s="2"/>
    </row>
    <row r="2" spans="1:16" ht="19.899999999999999" customHeight="1" x14ac:dyDescent="0.2">
      <c r="A2" s="11"/>
      <c r="B2" s="2"/>
      <c r="C2" s="38"/>
      <c r="D2" s="2"/>
      <c r="E2" s="38"/>
      <c r="F2" s="2"/>
      <c r="G2" s="2"/>
      <c r="H2" s="2"/>
      <c r="I2" s="2"/>
      <c r="J2" s="2"/>
      <c r="K2" s="2"/>
      <c r="L2" s="13"/>
      <c r="M2" s="13"/>
      <c r="N2" s="2"/>
    </row>
    <row r="3" spans="1:16" ht="15" customHeight="1" x14ac:dyDescent="0.25">
      <c r="A3" s="11" t="s">
        <v>17</v>
      </c>
      <c r="B3" s="15" t="s">
        <v>20</v>
      </c>
      <c r="C3" s="40" t="s">
        <v>2</v>
      </c>
      <c r="D3" s="41"/>
      <c r="E3" s="15" t="s">
        <v>3</v>
      </c>
      <c r="L3" s="12" t="s">
        <v>275</v>
      </c>
      <c r="M3" s="31">
        <f>0+K8+K272+K523+M8+M272+M523</f>
        <v>0</v>
      </c>
      <c r="N3" s="14" t="s">
        <v>13</v>
      </c>
    </row>
    <row r="4" spans="1:16" ht="15" customHeight="1" x14ac:dyDescent="0.25">
      <c r="A4" s="17" t="s">
        <v>18</v>
      </c>
      <c r="B4" s="18" t="s">
        <v>21</v>
      </c>
      <c r="C4" s="40" t="s">
        <v>275</v>
      </c>
      <c r="D4" s="41"/>
      <c r="E4" s="18" t="s">
        <v>276</v>
      </c>
    </row>
    <row r="5" spans="1:16" ht="12.75" customHeight="1" x14ac:dyDescent="0.2">
      <c r="A5" s="37" t="s">
        <v>22</v>
      </c>
      <c r="B5" s="37" t="s">
        <v>23</v>
      </c>
      <c r="C5" s="37" t="s">
        <v>24</v>
      </c>
      <c r="D5" s="37" t="s">
        <v>25</v>
      </c>
      <c r="E5" s="37" t="s">
        <v>26</v>
      </c>
      <c r="F5" s="37" t="s">
        <v>27</v>
      </c>
      <c r="G5" s="37" t="s">
        <v>28</v>
      </c>
      <c r="H5" s="37" t="s">
        <v>29</v>
      </c>
      <c r="I5" s="37" t="s">
        <v>30</v>
      </c>
      <c r="J5" s="37" t="s">
        <v>31</v>
      </c>
      <c r="K5" s="37"/>
      <c r="L5" s="37"/>
      <c r="M5" s="37"/>
      <c r="N5" s="37" t="s">
        <v>36</v>
      </c>
    </row>
    <row r="6" spans="1:16" ht="12.75" customHeight="1" x14ac:dyDescent="0.2">
      <c r="A6" s="37"/>
      <c r="B6" s="37"/>
      <c r="C6" s="37"/>
      <c r="D6" s="37"/>
      <c r="E6" s="37"/>
      <c r="F6" s="37"/>
      <c r="G6" s="37"/>
      <c r="H6" s="37"/>
      <c r="I6" s="37"/>
      <c r="J6" s="37" t="s">
        <v>32</v>
      </c>
      <c r="K6" s="37"/>
      <c r="L6" s="37" t="s">
        <v>33</v>
      </c>
      <c r="M6" s="37"/>
      <c r="N6" s="37"/>
    </row>
    <row r="7" spans="1:16" ht="12.75" customHeight="1" x14ac:dyDescent="0.2">
      <c r="A7" s="37"/>
      <c r="B7" s="37"/>
      <c r="C7" s="37"/>
      <c r="D7" s="37"/>
      <c r="E7" s="37"/>
      <c r="F7" s="37"/>
      <c r="G7" s="37"/>
      <c r="H7" s="37"/>
      <c r="I7" s="37"/>
      <c r="J7" s="16" t="s">
        <v>34</v>
      </c>
      <c r="K7" s="16" t="s">
        <v>35</v>
      </c>
      <c r="L7" s="16" t="s">
        <v>34</v>
      </c>
      <c r="M7" s="16" t="s">
        <v>35</v>
      </c>
      <c r="N7" s="37"/>
    </row>
    <row r="8" spans="1:16" ht="12.75" customHeight="1" x14ac:dyDescent="0.2">
      <c r="A8" t="s">
        <v>37</v>
      </c>
      <c r="C8" s="19" t="s">
        <v>38</v>
      </c>
      <c r="E8" s="21" t="s">
        <v>39</v>
      </c>
      <c r="J8" s="20">
        <f>0+J9+J26+J47+J92+J133+J158+J191+J212+J225+J234+J255</f>
        <v>0</v>
      </c>
      <c r="K8" s="20">
        <f>0+K9+K26+K47+K92+K133+K158+K191+K212+K225+K234+K255</f>
        <v>0</v>
      </c>
      <c r="L8" s="20">
        <f>0+L9+L26+L47+L92+L133+L158+L191+L212+L225+L234+L255</f>
        <v>0</v>
      </c>
      <c r="M8" s="20">
        <f>0+M9+M26+M47+M92+M133+M158+M191+M212+M225+M234+M255</f>
        <v>0</v>
      </c>
    </row>
    <row r="9" spans="1:16" ht="12.75" customHeight="1" x14ac:dyDescent="0.2">
      <c r="A9" t="s">
        <v>40</v>
      </c>
      <c r="C9" s="6" t="s">
        <v>60</v>
      </c>
      <c r="E9" s="23" t="s">
        <v>61</v>
      </c>
      <c r="J9" s="22">
        <f>0</f>
        <v>0</v>
      </c>
      <c r="K9" s="22">
        <f>0</f>
        <v>0</v>
      </c>
      <c r="L9" s="22">
        <f>0+L10+L14+L18+L22</f>
        <v>0</v>
      </c>
      <c r="M9" s="22">
        <f>0+M10+M14+M18+M22</f>
        <v>0</v>
      </c>
    </row>
    <row r="10" spans="1:16" ht="12.75" customHeight="1" x14ac:dyDescent="0.2">
      <c r="A10" t="s">
        <v>43</v>
      </c>
      <c r="B10" s="5" t="s">
        <v>52</v>
      </c>
      <c r="C10" s="5" t="s">
        <v>277</v>
      </c>
      <c r="D10" t="s">
        <v>5</v>
      </c>
      <c r="E10" s="24" t="s">
        <v>278</v>
      </c>
      <c r="F10" s="25" t="s">
        <v>56</v>
      </c>
      <c r="G10" s="26">
        <v>73.709999999999994</v>
      </c>
      <c r="H10" s="25">
        <v>5.2700000000000004E-3</v>
      </c>
      <c r="I10" s="25">
        <f>ROUND(G10*H10,6)</f>
        <v>0.38845200000000002</v>
      </c>
      <c r="L10" s="27">
        <v>0</v>
      </c>
      <c r="M10" s="22">
        <f>ROUND(ROUND(L10,2)*ROUND(G10,3),2)</f>
        <v>0</v>
      </c>
      <c r="N10" s="25" t="s">
        <v>65</v>
      </c>
      <c r="O10">
        <f>(M10*21)/100</f>
        <v>0</v>
      </c>
      <c r="P10" t="s">
        <v>49</v>
      </c>
    </row>
    <row r="11" spans="1:16" ht="12.75" customHeight="1" x14ac:dyDescent="0.2">
      <c r="A11" s="28" t="s">
        <v>50</v>
      </c>
      <c r="E11" s="29" t="s">
        <v>278</v>
      </c>
    </row>
    <row r="12" spans="1:16" ht="25.5" customHeight="1" x14ac:dyDescent="0.2">
      <c r="A12" s="28" t="s">
        <v>51</v>
      </c>
      <c r="E12" s="30" t="s">
        <v>279</v>
      </c>
    </row>
    <row r="13" spans="1:16" ht="12.75" customHeight="1" x14ac:dyDescent="0.2">
      <c r="E13" s="29" t="s">
        <v>5</v>
      </c>
    </row>
    <row r="14" spans="1:16" ht="12.75" customHeight="1" x14ac:dyDescent="0.2">
      <c r="A14" t="s">
        <v>43</v>
      </c>
      <c r="B14" s="5" t="s">
        <v>41</v>
      </c>
      <c r="C14" s="5" t="s">
        <v>280</v>
      </c>
      <c r="D14" t="s">
        <v>5</v>
      </c>
      <c r="E14" s="24" t="s">
        <v>281</v>
      </c>
      <c r="F14" s="25" t="s">
        <v>56</v>
      </c>
      <c r="G14" s="26">
        <v>73.709999999999994</v>
      </c>
      <c r="H14" s="25">
        <v>1.5910000000000001E-2</v>
      </c>
      <c r="I14" s="25">
        <f>ROUND(G14*H14,6)</f>
        <v>1.1727259999999999</v>
      </c>
      <c r="L14" s="27">
        <v>0</v>
      </c>
      <c r="M14" s="22">
        <f>ROUND(ROUND(L14,2)*ROUND(G14,3),2)</f>
        <v>0</v>
      </c>
      <c r="N14" s="25" t="s">
        <v>48</v>
      </c>
      <c r="O14">
        <f>(M14*21)/100</f>
        <v>0</v>
      </c>
      <c r="P14" t="s">
        <v>49</v>
      </c>
    </row>
    <row r="15" spans="1:16" ht="12.75" customHeight="1" x14ac:dyDescent="0.2">
      <c r="A15" s="28" t="s">
        <v>50</v>
      </c>
      <c r="E15" s="29" t="s">
        <v>281</v>
      </c>
    </row>
    <row r="16" spans="1:16" ht="25.5" customHeight="1" x14ac:dyDescent="0.2">
      <c r="A16" s="28" t="s">
        <v>51</v>
      </c>
      <c r="E16" s="30" t="s">
        <v>279</v>
      </c>
    </row>
    <row r="17" spans="1:16" ht="12.75" customHeight="1" x14ac:dyDescent="0.2">
      <c r="E17" s="29" t="s">
        <v>5</v>
      </c>
    </row>
    <row r="18" spans="1:16" ht="12.75" customHeight="1" x14ac:dyDescent="0.2">
      <c r="A18" t="s">
        <v>43</v>
      </c>
      <c r="B18" s="5" t="s">
        <v>44</v>
      </c>
      <c r="C18" s="5" t="s">
        <v>282</v>
      </c>
      <c r="D18" t="s">
        <v>5</v>
      </c>
      <c r="E18" s="24" t="s">
        <v>283</v>
      </c>
      <c r="F18" s="25" t="s">
        <v>56</v>
      </c>
      <c r="G18" s="26">
        <v>34.5</v>
      </c>
      <c r="H18" s="25">
        <v>1.5910000000000001E-2</v>
      </c>
      <c r="I18" s="25">
        <f>ROUND(G18*H18,6)</f>
        <v>0.54889500000000002</v>
      </c>
      <c r="L18" s="27">
        <v>0</v>
      </c>
      <c r="M18" s="22">
        <f>ROUND(ROUND(L18,2)*ROUND(G18,3),2)</f>
        <v>0</v>
      </c>
      <c r="N18" s="25" t="s">
        <v>48</v>
      </c>
      <c r="O18">
        <f>(M18*21)/100</f>
        <v>0</v>
      </c>
      <c r="P18" t="s">
        <v>49</v>
      </c>
    </row>
    <row r="19" spans="1:16" ht="12.75" customHeight="1" x14ac:dyDescent="0.2">
      <c r="A19" s="28" t="s">
        <v>50</v>
      </c>
      <c r="E19" s="29" t="s">
        <v>283</v>
      </c>
    </row>
    <row r="20" spans="1:16" ht="25.5" customHeight="1" x14ac:dyDescent="0.2">
      <c r="A20" s="28" t="s">
        <v>51</v>
      </c>
      <c r="E20" s="30" t="s">
        <v>284</v>
      </c>
    </row>
    <row r="21" spans="1:16" ht="12.75" customHeight="1" x14ac:dyDescent="0.2">
      <c r="E21" s="29" t="s">
        <v>5</v>
      </c>
    </row>
    <row r="22" spans="1:16" ht="12.75" customHeight="1" x14ac:dyDescent="0.2">
      <c r="A22" t="s">
        <v>43</v>
      </c>
      <c r="B22" s="5" t="s">
        <v>49</v>
      </c>
      <c r="C22" s="5" t="s">
        <v>285</v>
      </c>
      <c r="D22" t="s">
        <v>5</v>
      </c>
      <c r="E22" s="24" t="s">
        <v>286</v>
      </c>
      <c r="F22" s="25" t="s">
        <v>56</v>
      </c>
      <c r="G22" s="26">
        <v>34.5</v>
      </c>
      <c r="H22" s="25">
        <v>1.5910000000000001E-2</v>
      </c>
      <c r="I22" s="25">
        <f>ROUND(G22*H22,6)</f>
        <v>0.54889500000000002</v>
      </c>
      <c r="L22" s="27">
        <v>0</v>
      </c>
      <c r="M22" s="22">
        <f>ROUND(ROUND(L22,2)*ROUND(G22,3),2)</f>
        <v>0</v>
      </c>
      <c r="N22" s="25" t="s">
        <v>65</v>
      </c>
      <c r="O22">
        <f>(M22*21)/100</f>
        <v>0</v>
      </c>
      <c r="P22" t="s">
        <v>49</v>
      </c>
    </row>
    <row r="23" spans="1:16" ht="12.75" customHeight="1" x14ac:dyDescent="0.2">
      <c r="A23" s="28" t="s">
        <v>50</v>
      </c>
      <c r="E23" s="29" t="s">
        <v>286</v>
      </c>
    </row>
    <row r="24" spans="1:16" ht="25.5" customHeight="1" x14ac:dyDescent="0.2">
      <c r="A24" s="28" t="s">
        <v>51</v>
      </c>
      <c r="E24" s="30" t="s">
        <v>284</v>
      </c>
    </row>
    <row r="25" spans="1:16" ht="12.75" customHeight="1" x14ac:dyDescent="0.2">
      <c r="E25" s="29" t="s">
        <v>5</v>
      </c>
    </row>
    <row r="26" spans="1:16" ht="12.75" customHeight="1" x14ac:dyDescent="0.2">
      <c r="A26" t="s">
        <v>40</v>
      </c>
      <c r="C26" s="6" t="s">
        <v>287</v>
      </c>
      <c r="E26" s="23" t="s">
        <v>288</v>
      </c>
      <c r="J26" s="22">
        <f>0</f>
        <v>0</v>
      </c>
      <c r="K26" s="22">
        <f>0</f>
        <v>0</v>
      </c>
      <c r="L26" s="22">
        <f>0+L27+L31+L35+L39+L43</f>
        <v>0</v>
      </c>
      <c r="M26" s="22">
        <f>0+M27+M31+M35+M39+M43</f>
        <v>0</v>
      </c>
    </row>
    <row r="27" spans="1:16" ht="12.75" customHeight="1" x14ac:dyDescent="0.2">
      <c r="A27" t="s">
        <v>43</v>
      </c>
      <c r="B27" s="5" t="s">
        <v>99</v>
      </c>
      <c r="C27" s="5" t="s">
        <v>289</v>
      </c>
      <c r="D27" t="s">
        <v>5</v>
      </c>
      <c r="E27" s="24" t="s">
        <v>290</v>
      </c>
      <c r="F27" s="25" t="s">
        <v>79</v>
      </c>
      <c r="G27" s="26">
        <v>2</v>
      </c>
      <c r="H27" s="25">
        <v>0</v>
      </c>
      <c r="I27" s="25">
        <f>ROUND(G27*H27,6)</f>
        <v>0</v>
      </c>
      <c r="L27" s="27">
        <v>0</v>
      </c>
      <c r="M27" s="22">
        <f>ROUND(ROUND(L27,2)*ROUND(G27,3),2)</f>
        <v>0</v>
      </c>
      <c r="N27" s="25" t="s">
        <v>65</v>
      </c>
      <c r="O27">
        <f>(M27*21)/100</f>
        <v>0</v>
      </c>
      <c r="P27" t="s">
        <v>49</v>
      </c>
    </row>
    <row r="28" spans="1:16" ht="12.75" customHeight="1" x14ac:dyDescent="0.2">
      <c r="A28" s="28" t="s">
        <v>50</v>
      </c>
      <c r="E28" s="29" t="s">
        <v>291</v>
      </c>
    </row>
    <row r="29" spans="1:16" ht="12.75" customHeight="1" x14ac:dyDescent="0.2">
      <c r="A29" s="28" t="s">
        <v>51</v>
      </c>
      <c r="E29" s="30" t="s">
        <v>5</v>
      </c>
    </row>
    <row r="30" spans="1:16" ht="12.75" customHeight="1" x14ac:dyDescent="0.2">
      <c r="E30" s="29" t="s">
        <v>5</v>
      </c>
    </row>
    <row r="31" spans="1:16" ht="12.75" customHeight="1" x14ac:dyDescent="0.2">
      <c r="A31" t="s">
        <v>43</v>
      </c>
      <c r="B31" s="5" t="s">
        <v>117</v>
      </c>
      <c r="C31" s="5" t="s">
        <v>292</v>
      </c>
      <c r="D31" t="s">
        <v>5</v>
      </c>
      <c r="E31" s="24" t="s">
        <v>293</v>
      </c>
      <c r="F31" s="25" t="s">
        <v>79</v>
      </c>
      <c r="G31" s="26">
        <v>2</v>
      </c>
      <c r="H31" s="25">
        <v>6.6E-4</v>
      </c>
      <c r="I31" s="25">
        <f>ROUND(G31*H31,6)</f>
        <v>1.32E-3</v>
      </c>
      <c r="L31" s="27">
        <v>0</v>
      </c>
      <c r="M31" s="22">
        <f>ROUND(ROUND(L31,2)*ROUND(G31,3),2)</f>
        <v>0</v>
      </c>
      <c r="N31" s="25" t="s">
        <v>65</v>
      </c>
      <c r="O31">
        <f>(M31*21)/100</f>
        <v>0</v>
      </c>
      <c r="P31" t="s">
        <v>49</v>
      </c>
    </row>
    <row r="32" spans="1:16" ht="12.75" customHeight="1" x14ac:dyDescent="0.2">
      <c r="A32" s="28" t="s">
        <v>50</v>
      </c>
      <c r="E32" s="29" t="s">
        <v>294</v>
      </c>
    </row>
    <row r="33" spans="1:16" ht="12.75" customHeight="1" x14ac:dyDescent="0.2">
      <c r="A33" s="28" t="s">
        <v>51</v>
      </c>
      <c r="E33" s="30" t="s">
        <v>5</v>
      </c>
    </row>
    <row r="34" spans="1:16" ht="12.75" customHeight="1" x14ac:dyDescent="0.2">
      <c r="E34" s="29" t="s">
        <v>5</v>
      </c>
    </row>
    <row r="35" spans="1:16" ht="12.75" customHeight="1" x14ac:dyDescent="0.2">
      <c r="A35" t="s">
        <v>43</v>
      </c>
      <c r="B35" s="5" t="s">
        <v>121</v>
      </c>
      <c r="C35" s="5" t="s">
        <v>295</v>
      </c>
      <c r="D35" t="s">
        <v>5</v>
      </c>
      <c r="E35" s="24" t="s">
        <v>296</v>
      </c>
      <c r="F35" s="25" t="s">
        <v>297</v>
      </c>
      <c r="G35" s="26">
        <v>1</v>
      </c>
      <c r="H35" s="25">
        <v>0</v>
      </c>
      <c r="I35" s="25">
        <f>ROUND(G35*H35,6)</f>
        <v>0</v>
      </c>
      <c r="L35" s="27">
        <v>0</v>
      </c>
      <c r="M35" s="22">
        <f>ROUND(ROUND(L35,2)*ROUND(G35,3),2)</f>
        <v>0</v>
      </c>
      <c r="N35" s="25" t="s">
        <v>65</v>
      </c>
      <c r="O35">
        <f>(M35*21)/100</f>
        <v>0</v>
      </c>
      <c r="P35" t="s">
        <v>49</v>
      </c>
    </row>
    <row r="36" spans="1:16" ht="12.75" customHeight="1" x14ac:dyDescent="0.2">
      <c r="A36" s="28" t="s">
        <v>50</v>
      </c>
      <c r="E36" s="29" t="s">
        <v>296</v>
      </c>
    </row>
    <row r="37" spans="1:16" ht="12.75" customHeight="1" x14ac:dyDescent="0.2">
      <c r="A37" s="28" t="s">
        <v>51</v>
      </c>
      <c r="E37" s="30" t="s">
        <v>5</v>
      </c>
    </row>
    <row r="38" spans="1:16" ht="12.75" customHeight="1" x14ac:dyDescent="0.2">
      <c r="E38" s="29" t="s">
        <v>5</v>
      </c>
    </row>
    <row r="39" spans="1:16" ht="12.75" customHeight="1" x14ac:dyDescent="0.2">
      <c r="A39" t="s">
        <v>43</v>
      </c>
      <c r="B39" s="5" t="s">
        <v>125</v>
      </c>
      <c r="C39" s="5" t="s">
        <v>298</v>
      </c>
      <c r="D39" t="s">
        <v>5</v>
      </c>
      <c r="E39" s="24" t="s">
        <v>299</v>
      </c>
      <c r="F39" s="25" t="s">
        <v>114</v>
      </c>
      <c r="G39" s="26">
        <v>2</v>
      </c>
      <c r="H39" s="25">
        <v>0</v>
      </c>
      <c r="I39" s="25">
        <f>ROUND(G39*H39,6)</f>
        <v>0</v>
      </c>
      <c r="L39" s="27">
        <v>0</v>
      </c>
      <c r="M39" s="22">
        <f>ROUND(ROUND(L39,2)*ROUND(G39,3),2)</f>
        <v>0</v>
      </c>
      <c r="N39" s="25" t="s">
        <v>65</v>
      </c>
      <c r="O39">
        <f>(M39*21)/100</f>
        <v>0</v>
      </c>
      <c r="P39" t="s">
        <v>49</v>
      </c>
    </row>
    <row r="40" spans="1:16" ht="12.75" customHeight="1" x14ac:dyDescent="0.2">
      <c r="A40" s="28" t="s">
        <v>50</v>
      </c>
      <c r="E40" s="29" t="s">
        <v>300</v>
      </c>
    </row>
    <row r="41" spans="1:16" ht="12.75" customHeight="1" x14ac:dyDescent="0.2">
      <c r="A41" s="28" t="s">
        <v>51</v>
      </c>
      <c r="E41" s="30" t="s">
        <v>5</v>
      </c>
    </row>
    <row r="42" spans="1:16" ht="12.75" customHeight="1" x14ac:dyDescent="0.2">
      <c r="E42" s="29" t="s">
        <v>5</v>
      </c>
    </row>
    <row r="43" spans="1:16" ht="12.75" customHeight="1" x14ac:dyDescent="0.2">
      <c r="A43" t="s">
        <v>43</v>
      </c>
      <c r="B43" s="5" t="s">
        <v>128</v>
      </c>
      <c r="C43" s="5" t="s">
        <v>301</v>
      </c>
      <c r="D43" t="s">
        <v>5</v>
      </c>
      <c r="E43" s="24" t="s">
        <v>302</v>
      </c>
      <c r="F43" s="25" t="s">
        <v>114</v>
      </c>
      <c r="G43" s="26">
        <v>1</v>
      </c>
      <c r="H43" s="25">
        <v>0</v>
      </c>
      <c r="I43" s="25">
        <f>ROUND(G43*H43,6)</f>
        <v>0</v>
      </c>
      <c r="L43" s="27">
        <v>0</v>
      </c>
      <c r="M43" s="22">
        <f>ROUND(ROUND(L43,2)*ROUND(G43,3),2)</f>
        <v>0</v>
      </c>
      <c r="N43" s="25" t="s">
        <v>65</v>
      </c>
      <c r="O43">
        <f>(M43*21)/100</f>
        <v>0</v>
      </c>
      <c r="P43" t="s">
        <v>49</v>
      </c>
    </row>
    <row r="44" spans="1:16" ht="12.75" customHeight="1" x14ac:dyDescent="0.2">
      <c r="A44" s="28" t="s">
        <v>50</v>
      </c>
      <c r="E44" s="29" t="s">
        <v>302</v>
      </c>
    </row>
    <row r="45" spans="1:16" ht="12.75" customHeight="1" x14ac:dyDescent="0.2">
      <c r="A45" s="28" t="s">
        <v>51</v>
      </c>
      <c r="E45" s="30" t="s">
        <v>5</v>
      </c>
    </row>
    <row r="46" spans="1:16" ht="12.75" customHeight="1" x14ac:dyDescent="0.2">
      <c r="E46" s="29" t="s">
        <v>5</v>
      </c>
    </row>
    <row r="47" spans="1:16" ht="12.75" customHeight="1" x14ac:dyDescent="0.2">
      <c r="A47" t="s">
        <v>40</v>
      </c>
      <c r="C47" s="6" t="s">
        <v>303</v>
      </c>
      <c r="E47" s="23" t="s">
        <v>304</v>
      </c>
      <c r="J47" s="22">
        <f>0</f>
        <v>0</v>
      </c>
      <c r="K47" s="22">
        <f>0</f>
        <v>0</v>
      </c>
      <c r="L47" s="22">
        <f>0+L48+L52+L56+L60+L64+L68+L72+L76+L80+L84+L88</f>
        <v>0</v>
      </c>
      <c r="M47" s="22">
        <f>0+M48+M52+M56+M60+M64+M68+M72+M76+M80+M84+M88</f>
        <v>0</v>
      </c>
    </row>
    <row r="48" spans="1:16" ht="12.75" customHeight="1" x14ac:dyDescent="0.2">
      <c r="A48" t="s">
        <v>43</v>
      </c>
      <c r="B48" s="5" t="s">
        <v>131</v>
      </c>
      <c r="C48" s="5" t="s">
        <v>305</v>
      </c>
      <c r="D48" t="s">
        <v>5</v>
      </c>
      <c r="E48" s="24" t="s">
        <v>306</v>
      </c>
      <c r="F48" s="25" t="s">
        <v>297</v>
      </c>
      <c r="G48" s="26">
        <v>1</v>
      </c>
      <c r="H48" s="25">
        <v>0</v>
      </c>
      <c r="I48" s="25">
        <f>ROUND(G48*H48,6)</f>
        <v>0</v>
      </c>
      <c r="L48" s="27">
        <v>0</v>
      </c>
      <c r="M48" s="22">
        <f>ROUND(ROUND(L48,2)*ROUND(G48,3),2)</f>
        <v>0</v>
      </c>
      <c r="N48" s="25" t="s">
        <v>65</v>
      </c>
      <c r="O48">
        <f>(M48*21)/100</f>
        <v>0</v>
      </c>
      <c r="P48" t="s">
        <v>49</v>
      </c>
    </row>
    <row r="49" spans="1:16" ht="12.75" customHeight="1" x14ac:dyDescent="0.2">
      <c r="A49" s="28" t="s">
        <v>50</v>
      </c>
      <c r="E49" s="29" t="s">
        <v>307</v>
      </c>
    </row>
    <row r="50" spans="1:16" ht="12.75" customHeight="1" x14ac:dyDescent="0.2">
      <c r="A50" s="28" t="s">
        <v>51</v>
      </c>
      <c r="E50" s="30" t="s">
        <v>5</v>
      </c>
    </row>
    <row r="51" spans="1:16" ht="12.75" customHeight="1" x14ac:dyDescent="0.2">
      <c r="E51" s="29" t="s">
        <v>5</v>
      </c>
    </row>
    <row r="52" spans="1:16" ht="12.75" customHeight="1" x14ac:dyDescent="0.2">
      <c r="A52" t="s">
        <v>43</v>
      </c>
      <c r="B52" s="5" t="s">
        <v>62</v>
      </c>
      <c r="C52" s="5" t="s">
        <v>308</v>
      </c>
      <c r="D52" t="s">
        <v>5</v>
      </c>
      <c r="E52" s="24" t="s">
        <v>309</v>
      </c>
      <c r="F52" s="25" t="s">
        <v>297</v>
      </c>
      <c r="G52" s="26">
        <v>1</v>
      </c>
      <c r="H52" s="25">
        <v>2.5190000000000001E-2</v>
      </c>
      <c r="I52" s="25">
        <f>ROUND(G52*H52,6)</f>
        <v>2.5190000000000001E-2</v>
      </c>
      <c r="L52" s="27">
        <v>0</v>
      </c>
      <c r="M52" s="22">
        <f>ROUND(ROUND(L52,2)*ROUND(G52,3),2)</f>
        <v>0</v>
      </c>
      <c r="N52" s="25" t="s">
        <v>65</v>
      </c>
      <c r="O52">
        <f>(M52*21)/100</f>
        <v>0</v>
      </c>
      <c r="P52" t="s">
        <v>49</v>
      </c>
    </row>
    <row r="53" spans="1:16" ht="12.75" customHeight="1" x14ac:dyDescent="0.2">
      <c r="A53" s="28" t="s">
        <v>50</v>
      </c>
      <c r="E53" s="29" t="s">
        <v>309</v>
      </c>
    </row>
    <row r="54" spans="1:16" ht="12.75" customHeight="1" x14ac:dyDescent="0.2">
      <c r="A54" s="28" t="s">
        <v>51</v>
      </c>
      <c r="E54" s="30" t="s">
        <v>5</v>
      </c>
    </row>
    <row r="55" spans="1:16" ht="12.75" customHeight="1" x14ac:dyDescent="0.2">
      <c r="E55" s="29" t="s">
        <v>5</v>
      </c>
    </row>
    <row r="56" spans="1:16" ht="12.75" customHeight="1" x14ac:dyDescent="0.2">
      <c r="A56" t="s">
        <v>43</v>
      </c>
      <c r="B56" s="5" t="s">
        <v>67</v>
      </c>
      <c r="C56" s="5" t="s">
        <v>310</v>
      </c>
      <c r="D56" t="s">
        <v>5</v>
      </c>
      <c r="E56" s="24" t="s">
        <v>311</v>
      </c>
      <c r="F56" s="25" t="s">
        <v>114</v>
      </c>
      <c r="G56" s="26">
        <v>2</v>
      </c>
      <c r="H56" s="25">
        <v>0</v>
      </c>
      <c r="I56" s="25">
        <f>ROUND(G56*H56,6)</f>
        <v>0</v>
      </c>
      <c r="L56" s="27">
        <v>0</v>
      </c>
      <c r="M56" s="22">
        <f>ROUND(ROUND(L56,2)*ROUND(G56,3),2)</f>
        <v>0</v>
      </c>
      <c r="N56" s="25" t="s">
        <v>65</v>
      </c>
      <c r="O56">
        <f>(M56*21)/100</f>
        <v>0</v>
      </c>
      <c r="P56" t="s">
        <v>49</v>
      </c>
    </row>
    <row r="57" spans="1:16" ht="12.75" customHeight="1" x14ac:dyDescent="0.2">
      <c r="A57" s="28" t="s">
        <v>50</v>
      </c>
      <c r="E57" s="29" t="s">
        <v>312</v>
      </c>
    </row>
    <row r="58" spans="1:16" ht="12.75" customHeight="1" x14ac:dyDescent="0.2">
      <c r="A58" s="28" t="s">
        <v>51</v>
      </c>
      <c r="E58" s="30" t="s">
        <v>5</v>
      </c>
    </row>
    <row r="59" spans="1:16" ht="12.75" customHeight="1" x14ac:dyDescent="0.2">
      <c r="E59" s="29" t="s">
        <v>5</v>
      </c>
    </row>
    <row r="60" spans="1:16" ht="12.75" customHeight="1" x14ac:dyDescent="0.2">
      <c r="A60" t="s">
        <v>43</v>
      </c>
      <c r="B60" s="5" t="s">
        <v>135</v>
      </c>
      <c r="C60" s="5" t="s">
        <v>313</v>
      </c>
      <c r="D60" t="s">
        <v>5</v>
      </c>
      <c r="E60" s="24" t="s">
        <v>314</v>
      </c>
      <c r="F60" s="25" t="s">
        <v>297</v>
      </c>
      <c r="G60" s="26">
        <v>1</v>
      </c>
      <c r="H60" s="25">
        <v>0</v>
      </c>
      <c r="I60" s="25">
        <f>ROUND(G60*H60,6)</f>
        <v>0</v>
      </c>
      <c r="L60" s="27">
        <v>0</v>
      </c>
      <c r="M60" s="22">
        <f>ROUND(ROUND(L60,2)*ROUND(G60,3),2)</f>
        <v>0</v>
      </c>
      <c r="N60" s="25" t="s">
        <v>65</v>
      </c>
      <c r="O60">
        <f>(M60*21)/100</f>
        <v>0</v>
      </c>
      <c r="P60" t="s">
        <v>49</v>
      </c>
    </row>
    <row r="61" spans="1:16" ht="12.75" customHeight="1" x14ac:dyDescent="0.2">
      <c r="A61" s="28" t="s">
        <v>50</v>
      </c>
      <c r="E61" s="29" t="s">
        <v>315</v>
      </c>
    </row>
    <row r="62" spans="1:16" ht="12.75" customHeight="1" x14ac:dyDescent="0.2">
      <c r="A62" s="28" t="s">
        <v>51</v>
      </c>
      <c r="E62" s="30" t="s">
        <v>5</v>
      </c>
    </row>
    <row r="63" spans="1:16" ht="12.75" customHeight="1" x14ac:dyDescent="0.2">
      <c r="E63" s="29" t="s">
        <v>5</v>
      </c>
    </row>
    <row r="64" spans="1:16" ht="12.75" customHeight="1" x14ac:dyDescent="0.2">
      <c r="A64" t="s">
        <v>43</v>
      </c>
      <c r="B64" s="5" t="s">
        <v>140</v>
      </c>
      <c r="C64" s="5" t="s">
        <v>316</v>
      </c>
      <c r="D64" t="s">
        <v>5</v>
      </c>
      <c r="E64" s="24" t="s">
        <v>317</v>
      </c>
      <c r="F64" s="25" t="s">
        <v>297</v>
      </c>
      <c r="G64" s="26">
        <v>1</v>
      </c>
      <c r="H64" s="25">
        <v>1.8400000000000001E-3</v>
      </c>
      <c r="I64" s="25">
        <f>ROUND(G64*H64,6)</f>
        <v>1.8400000000000001E-3</v>
      </c>
      <c r="L64" s="27">
        <v>0</v>
      </c>
      <c r="M64" s="22">
        <f>ROUND(ROUND(L64,2)*ROUND(G64,3),2)</f>
        <v>0</v>
      </c>
      <c r="N64" s="25" t="s">
        <v>65</v>
      </c>
      <c r="O64">
        <f>(M64*21)/100</f>
        <v>0</v>
      </c>
      <c r="P64" t="s">
        <v>49</v>
      </c>
    </row>
    <row r="65" spans="1:16" ht="12.75" customHeight="1" x14ac:dyDescent="0.2">
      <c r="A65" s="28" t="s">
        <v>50</v>
      </c>
      <c r="E65" s="29" t="s">
        <v>317</v>
      </c>
    </row>
    <row r="66" spans="1:16" ht="12.75" customHeight="1" x14ac:dyDescent="0.2">
      <c r="A66" s="28" t="s">
        <v>51</v>
      </c>
      <c r="E66" s="30" t="s">
        <v>5</v>
      </c>
    </row>
    <row r="67" spans="1:16" ht="12.75" customHeight="1" x14ac:dyDescent="0.2">
      <c r="E67" s="29" t="s">
        <v>5</v>
      </c>
    </row>
    <row r="68" spans="1:16" ht="12.75" customHeight="1" x14ac:dyDescent="0.2">
      <c r="A68" t="s">
        <v>43</v>
      </c>
      <c r="B68" s="5" t="s">
        <v>143</v>
      </c>
      <c r="C68" s="5" t="s">
        <v>318</v>
      </c>
      <c r="D68" t="s">
        <v>5</v>
      </c>
      <c r="E68" s="24" t="s">
        <v>319</v>
      </c>
      <c r="F68" s="25" t="s">
        <v>114</v>
      </c>
      <c r="G68" s="26">
        <v>1</v>
      </c>
      <c r="H68" s="25">
        <v>1.3999999999999999E-4</v>
      </c>
      <c r="I68" s="25">
        <f>ROUND(G68*H68,6)</f>
        <v>1.3999999999999999E-4</v>
      </c>
      <c r="L68" s="27">
        <v>0</v>
      </c>
      <c r="M68" s="22">
        <f>ROUND(ROUND(L68,2)*ROUND(G68,3),2)</f>
        <v>0</v>
      </c>
      <c r="N68" s="25" t="s">
        <v>65</v>
      </c>
      <c r="O68">
        <f>(M68*21)/100</f>
        <v>0</v>
      </c>
      <c r="P68" t="s">
        <v>49</v>
      </c>
    </row>
    <row r="69" spans="1:16" ht="12.75" customHeight="1" x14ac:dyDescent="0.2">
      <c r="A69" s="28" t="s">
        <v>50</v>
      </c>
      <c r="E69" s="29" t="s">
        <v>319</v>
      </c>
    </row>
    <row r="70" spans="1:16" ht="12.75" customHeight="1" x14ac:dyDescent="0.2">
      <c r="A70" s="28" t="s">
        <v>51</v>
      </c>
      <c r="E70" s="30" t="s">
        <v>5</v>
      </c>
    </row>
    <row r="71" spans="1:16" ht="12.75" customHeight="1" x14ac:dyDescent="0.2">
      <c r="E71" s="29" t="s">
        <v>5</v>
      </c>
    </row>
    <row r="72" spans="1:16" ht="12.75" customHeight="1" x14ac:dyDescent="0.2">
      <c r="A72" t="s">
        <v>43</v>
      </c>
      <c r="B72" s="5" t="s">
        <v>149</v>
      </c>
      <c r="C72" s="5" t="s">
        <v>320</v>
      </c>
      <c r="D72" t="s">
        <v>5</v>
      </c>
      <c r="E72" s="24" t="s">
        <v>321</v>
      </c>
      <c r="F72" s="25" t="s">
        <v>114</v>
      </c>
      <c r="G72" s="26">
        <v>1</v>
      </c>
      <c r="H72" s="25">
        <v>0</v>
      </c>
      <c r="I72" s="25">
        <f>ROUND(G72*H72,6)</f>
        <v>0</v>
      </c>
      <c r="L72" s="27">
        <v>0</v>
      </c>
      <c r="M72" s="22">
        <f>ROUND(ROUND(L72,2)*ROUND(G72,3),2)</f>
        <v>0</v>
      </c>
      <c r="N72" s="25" t="s">
        <v>65</v>
      </c>
      <c r="O72">
        <f>(M72*21)/100</f>
        <v>0</v>
      </c>
      <c r="P72" t="s">
        <v>49</v>
      </c>
    </row>
    <row r="73" spans="1:16" ht="12.75" customHeight="1" x14ac:dyDescent="0.2">
      <c r="A73" s="28" t="s">
        <v>50</v>
      </c>
      <c r="E73" s="29" t="s">
        <v>321</v>
      </c>
    </row>
    <row r="74" spans="1:16" ht="12.75" customHeight="1" x14ac:dyDescent="0.2">
      <c r="A74" s="28" t="s">
        <v>51</v>
      </c>
      <c r="E74" s="30" t="s">
        <v>5</v>
      </c>
    </row>
    <row r="75" spans="1:16" ht="12.75" customHeight="1" x14ac:dyDescent="0.2">
      <c r="E75" s="29" t="s">
        <v>5</v>
      </c>
    </row>
    <row r="76" spans="1:16" ht="12.75" customHeight="1" x14ac:dyDescent="0.2">
      <c r="A76" t="s">
        <v>43</v>
      </c>
      <c r="B76" s="5" t="s">
        <v>154</v>
      </c>
      <c r="C76" s="5" t="s">
        <v>322</v>
      </c>
      <c r="D76" t="s">
        <v>5</v>
      </c>
      <c r="E76" s="24" t="s">
        <v>323</v>
      </c>
      <c r="F76" s="25" t="s">
        <v>114</v>
      </c>
      <c r="G76" s="26">
        <v>1</v>
      </c>
      <c r="H76" s="25">
        <v>2.3000000000000001E-4</v>
      </c>
      <c r="I76" s="25">
        <f>ROUND(G76*H76,6)</f>
        <v>2.3000000000000001E-4</v>
      </c>
      <c r="L76" s="27">
        <v>0</v>
      </c>
      <c r="M76" s="22">
        <f>ROUND(ROUND(L76,2)*ROUND(G76,3),2)</f>
        <v>0</v>
      </c>
      <c r="N76" s="25" t="s">
        <v>65</v>
      </c>
      <c r="O76">
        <f>(M76*21)/100</f>
        <v>0</v>
      </c>
      <c r="P76" t="s">
        <v>49</v>
      </c>
    </row>
    <row r="77" spans="1:16" ht="12.75" customHeight="1" x14ac:dyDescent="0.2">
      <c r="A77" s="28" t="s">
        <v>50</v>
      </c>
      <c r="E77" s="29" t="s">
        <v>323</v>
      </c>
    </row>
    <row r="78" spans="1:16" ht="12.75" customHeight="1" x14ac:dyDescent="0.2">
      <c r="A78" s="28" t="s">
        <v>51</v>
      </c>
      <c r="E78" s="30" t="s">
        <v>5</v>
      </c>
    </row>
    <row r="79" spans="1:16" ht="12.75" customHeight="1" x14ac:dyDescent="0.2">
      <c r="E79" s="29" t="s">
        <v>5</v>
      </c>
    </row>
    <row r="80" spans="1:16" ht="12.75" customHeight="1" x14ac:dyDescent="0.2">
      <c r="A80" t="s">
        <v>43</v>
      </c>
      <c r="B80" s="5" t="s">
        <v>158</v>
      </c>
      <c r="C80" s="5" t="s">
        <v>324</v>
      </c>
      <c r="D80" t="s">
        <v>5</v>
      </c>
      <c r="E80" s="24" t="s">
        <v>325</v>
      </c>
      <c r="F80" s="25" t="s">
        <v>152</v>
      </c>
      <c r="G80" s="26">
        <v>2.7E-2</v>
      </c>
      <c r="H80" s="25">
        <v>0</v>
      </c>
      <c r="I80" s="25">
        <f>ROUND(G80*H80,6)</f>
        <v>0</v>
      </c>
      <c r="L80" s="27">
        <v>0</v>
      </c>
      <c r="M80" s="22">
        <f>ROUND(ROUND(L80,2)*ROUND(G80,3),2)</f>
        <v>0</v>
      </c>
      <c r="N80" s="25" t="s">
        <v>65</v>
      </c>
      <c r="O80">
        <f>(M80*21)/100</f>
        <v>0</v>
      </c>
      <c r="P80" t="s">
        <v>49</v>
      </c>
    </row>
    <row r="81" spans="1:16" ht="12.75" customHeight="1" x14ac:dyDescent="0.2">
      <c r="A81" s="28" t="s">
        <v>50</v>
      </c>
      <c r="E81" s="29" t="s">
        <v>326</v>
      </c>
    </row>
    <row r="82" spans="1:16" ht="12.75" customHeight="1" x14ac:dyDescent="0.2">
      <c r="A82" s="28" t="s">
        <v>51</v>
      </c>
      <c r="E82" s="30" t="s">
        <v>5</v>
      </c>
    </row>
    <row r="83" spans="1:16" ht="12.75" customHeight="1" x14ac:dyDescent="0.2">
      <c r="E83" s="29" t="s">
        <v>5</v>
      </c>
    </row>
    <row r="84" spans="1:16" ht="12.75" customHeight="1" x14ac:dyDescent="0.2">
      <c r="A84" t="s">
        <v>43</v>
      </c>
      <c r="B84" s="5" t="s">
        <v>162</v>
      </c>
      <c r="C84" s="5" t="s">
        <v>327</v>
      </c>
      <c r="D84" t="s">
        <v>5</v>
      </c>
      <c r="E84" s="24" t="s">
        <v>328</v>
      </c>
      <c r="F84" s="25" t="s">
        <v>152</v>
      </c>
      <c r="G84" s="26">
        <v>2.7E-2</v>
      </c>
      <c r="H84" s="25">
        <v>0</v>
      </c>
      <c r="I84" s="25">
        <f>ROUND(G84*H84,6)</f>
        <v>0</v>
      </c>
      <c r="L84" s="27">
        <v>0</v>
      </c>
      <c r="M84" s="22">
        <f>ROUND(ROUND(L84,2)*ROUND(G84,3),2)</f>
        <v>0</v>
      </c>
      <c r="N84" s="25" t="s">
        <v>65</v>
      </c>
      <c r="O84">
        <f>(M84*21)/100</f>
        <v>0</v>
      </c>
      <c r="P84" t="s">
        <v>49</v>
      </c>
    </row>
    <row r="85" spans="1:16" ht="12.75" customHeight="1" x14ac:dyDescent="0.2">
      <c r="A85" s="28" t="s">
        <v>50</v>
      </c>
      <c r="E85" s="29" t="s">
        <v>329</v>
      </c>
    </row>
    <row r="86" spans="1:16" ht="12.75" customHeight="1" x14ac:dyDescent="0.2">
      <c r="A86" s="28" t="s">
        <v>51</v>
      </c>
      <c r="E86" s="30" t="s">
        <v>5</v>
      </c>
    </row>
    <row r="87" spans="1:16" ht="12.75" customHeight="1" x14ac:dyDescent="0.2">
      <c r="E87" s="29" t="s">
        <v>5</v>
      </c>
    </row>
    <row r="88" spans="1:16" ht="12.75" customHeight="1" x14ac:dyDescent="0.2">
      <c r="A88" t="s">
        <v>43</v>
      </c>
      <c r="B88" s="5" t="s">
        <v>166</v>
      </c>
      <c r="C88" s="5" t="s">
        <v>330</v>
      </c>
      <c r="D88" t="s">
        <v>5</v>
      </c>
      <c r="E88" s="24" t="s">
        <v>331</v>
      </c>
      <c r="F88" s="25" t="s">
        <v>152</v>
      </c>
      <c r="G88" s="26">
        <v>2.7E-2</v>
      </c>
      <c r="H88" s="25">
        <v>0</v>
      </c>
      <c r="I88" s="25">
        <f>ROUND(G88*H88,6)</f>
        <v>0</v>
      </c>
      <c r="L88" s="27">
        <v>0</v>
      </c>
      <c r="M88" s="22">
        <f>ROUND(ROUND(L88,2)*ROUND(G88,3),2)</f>
        <v>0</v>
      </c>
      <c r="N88" s="25" t="s">
        <v>65</v>
      </c>
      <c r="O88">
        <f>(M88*21)/100</f>
        <v>0</v>
      </c>
      <c r="P88" t="s">
        <v>49</v>
      </c>
    </row>
    <row r="89" spans="1:16" ht="12.75" customHeight="1" x14ac:dyDescent="0.2">
      <c r="A89" s="28" t="s">
        <v>50</v>
      </c>
      <c r="E89" s="29" t="s">
        <v>332</v>
      </c>
    </row>
    <row r="90" spans="1:16" ht="12.75" customHeight="1" x14ac:dyDescent="0.2">
      <c r="A90" s="28" t="s">
        <v>51</v>
      </c>
      <c r="E90" s="30" t="s">
        <v>5</v>
      </c>
    </row>
    <row r="91" spans="1:16" ht="12.75" customHeight="1" x14ac:dyDescent="0.2">
      <c r="E91" s="29" t="s">
        <v>5</v>
      </c>
    </row>
    <row r="92" spans="1:16" ht="12.75" customHeight="1" x14ac:dyDescent="0.2">
      <c r="A92" t="s">
        <v>40</v>
      </c>
      <c r="C92" s="6" t="s">
        <v>333</v>
      </c>
      <c r="E92" s="23" t="s">
        <v>334</v>
      </c>
      <c r="J92" s="22">
        <f>0</f>
        <v>0</v>
      </c>
      <c r="K92" s="22">
        <f>0</f>
        <v>0</v>
      </c>
      <c r="L92" s="22">
        <f>0+L93+L97+L101+L105+L109+L113+L117+L121+L125+L129</f>
        <v>0</v>
      </c>
      <c r="M92" s="22">
        <f>0+M93+M97+M101+M105+M109+M113+M117+M121+M125+M129</f>
        <v>0</v>
      </c>
    </row>
    <row r="93" spans="1:16" ht="12.75" customHeight="1" x14ac:dyDescent="0.2">
      <c r="A93" t="s">
        <v>43</v>
      </c>
      <c r="B93" s="5" t="s">
        <v>179</v>
      </c>
      <c r="C93" s="5" t="s">
        <v>335</v>
      </c>
      <c r="D93" t="s">
        <v>5</v>
      </c>
      <c r="E93" s="24" t="s">
        <v>336</v>
      </c>
      <c r="F93" s="25" t="s">
        <v>56</v>
      </c>
      <c r="G93" s="26">
        <v>23.882000000000001</v>
      </c>
      <c r="H93" s="25">
        <v>1.35E-2</v>
      </c>
      <c r="I93" s="25">
        <f>ROUND(G93*H93,6)</f>
        <v>0.322407</v>
      </c>
      <c r="L93" s="27">
        <v>0</v>
      </c>
      <c r="M93" s="22">
        <f>ROUND(ROUND(L93,2)*ROUND(G93,3),2)</f>
        <v>0</v>
      </c>
      <c r="N93" s="25" t="s">
        <v>65</v>
      </c>
      <c r="O93">
        <f>(M93*21)/100</f>
        <v>0</v>
      </c>
      <c r="P93" t="s">
        <v>49</v>
      </c>
    </row>
    <row r="94" spans="1:16" ht="12.75" customHeight="1" x14ac:dyDescent="0.2">
      <c r="A94" s="28" t="s">
        <v>50</v>
      </c>
      <c r="E94" s="29" t="s">
        <v>336</v>
      </c>
    </row>
    <row r="95" spans="1:16" ht="12.75" customHeight="1" x14ac:dyDescent="0.2">
      <c r="A95" s="28" t="s">
        <v>51</v>
      </c>
      <c r="E95" s="30" t="s">
        <v>5</v>
      </c>
    </row>
    <row r="96" spans="1:16" ht="12.75" customHeight="1" x14ac:dyDescent="0.2">
      <c r="E96" s="29" t="s">
        <v>5</v>
      </c>
    </row>
    <row r="97" spans="1:16" ht="12.75" customHeight="1" x14ac:dyDescent="0.2">
      <c r="A97" t="s">
        <v>43</v>
      </c>
      <c r="B97" s="5" t="s">
        <v>111</v>
      </c>
      <c r="C97" s="5" t="s">
        <v>337</v>
      </c>
      <c r="D97" t="s">
        <v>5</v>
      </c>
      <c r="E97" s="24" t="s">
        <v>336</v>
      </c>
      <c r="F97" s="25" t="s">
        <v>56</v>
      </c>
      <c r="G97" s="26">
        <v>153.31700000000001</v>
      </c>
      <c r="H97" s="25">
        <v>1.35E-2</v>
      </c>
      <c r="I97" s="25">
        <f>ROUND(G97*H97,6)</f>
        <v>2.0697800000000002</v>
      </c>
      <c r="L97" s="27">
        <v>0</v>
      </c>
      <c r="M97" s="22">
        <f>ROUND(ROUND(L97,2)*ROUND(G97,3),2)</f>
        <v>0</v>
      </c>
      <c r="N97" s="25" t="s">
        <v>48</v>
      </c>
      <c r="O97">
        <f>(M97*21)/100</f>
        <v>0</v>
      </c>
      <c r="P97" t="s">
        <v>49</v>
      </c>
    </row>
    <row r="98" spans="1:16" ht="12.75" customHeight="1" x14ac:dyDescent="0.2">
      <c r="A98" s="28" t="s">
        <v>50</v>
      </c>
      <c r="E98" s="29" t="s">
        <v>336</v>
      </c>
    </row>
    <row r="99" spans="1:16" ht="12.75" customHeight="1" x14ac:dyDescent="0.2">
      <c r="A99" s="28" t="s">
        <v>51</v>
      </c>
      <c r="E99" s="30" t="s">
        <v>5</v>
      </c>
    </row>
    <row r="100" spans="1:16" ht="12.75" customHeight="1" x14ac:dyDescent="0.2">
      <c r="E100" s="29" t="s">
        <v>5</v>
      </c>
    </row>
    <row r="101" spans="1:16" ht="12.75" customHeight="1" x14ac:dyDescent="0.2">
      <c r="A101" t="s">
        <v>43</v>
      </c>
      <c r="B101" s="5" t="s">
        <v>104</v>
      </c>
      <c r="C101" s="5" t="s">
        <v>338</v>
      </c>
      <c r="D101" t="s">
        <v>5</v>
      </c>
      <c r="E101" s="24" t="s">
        <v>339</v>
      </c>
      <c r="F101" s="25" t="s">
        <v>56</v>
      </c>
      <c r="G101" s="26">
        <v>73.709999999999994</v>
      </c>
      <c r="H101" s="25">
        <v>0</v>
      </c>
      <c r="I101" s="25">
        <f>ROUND(G101*H101,6)</f>
        <v>0</v>
      </c>
      <c r="L101" s="27">
        <v>0</v>
      </c>
      <c r="M101" s="22">
        <f>ROUND(ROUND(L101,2)*ROUND(G101,3),2)</f>
        <v>0</v>
      </c>
      <c r="N101" s="25" t="s">
        <v>48</v>
      </c>
      <c r="O101">
        <f>(M101*21)/100</f>
        <v>0</v>
      </c>
      <c r="P101" t="s">
        <v>49</v>
      </c>
    </row>
    <row r="102" spans="1:16" ht="12.75" customHeight="1" x14ac:dyDescent="0.2">
      <c r="A102" s="28" t="s">
        <v>50</v>
      </c>
      <c r="E102" s="29" t="s">
        <v>339</v>
      </c>
    </row>
    <row r="103" spans="1:16" ht="25.5" customHeight="1" x14ac:dyDescent="0.2">
      <c r="A103" s="28" t="s">
        <v>51</v>
      </c>
      <c r="E103" s="30" t="s">
        <v>279</v>
      </c>
    </row>
    <row r="104" spans="1:16" ht="12.75" customHeight="1" x14ac:dyDescent="0.2">
      <c r="E104" s="29" t="s">
        <v>5</v>
      </c>
    </row>
    <row r="105" spans="1:16" ht="12.75" customHeight="1" x14ac:dyDescent="0.2">
      <c r="A105" t="s">
        <v>43</v>
      </c>
      <c r="B105" s="5" t="s">
        <v>107</v>
      </c>
      <c r="C105" s="5" t="s">
        <v>340</v>
      </c>
      <c r="D105" t="s">
        <v>5</v>
      </c>
      <c r="E105" s="24" t="s">
        <v>341</v>
      </c>
      <c r="F105" s="25" t="s">
        <v>56</v>
      </c>
      <c r="G105" s="26">
        <v>147.41999999999999</v>
      </c>
      <c r="H105" s="25">
        <v>0</v>
      </c>
      <c r="I105" s="25">
        <f>ROUND(G105*H105,6)</f>
        <v>0</v>
      </c>
      <c r="L105" s="27">
        <v>0</v>
      </c>
      <c r="M105" s="22">
        <f>ROUND(ROUND(L105,2)*ROUND(G105,3),2)</f>
        <v>0</v>
      </c>
      <c r="N105" s="25" t="s">
        <v>48</v>
      </c>
      <c r="O105">
        <f>(M105*21)/100</f>
        <v>0</v>
      </c>
      <c r="P105" t="s">
        <v>49</v>
      </c>
    </row>
    <row r="106" spans="1:16" ht="12.75" customHeight="1" x14ac:dyDescent="0.2">
      <c r="A106" s="28" t="s">
        <v>50</v>
      </c>
      <c r="E106" s="29" t="s">
        <v>341</v>
      </c>
    </row>
    <row r="107" spans="1:16" ht="38.25" customHeight="1" x14ac:dyDescent="0.2">
      <c r="A107" s="28" t="s">
        <v>51</v>
      </c>
      <c r="E107" s="30" t="s">
        <v>342</v>
      </c>
    </row>
    <row r="108" spans="1:16" ht="12.75" customHeight="1" x14ac:dyDescent="0.2">
      <c r="E108" s="29" t="s">
        <v>5</v>
      </c>
    </row>
    <row r="109" spans="1:16" ht="12.75" customHeight="1" x14ac:dyDescent="0.2">
      <c r="A109" t="s">
        <v>43</v>
      </c>
      <c r="B109" s="5" t="s">
        <v>172</v>
      </c>
      <c r="C109" s="5" t="s">
        <v>343</v>
      </c>
      <c r="D109" t="s">
        <v>5</v>
      </c>
      <c r="E109" s="24" t="s">
        <v>344</v>
      </c>
      <c r="F109" s="25" t="s">
        <v>47</v>
      </c>
      <c r="G109" s="26">
        <v>8</v>
      </c>
      <c r="H109" s="25">
        <v>0</v>
      </c>
      <c r="I109" s="25">
        <f>ROUND(G109*H109,6)</f>
        <v>0</v>
      </c>
      <c r="L109" s="27">
        <v>0</v>
      </c>
      <c r="M109" s="22">
        <f>ROUND(ROUND(L109,2)*ROUND(G109,3),2)</f>
        <v>0</v>
      </c>
      <c r="N109" s="25" t="s">
        <v>48</v>
      </c>
      <c r="O109">
        <f>(M109*21)/100</f>
        <v>0</v>
      </c>
      <c r="P109" t="s">
        <v>49</v>
      </c>
    </row>
    <row r="110" spans="1:16" ht="12.75" customHeight="1" x14ac:dyDescent="0.2">
      <c r="A110" s="28" t="s">
        <v>50</v>
      </c>
      <c r="E110" s="29" t="s">
        <v>344</v>
      </c>
    </row>
    <row r="111" spans="1:16" ht="12.75" customHeight="1" x14ac:dyDescent="0.2">
      <c r="A111" s="28" t="s">
        <v>51</v>
      </c>
      <c r="E111" s="30" t="s">
        <v>5</v>
      </c>
    </row>
    <row r="112" spans="1:16" ht="12.75" customHeight="1" x14ac:dyDescent="0.2">
      <c r="E112" s="29" t="s">
        <v>5</v>
      </c>
    </row>
    <row r="113" spans="1:16" ht="12.75" customHeight="1" x14ac:dyDescent="0.2">
      <c r="A113" t="s">
        <v>43</v>
      </c>
      <c r="B113" s="5" t="s">
        <v>175</v>
      </c>
      <c r="C113" s="5" t="s">
        <v>345</v>
      </c>
      <c r="D113" t="s">
        <v>5</v>
      </c>
      <c r="E113" s="24" t="s">
        <v>346</v>
      </c>
      <c r="F113" s="25" t="s">
        <v>56</v>
      </c>
      <c r="G113" s="26">
        <v>22.113</v>
      </c>
      <c r="H113" s="25">
        <v>5.0000000000000002E-5</v>
      </c>
      <c r="I113" s="25">
        <f>ROUND(G113*H113,6)</f>
        <v>1.106E-3</v>
      </c>
      <c r="L113" s="27">
        <v>0</v>
      </c>
      <c r="M113" s="22">
        <f>ROUND(ROUND(L113,2)*ROUND(G113,3),2)</f>
        <v>0</v>
      </c>
      <c r="N113" s="25" t="s">
        <v>48</v>
      </c>
      <c r="O113">
        <f>(M113*21)/100</f>
        <v>0</v>
      </c>
      <c r="P113" t="s">
        <v>49</v>
      </c>
    </row>
    <row r="114" spans="1:16" ht="12.75" customHeight="1" x14ac:dyDescent="0.2">
      <c r="A114" s="28" t="s">
        <v>50</v>
      </c>
      <c r="E114" s="29" t="s">
        <v>346</v>
      </c>
    </row>
    <row r="115" spans="1:16" ht="25.5" customHeight="1" x14ac:dyDescent="0.2">
      <c r="A115" s="28" t="s">
        <v>51</v>
      </c>
      <c r="E115" s="30" t="s">
        <v>347</v>
      </c>
    </row>
    <row r="116" spans="1:16" ht="12.75" customHeight="1" x14ac:dyDescent="0.2">
      <c r="E116" s="29" t="s">
        <v>5</v>
      </c>
    </row>
    <row r="117" spans="1:16" ht="12.75" customHeight="1" x14ac:dyDescent="0.2">
      <c r="A117" t="s">
        <v>43</v>
      </c>
      <c r="B117" s="5" t="s">
        <v>254</v>
      </c>
      <c r="C117" s="5" t="s">
        <v>348</v>
      </c>
      <c r="D117" t="s">
        <v>5</v>
      </c>
      <c r="E117" s="24" t="s">
        <v>349</v>
      </c>
      <c r="F117" s="25" t="s">
        <v>56</v>
      </c>
      <c r="G117" s="26">
        <v>73.709999999999994</v>
      </c>
      <c r="H117" s="25">
        <v>1.9000000000000001E-4</v>
      </c>
      <c r="I117" s="25">
        <f>ROUND(G117*H117,6)</f>
        <v>1.4005E-2</v>
      </c>
      <c r="L117" s="27">
        <v>0</v>
      </c>
      <c r="M117" s="22">
        <f>ROUND(ROUND(L117,2)*ROUND(G117,3),2)</f>
        <v>0</v>
      </c>
      <c r="N117" s="25" t="s">
        <v>48</v>
      </c>
      <c r="O117">
        <f>(M117*21)/100</f>
        <v>0</v>
      </c>
      <c r="P117" t="s">
        <v>49</v>
      </c>
    </row>
    <row r="118" spans="1:16" ht="12.75" customHeight="1" x14ac:dyDescent="0.2">
      <c r="A118" s="28" t="s">
        <v>50</v>
      </c>
      <c r="E118" s="29" t="s">
        <v>349</v>
      </c>
    </row>
    <row r="119" spans="1:16" ht="25.5" customHeight="1" x14ac:dyDescent="0.2">
      <c r="A119" s="28" t="s">
        <v>51</v>
      </c>
      <c r="E119" s="30" t="s">
        <v>279</v>
      </c>
    </row>
    <row r="120" spans="1:16" ht="12.75" customHeight="1" x14ac:dyDescent="0.2">
      <c r="E120" s="29" t="s">
        <v>5</v>
      </c>
    </row>
    <row r="121" spans="1:16" ht="12.75" customHeight="1" x14ac:dyDescent="0.2">
      <c r="A121" t="s">
        <v>43</v>
      </c>
      <c r="B121" s="5" t="s">
        <v>258</v>
      </c>
      <c r="C121" s="5" t="s">
        <v>350</v>
      </c>
      <c r="D121" t="s">
        <v>5</v>
      </c>
      <c r="E121" s="24" t="s">
        <v>351</v>
      </c>
      <c r="F121" s="25" t="s">
        <v>152</v>
      </c>
      <c r="G121" s="26">
        <v>2.407</v>
      </c>
      <c r="H121" s="25">
        <v>0</v>
      </c>
      <c r="I121" s="25">
        <f>ROUND(G121*H121,6)</f>
        <v>0</v>
      </c>
      <c r="L121" s="27">
        <v>0</v>
      </c>
      <c r="M121" s="22">
        <f>ROUND(ROUND(L121,2)*ROUND(G121,3),2)</f>
        <v>0</v>
      </c>
      <c r="N121" s="25" t="s">
        <v>65</v>
      </c>
      <c r="O121">
        <f>(M121*21)/100</f>
        <v>0</v>
      </c>
      <c r="P121" t="s">
        <v>49</v>
      </c>
    </row>
    <row r="122" spans="1:16" ht="12.75" customHeight="1" x14ac:dyDescent="0.2">
      <c r="A122" s="28" t="s">
        <v>50</v>
      </c>
      <c r="E122" s="29" t="s">
        <v>352</v>
      </c>
    </row>
    <row r="123" spans="1:16" ht="12.75" customHeight="1" x14ac:dyDescent="0.2">
      <c r="A123" s="28" t="s">
        <v>51</v>
      </c>
      <c r="E123" s="30" t="s">
        <v>5</v>
      </c>
    </row>
    <row r="124" spans="1:16" ht="12.75" customHeight="1" x14ac:dyDescent="0.2">
      <c r="E124" s="29" t="s">
        <v>5</v>
      </c>
    </row>
    <row r="125" spans="1:16" ht="12.75" customHeight="1" x14ac:dyDescent="0.2">
      <c r="A125" t="s">
        <v>43</v>
      </c>
      <c r="B125" s="5" t="s">
        <v>262</v>
      </c>
      <c r="C125" s="5" t="s">
        <v>353</v>
      </c>
      <c r="D125" t="s">
        <v>5</v>
      </c>
      <c r="E125" s="24" t="s">
        <v>354</v>
      </c>
      <c r="F125" s="25" t="s">
        <v>152</v>
      </c>
      <c r="G125" s="26">
        <v>2.407</v>
      </c>
      <c r="H125" s="25">
        <v>0</v>
      </c>
      <c r="I125" s="25">
        <f>ROUND(G125*H125,6)</f>
        <v>0</v>
      </c>
      <c r="L125" s="27">
        <v>0</v>
      </c>
      <c r="M125" s="22">
        <f>ROUND(ROUND(L125,2)*ROUND(G125,3),2)</f>
        <v>0</v>
      </c>
      <c r="N125" s="25" t="s">
        <v>65</v>
      </c>
      <c r="O125">
        <f>(M125*21)/100</f>
        <v>0</v>
      </c>
      <c r="P125" t="s">
        <v>49</v>
      </c>
    </row>
    <row r="126" spans="1:16" ht="12.75" customHeight="1" x14ac:dyDescent="0.2">
      <c r="A126" s="28" t="s">
        <v>50</v>
      </c>
      <c r="E126" s="29" t="s">
        <v>355</v>
      </c>
    </row>
    <row r="127" spans="1:16" ht="12.75" customHeight="1" x14ac:dyDescent="0.2">
      <c r="A127" s="28" t="s">
        <v>51</v>
      </c>
      <c r="E127" s="30" t="s">
        <v>5</v>
      </c>
    </row>
    <row r="128" spans="1:16" ht="12.75" customHeight="1" x14ac:dyDescent="0.2">
      <c r="E128" s="29" t="s">
        <v>5</v>
      </c>
    </row>
    <row r="129" spans="1:16" ht="12.75" customHeight="1" x14ac:dyDescent="0.2">
      <c r="A129" t="s">
        <v>43</v>
      </c>
      <c r="B129" s="5" t="s">
        <v>266</v>
      </c>
      <c r="C129" s="5" t="s">
        <v>356</v>
      </c>
      <c r="D129" t="s">
        <v>5</v>
      </c>
      <c r="E129" s="24" t="s">
        <v>357</v>
      </c>
      <c r="F129" s="25" t="s">
        <v>152</v>
      </c>
      <c r="G129" s="26">
        <v>2.407</v>
      </c>
      <c r="H129" s="25">
        <v>0</v>
      </c>
      <c r="I129" s="25">
        <f>ROUND(G129*H129,6)</f>
        <v>0</v>
      </c>
      <c r="L129" s="27">
        <v>0</v>
      </c>
      <c r="M129" s="22">
        <f>ROUND(ROUND(L129,2)*ROUND(G129,3),2)</f>
        <v>0</v>
      </c>
      <c r="N129" s="25" t="s">
        <v>65</v>
      </c>
      <c r="O129">
        <f>(M129*21)/100</f>
        <v>0</v>
      </c>
      <c r="P129" t="s">
        <v>49</v>
      </c>
    </row>
    <row r="130" spans="1:16" ht="12.75" customHeight="1" x14ac:dyDescent="0.2">
      <c r="A130" s="28" t="s">
        <v>50</v>
      </c>
      <c r="E130" s="29" t="s">
        <v>358</v>
      </c>
    </row>
    <row r="131" spans="1:16" ht="12.75" customHeight="1" x14ac:dyDescent="0.2">
      <c r="A131" s="28" t="s">
        <v>51</v>
      </c>
      <c r="E131" s="30" t="s">
        <v>5</v>
      </c>
    </row>
    <row r="132" spans="1:16" ht="12.75" customHeight="1" x14ac:dyDescent="0.2">
      <c r="E132" s="29" t="s">
        <v>5</v>
      </c>
    </row>
    <row r="133" spans="1:16" ht="12.75" customHeight="1" x14ac:dyDescent="0.2">
      <c r="A133" t="s">
        <v>40</v>
      </c>
      <c r="C133" s="6" t="s">
        <v>359</v>
      </c>
      <c r="E133" s="23" t="s">
        <v>360</v>
      </c>
      <c r="J133" s="22">
        <f>0</f>
        <v>0</v>
      </c>
      <c r="K133" s="22">
        <f>0</f>
        <v>0</v>
      </c>
      <c r="L133" s="22">
        <f>0+L134+L138+L142+L146+L150+L154</f>
        <v>0</v>
      </c>
      <c r="M133" s="22">
        <f>0+M134+M138+M142+M146+M150+M154</f>
        <v>0</v>
      </c>
    </row>
    <row r="134" spans="1:16" ht="12.75" customHeight="1" x14ac:dyDescent="0.2">
      <c r="A134" t="s">
        <v>43</v>
      </c>
      <c r="B134" s="5" t="s">
        <v>361</v>
      </c>
      <c r="C134" s="5" t="s">
        <v>362</v>
      </c>
      <c r="D134" t="s">
        <v>5</v>
      </c>
      <c r="E134" s="24" t="s">
        <v>363</v>
      </c>
      <c r="F134" s="25" t="s">
        <v>56</v>
      </c>
      <c r="G134" s="26">
        <v>81.081000000000003</v>
      </c>
      <c r="H134" s="25">
        <v>2.0999999999999999E-3</v>
      </c>
      <c r="I134" s="25">
        <f>ROUND(G134*H134,6)</f>
        <v>0.17027</v>
      </c>
      <c r="L134" s="27">
        <v>0</v>
      </c>
      <c r="M134" s="22">
        <f>ROUND(ROUND(L134,2)*ROUND(G134,3),2)</f>
        <v>0</v>
      </c>
      <c r="N134" s="25" t="s">
        <v>65</v>
      </c>
      <c r="O134">
        <f>(M134*21)/100</f>
        <v>0</v>
      </c>
      <c r="P134" t="s">
        <v>49</v>
      </c>
    </row>
    <row r="135" spans="1:16" ht="12.75" customHeight="1" x14ac:dyDescent="0.2">
      <c r="A135" s="28" t="s">
        <v>50</v>
      </c>
      <c r="E135" s="29" t="s">
        <v>363</v>
      </c>
    </row>
    <row r="136" spans="1:16" ht="12.75" customHeight="1" x14ac:dyDescent="0.2">
      <c r="A136" s="28" t="s">
        <v>51</v>
      </c>
      <c r="E136" s="30" t="s">
        <v>5</v>
      </c>
    </row>
    <row r="137" spans="1:16" ht="12.75" customHeight="1" x14ac:dyDescent="0.2">
      <c r="E137" s="29" t="s">
        <v>5</v>
      </c>
    </row>
    <row r="138" spans="1:16" ht="12.75" customHeight="1" x14ac:dyDescent="0.2">
      <c r="A138" t="s">
        <v>43</v>
      </c>
      <c r="B138" s="5" t="s">
        <v>364</v>
      </c>
      <c r="C138" s="5" t="s">
        <v>365</v>
      </c>
      <c r="D138" t="s">
        <v>5</v>
      </c>
      <c r="E138" s="24" t="s">
        <v>366</v>
      </c>
      <c r="F138" s="25" t="s">
        <v>79</v>
      </c>
      <c r="G138" s="26">
        <v>35.19</v>
      </c>
      <c r="H138" s="25">
        <v>2.0000000000000001E-4</v>
      </c>
      <c r="I138" s="25">
        <f>ROUND(G138*H138,6)</f>
        <v>7.038E-3</v>
      </c>
      <c r="L138" s="27">
        <v>0</v>
      </c>
      <c r="M138" s="22">
        <f>ROUND(ROUND(L138,2)*ROUND(G138,3),2)</f>
        <v>0</v>
      </c>
      <c r="N138" s="25" t="s">
        <v>65</v>
      </c>
      <c r="O138">
        <f>(M138*21)/100</f>
        <v>0</v>
      </c>
      <c r="P138" t="s">
        <v>49</v>
      </c>
    </row>
    <row r="139" spans="1:16" ht="12.75" customHeight="1" x14ac:dyDescent="0.2">
      <c r="A139" s="28" t="s">
        <v>50</v>
      </c>
      <c r="E139" s="29" t="s">
        <v>366</v>
      </c>
    </row>
    <row r="140" spans="1:16" ht="12.75" customHeight="1" x14ac:dyDescent="0.2">
      <c r="A140" s="28" t="s">
        <v>51</v>
      </c>
      <c r="E140" s="30" t="s">
        <v>5</v>
      </c>
    </row>
    <row r="141" spans="1:16" ht="12.75" customHeight="1" x14ac:dyDescent="0.2">
      <c r="E141" s="29" t="s">
        <v>5</v>
      </c>
    </row>
    <row r="142" spans="1:16" ht="12.75" customHeight="1" x14ac:dyDescent="0.2">
      <c r="A142" t="s">
        <v>43</v>
      </c>
      <c r="B142" s="5" t="s">
        <v>367</v>
      </c>
      <c r="C142" s="5" t="s">
        <v>368</v>
      </c>
      <c r="D142" t="s">
        <v>5</v>
      </c>
      <c r="E142" s="24" t="s">
        <v>369</v>
      </c>
      <c r="F142" s="25" t="s">
        <v>56</v>
      </c>
      <c r="G142" s="26">
        <v>73.709999999999994</v>
      </c>
      <c r="H142" s="25">
        <v>0</v>
      </c>
      <c r="I142" s="25">
        <f>ROUND(G142*H142,6)</f>
        <v>0</v>
      </c>
      <c r="L142" s="27">
        <v>0</v>
      </c>
      <c r="M142" s="22">
        <f>ROUND(ROUND(L142,2)*ROUND(G142,3),2)</f>
        <v>0</v>
      </c>
      <c r="N142" s="25" t="s">
        <v>65</v>
      </c>
      <c r="O142">
        <f>(M142*21)/100</f>
        <v>0</v>
      </c>
      <c r="P142" t="s">
        <v>49</v>
      </c>
    </row>
    <row r="143" spans="1:16" ht="12.75" customHeight="1" x14ac:dyDescent="0.2">
      <c r="A143" s="28" t="s">
        <v>50</v>
      </c>
      <c r="E143" s="29" t="s">
        <v>369</v>
      </c>
    </row>
    <row r="144" spans="1:16" ht="25.5" customHeight="1" x14ac:dyDescent="0.2">
      <c r="A144" s="28" t="s">
        <v>51</v>
      </c>
      <c r="E144" s="30" t="s">
        <v>279</v>
      </c>
    </row>
    <row r="145" spans="1:16" ht="12.75" customHeight="1" x14ac:dyDescent="0.2">
      <c r="E145" s="29" t="s">
        <v>5</v>
      </c>
    </row>
    <row r="146" spans="1:16" ht="12.75" customHeight="1" x14ac:dyDescent="0.2">
      <c r="A146" t="s">
        <v>43</v>
      </c>
      <c r="B146" s="5" t="s">
        <v>370</v>
      </c>
      <c r="C146" s="5" t="s">
        <v>371</v>
      </c>
      <c r="D146" t="s">
        <v>5</v>
      </c>
      <c r="E146" s="24" t="s">
        <v>372</v>
      </c>
      <c r="F146" s="25" t="s">
        <v>56</v>
      </c>
      <c r="G146" s="26">
        <v>73.709999999999994</v>
      </c>
      <c r="H146" s="25">
        <v>5.0000000000000001E-4</v>
      </c>
      <c r="I146" s="25">
        <f>ROUND(G146*H146,6)</f>
        <v>3.6854999999999999E-2</v>
      </c>
      <c r="L146" s="27">
        <v>0</v>
      </c>
      <c r="M146" s="22">
        <f>ROUND(ROUND(L146,2)*ROUND(G146,3),2)</f>
        <v>0</v>
      </c>
      <c r="N146" s="25" t="s">
        <v>65</v>
      </c>
      <c r="O146">
        <f>(M146*21)/100</f>
        <v>0</v>
      </c>
      <c r="P146" t="s">
        <v>49</v>
      </c>
    </row>
    <row r="147" spans="1:16" ht="12.75" customHeight="1" x14ac:dyDescent="0.2">
      <c r="A147" s="28" t="s">
        <v>50</v>
      </c>
      <c r="E147" s="29" t="s">
        <v>372</v>
      </c>
    </row>
    <row r="148" spans="1:16" ht="25.5" customHeight="1" x14ac:dyDescent="0.2">
      <c r="A148" s="28" t="s">
        <v>51</v>
      </c>
      <c r="E148" s="30" t="s">
        <v>279</v>
      </c>
    </row>
    <row r="149" spans="1:16" ht="12.75" customHeight="1" x14ac:dyDescent="0.2">
      <c r="E149" s="29" t="s">
        <v>5</v>
      </c>
    </row>
    <row r="150" spans="1:16" ht="12.75" customHeight="1" x14ac:dyDescent="0.2">
      <c r="A150" t="s">
        <v>43</v>
      </c>
      <c r="B150" s="5" t="s">
        <v>272</v>
      </c>
      <c r="C150" s="5" t="s">
        <v>373</v>
      </c>
      <c r="D150" t="s">
        <v>5</v>
      </c>
      <c r="E150" s="24" t="s">
        <v>374</v>
      </c>
      <c r="F150" s="25" t="s">
        <v>79</v>
      </c>
      <c r="G150" s="26">
        <v>34.5</v>
      </c>
      <c r="H150" s="25">
        <v>0</v>
      </c>
      <c r="I150" s="25">
        <f>ROUND(G150*H150,6)</f>
        <v>0</v>
      </c>
      <c r="L150" s="27">
        <v>0</v>
      </c>
      <c r="M150" s="22">
        <f>ROUND(ROUND(L150,2)*ROUND(G150,3),2)</f>
        <v>0</v>
      </c>
      <c r="N150" s="25" t="s">
        <v>65</v>
      </c>
      <c r="O150">
        <f>(M150*21)/100</f>
        <v>0</v>
      </c>
      <c r="P150" t="s">
        <v>49</v>
      </c>
    </row>
    <row r="151" spans="1:16" ht="12.75" customHeight="1" x14ac:dyDescent="0.2">
      <c r="A151" s="28" t="s">
        <v>50</v>
      </c>
      <c r="E151" s="29" t="s">
        <v>374</v>
      </c>
    </row>
    <row r="152" spans="1:16" ht="25.5" customHeight="1" x14ac:dyDescent="0.2">
      <c r="A152" s="28" t="s">
        <v>51</v>
      </c>
      <c r="E152" s="30" t="s">
        <v>375</v>
      </c>
    </row>
    <row r="153" spans="1:16" ht="12.75" customHeight="1" x14ac:dyDescent="0.2">
      <c r="E153" s="29" t="s">
        <v>5</v>
      </c>
    </row>
    <row r="154" spans="1:16" ht="12.75" customHeight="1" x14ac:dyDescent="0.2">
      <c r="A154" t="s">
        <v>43</v>
      </c>
      <c r="B154" s="5" t="s">
        <v>376</v>
      </c>
      <c r="C154" s="5" t="s">
        <v>377</v>
      </c>
      <c r="D154" t="s">
        <v>5</v>
      </c>
      <c r="E154" s="24" t="s">
        <v>378</v>
      </c>
      <c r="F154" s="25" t="s">
        <v>79</v>
      </c>
      <c r="G154" s="26">
        <v>34.5</v>
      </c>
      <c r="H154" s="25">
        <v>1.0000000000000001E-5</v>
      </c>
      <c r="I154" s="25">
        <f>ROUND(G154*H154,6)</f>
        <v>3.4499999999999998E-4</v>
      </c>
      <c r="L154" s="27">
        <v>0</v>
      </c>
      <c r="M154" s="22">
        <f>ROUND(ROUND(L154,2)*ROUND(G154,3),2)</f>
        <v>0</v>
      </c>
      <c r="N154" s="25" t="s">
        <v>65</v>
      </c>
      <c r="O154">
        <f>(M154*21)/100</f>
        <v>0</v>
      </c>
      <c r="P154" t="s">
        <v>49</v>
      </c>
    </row>
    <row r="155" spans="1:16" ht="12.75" customHeight="1" x14ac:dyDescent="0.2">
      <c r="A155" s="28" t="s">
        <v>50</v>
      </c>
      <c r="E155" s="29" t="s">
        <v>379</v>
      </c>
    </row>
    <row r="156" spans="1:16" ht="25.5" customHeight="1" x14ac:dyDescent="0.2">
      <c r="A156" s="28" t="s">
        <v>51</v>
      </c>
      <c r="E156" s="30" t="s">
        <v>375</v>
      </c>
    </row>
    <row r="157" spans="1:16" ht="12.75" customHeight="1" x14ac:dyDescent="0.2">
      <c r="E157" s="29" t="s">
        <v>5</v>
      </c>
    </row>
    <row r="158" spans="1:16" ht="12.75" customHeight="1" x14ac:dyDescent="0.2">
      <c r="A158" t="s">
        <v>40</v>
      </c>
      <c r="C158" s="6" t="s">
        <v>380</v>
      </c>
      <c r="E158" s="23" t="s">
        <v>381</v>
      </c>
      <c r="J158" s="22">
        <f>0</f>
        <v>0</v>
      </c>
      <c r="K158" s="22">
        <f>0</f>
        <v>0</v>
      </c>
      <c r="L158" s="22">
        <f>0+L159+L163+L167+L171+L175+L179+L183+L187</f>
        <v>0</v>
      </c>
      <c r="M158" s="22">
        <f>0+M159+M163+M167+M171+M175+M179+M183+M187</f>
        <v>0</v>
      </c>
    </row>
    <row r="159" spans="1:16" ht="12.75" customHeight="1" x14ac:dyDescent="0.2">
      <c r="A159" t="s">
        <v>43</v>
      </c>
      <c r="B159" s="5" t="s">
        <v>382</v>
      </c>
      <c r="C159" s="5" t="s">
        <v>383</v>
      </c>
      <c r="D159" t="s">
        <v>5</v>
      </c>
      <c r="E159" s="24" t="s">
        <v>384</v>
      </c>
      <c r="F159" s="25" t="s">
        <v>56</v>
      </c>
      <c r="G159" s="26">
        <v>1.8480000000000001</v>
      </c>
      <c r="H159" s="25">
        <v>1.26E-2</v>
      </c>
      <c r="I159" s="25">
        <f>ROUND(G159*H159,6)</f>
        <v>2.3285E-2</v>
      </c>
      <c r="L159" s="27">
        <v>0</v>
      </c>
      <c r="M159" s="22">
        <f>ROUND(ROUND(L159,2)*ROUND(G159,3),2)</f>
        <v>0</v>
      </c>
      <c r="N159" s="25" t="s">
        <v>65</v>
      </c>
      <c r="O159">
        <f>(M159*21)/100</f>
        <v>0</v>
      </c>
      <c r="P159" t="s">
        <v>49</v>
      </c>
    </row>
    <row r="160" spans="1:16" ht="12.75" customHeight="1" x14ac:dyDescent="0.2">
      <c r="A160" s="28" t="s">
        <v>50</v>
      </c>
      <c r="E160" s="29" t="s">
        <v>384</v>
      </c>
    </row>
    <row r="161" spans="1:16" ht="12.75" customHeight="1" x14ac:dyDescent="0.2">
      <c r="A161" s="28" t="s">
        <v>51</v>
      </c>
      <c r="E161" s="30" t="s">
        <v>5</v>
      </c>
    </row>
    <row r="162" spans="1:16" ht="12.75" customHeight="1" x14ac:dyDescent="0.2">
      <c r="E162" s="29" t="s">
        <v>5</v>
      </c>
    </row>
    <row r="163" spans="1:16" ht="12.75" customHeight="1" x14ac:dyDescent="0.2">
      <c r="A163" t="s">
        <v>43</v>
      </c>
      <c r="B163" s="5" t="s">
        <v>385</v>
      </c>
      <c r="C163" s="5" t="s">
        <v>386</v>
      </c>
      <c r="D163" t="s">
        <v>5</v>
      </c>
      <c r="E163" s="24" t="s">
        <v>387</v>
      </c>
      <c r="F163" s="25" t="s">
        <v>56</v>
      </c>
      <c r="G163" s="26">
        <v>1.68</v>
      </c>
      <c r="H163" s="25">
        <v>3.0000000000000001E-3</v>
      </c>
      <c r="I163" s="25">
        <f>ROUND(G163*H163,6)</f>
        <v>5.0400000000000002E-3</v>
      </c>
      <c r="L163" s="27">
        <v>0</v>
      </c>
      <c r="M163" s="22">
        <f>ROUND(ROUND(L163,2)*ROUND(G163,3),2)</f>
        <v>0</v>
      </c>
      <c r="N163" s="25" t="s">
        <v>65</v>
      </c>
      <c r="O163">
        <f>(M163*21)/100</f>
        <v>0</v>
      </c>
      <c r="P163" t="s">
        <v>49</v>
      </c>
    </row>
    <row r="164" spans="1:16" ht="12.75" customHeight="1" x14ac:dyDescent="0.2">
      <c r="A164" s="28" t="s">
        <v>50</v>
      </c>
      <c r="E164" s="29" t="s">
        <v>388</v>
      </c>
    </row>
    <row r="165" spans="1:16" ht="25.5" customHeight="1" x14ac:dyDescent="0.2">
      <c r="A165" s="28" t="s">
        <v>51</v>
      </c>
      <c r="E165" s="30" t="s">
        <v>389</v>
      </c>
    </row>
    <row r="166" spans="1:16" ht="12.75" customHeight="1" x14ac:dyDescent="0.2">
      <c r="E166" s="29" t="s">
        <v>5</v>
      </c>
    </row>
    <row r="167" spans="1:16" ht="12.75" customHeight="1" x14ac:dyDescent="0.2">
      <c r="A167" t="s">
        <v>43</v>
      </c>
      <c r="B167" s="5" t="s">
        <v>390</v>
      </c>
      <c r="C167" s="5" t="s">
        <v>391</v>
      </c>
      <c r="D167" t="s">
        <v>5</v>
      </c>
      <c r="E167" s="24" t="s">
        <v>392</v>
      </c>
      <c r="F167" s="25" t="s">
        <v>56</v>
      </c>
      <c r="G167" s="26">
        <v>1.68</v>
      </c>
      <c r="H167" s="25">
        <v>0</v>
      </c>
      <c r="I167" s="25">
        <f>ROUND(G167*H167,6)</f>
        <v>0</v>
      </c>
      <c r="L167" s="27">
        <v>0</v>
      </c>
      <c r="M167" s="22">
        <f>ROUND(ROUND(L167,2)*ROUND(G167,3),2)</f>
        <v>0</v>
      </c>
      <c r="N167" s="25" t="s">
        <v>65</v>
      </c>
      <c r="O167">
        <f>(M167*21)/100</f>
        <v>0</v>
      </c>
      <c r="P167" t="s">
        <v>49</v>
      </c>
    </row>
    <row r="168" spans="1:16" ht="12.75" customHeight="1" x14ac:dyDescent="0.2">
      <c r="A168" s="28" t="s">
        <v>50</v>
      </c>
      <c r="E168" s="29" t="s">
        <v>393</v>
      </c>
    </row>
    <row r="169" spans="1:16" ht="25.5" customHeight="1" x14ac:dyDescent="0.2">
      <c r="A169" s="28" t="s">
        <v>51</v>
      </c>
      <c r="E169" s="30" t="s">
        <v>389</v>
      </c>
    </row>
    <row r="170" spans="1:16" ht="12.75" customHeight="1" x14ac:dyDescent="0.2">
      <c r="E170" s="29" t="s">
        <v>5</v>
      </c>
    </row>
    <row r="171" spans="1:16" ht="12.75" customHeight="1" x14ac:dyDescent="0.2">
      <c r="A171" t="s">
        <v>43</v>
      </c>
      <c r="B171" s="5" t="s">
        <v>394</v>
      </c>
      <c r="C171" s="5" t="s">
        <v>395</v>
      </c>
      <c r="D171" t="s">
        <v>5</v>
      </c>
      <c r="E171" s="24" t="s">
        <v>396</v>
      </c>
      <c r="F171" s="25" t="s">
        <v>56</v>
      </c>
      <c r="G171" s="26">
        <v>1.68</v>
      </c>
      <c r="H171" s="25">
        <v>0</v>
      </c>
      <c r="I171" s="25">
        <f>ROUND(G171*H171,6)</f>
        <v>0</v>
      </c>
      <c r="L171" s="27">
        <v>0</v>
      </c>
      <c r="M171" s="22">
        <f>ROUND(ROUND(L171,2)*ROUND(G171,3),2)</f>
        <v>0</v>
      </c>
      <c r="N171" s="25" t="s">
        <v>65</v>
      </c>
      <c r="O171">
        <f>(M171*21)/100</f>
        <v>0</v>
      </c>
      <c r="P171" t="s">
        <v>49</v>
      </c>
    </row>
    <row r="172" spans="1:16" ht="12.75" customHeight="1" x14ac:dyDescent="0.2">
      <c r="A172" s="28" t="s">
        <v>50</v>
      </c>
      <c r="E172" s="29" t="s">
        <v>397</v>
      </c>
    </row>
    <row r="173" spans="1:16" ht="12.75" customHeight="1" x14ac:dyDescent="0.2">
      <c r="A173" s="28" t="s">
        <v>51</v>
      </c>
      <c r="E173" s="30" t="s">
        <v>5</v>
      </c>
    </row>
    <row r="174" spans="1:16" ht="12.75" customHeight="1" x14ac:dyDescent="0.2">
      <c r="E174" s="29" t="s">
        <v>5</v>
      </c>
    </row>
    <row r="175" spans="1:16" ht="12.75" customHeight="1" x14ac:dyDescent="0.2">
      <c r="A175" t="s">
        <v>43</v>
      </c>
      <c r="B175" s="5" t="s">
        <v>398</v>
      </c>
      <c r="C175" s="5" t="s">
        <v>399</v>
      </c>
      <c r="D175" t="s">
        <v>5</v>
      </c>
      <c r="E175" s="24" t="s">
        <v>400</v>
      </c>
      <c r="F175" s="25" t="s">
        <v>56</v>
      </c>
      <c r="G175" s="26">
        <v>1.68</v>
      </c>
      <c r="H175" s="25">
        <v>8.0000000000000002E-3</v>
      </c>
      <c r="I175" s="25">
        <f>ROUND(G175*H175,6)</f>
        <v>1.3440000000000001E-2</v>
      </c>
      <c r="L175" s="27">
        <v>0</v>
      </c>
      <c r="M175" s="22">
        <f>ROUND(ROUND(L175,2)*ROUND(G175,3),2)</f>
        <v>0</v>
      </c>
      <c r="N175" s="25" t="s">
        <v>65</v>
      </c>
      <c r="O175">
        <f>(M175*21)/100</f>
        <v>0</v>
      </c>
      <c r="P175" t="s">
        <v>49</v>
      </c>
    </row>
    <row r="176" spans="1:16" ht="12.75" customHeight="1" x14ac:dyDescent="0.2">
      <c r="A176" s="28" t="s">
        <v>50</v>
      </c>
      <c r="E176" s="29" t="s">
        <v>401</v>
      </c>
    </row>
    <row r="177" spans="1:16" ht="12.75" customHeight="1" x14ac:dyDescent="0.2">
      <c r="A177" s="28" t="s">
        <v>51</v>
      </c>
      <c r="E177" s="30" t="s">
        <v>5</v>
      </c>
    </row>
    <row r="178" spans="1:16" ht="12.75" customHeight="1" x14ac:dyDescent="0.2">
      <c r="E178" s="29" t="s">
        <v>5</v>
      </c>
    </row>
    <row r="179" spans="1:16" ht="12.75" customHeight="1" x14ac:dyDescent="0.2">
      <c r="A179" t="s">
        <v>43</v>
      </c>
      <c r="B179" s="5" t="s">
        <v>402</v>
      </c>
      <c r="C179" s="5" t="s">
        <v>403</v>
      </c>
      <c r="D179" t="s">
        <v>5</v>
      </c>
      <c r="E179" s="24" t="s">
        <v>404</v>
      </c>
      <c r="F179" s="25" t="s">
        <v>56</v>
      </c>
      <c r="G179" s="26">
        <v>1.68</v>
      </c>
      <c r="H179" s="25">
        <v>9.3000000000000005E-4</v>
      </c>
      <c r="I179" s="25">
        <f>ROUND(G179*H179,6)</f>
        <v>1.562E-3</v>
      </c>
      <c r="L179" s="27">
        <v>0</v>
      </c>
      <c r="M179" s="22">
        <f>ROUND(ROUND(L179,2)*ROUND(G179,3),2)</f>
        <v>0</v>
      </c>
      <c r="N179" s="25" t="s">
        <v>65</v>
      </c>
      <c r="O179">
        <f>(M179*21)/100</f>
        <v>0</v>
      </c>
      <c r="P179" t="s">
        <v>49</v>
      </c>
    </row>
    <row r="180" spans="1:16" ht="12.75" customHeight="1" x14ac:dyDescent="0.2">
      <c r="A180" s="28" t="s">
        <v>50</v>
      </c>
      <c r="E180" s="29" t="s">
        <v>404</v>
      </c>
    </row>
    <row r="181" spans="1:16" ht="12.75" customHeight="1" x14ac:dyDescent="0.2">
      <c r="A181" s="28" t="s">
        <v>51</v>
      </c>
      <c r="E181" s="30" t="s">
        <v>5</v>
      </c>
    </row>
    <row r="182" spans="1:16" ht="12.75" customHeight="1" x14ac:dyDescent="0.2">
      <c r="E182" s="29" t="s">
        <v>5</v>
      </c>
    </row>
    <row r="183" spans="1:16" ht="12.75" customHeight="1" x14ac:dyDescent="0.2">
      <c r="A183" t="s">
        <v>43</v>
      </c>
      <c r="B183" s="5" t="s">
        <v>405</v>
      </c>
      <c r="C183" s="5" t="s">
        <v>406</v>
      </c>
      <c r="D183" t="s">
        <v>5</v>
      </c>
      <c r="E183" s="24" t="s">
        <v>407</v>
      </c>
      <c r="F183" s="25" t="s">
        <v>56</v>
      </c>
      <c r="G183" s="26">
        <v>1.68</v>
      </c>
      <c r="H183" s="25">
        <v>0</v>
      </c>
      <c r="I183" s="25">
        <f>ROUND(G183*H183,6)</f>
        <v>0</v>
      </c>
      <c r="L183" s="27">
        <v>0</v>
      </c>
      <c r="M183" s="22">
        <f>ROUND(ROUND(L183,2)*ROUND(G183,3),2)</f>
        <v>0</v>
      </c>
      <c r="N183" s="25" t="s">
        <v>65</v>
      </c>
      <c r="O183">
        <f>(M183*21)/100</f>
        <v>0</v>
      </c>
      <c r="P183" t="s">
        <v>49</v>
      </c>
    </row>
    <row r="184" spans="1:16" ht="12.75" customHeight="1" x14ac:dyDescent="0.2">
      <c r="A184" s="28" t="s">
        <v>50</v>
      </c>
      <c r="E184" s="29" t="s">
        <v>408</v>
      </c>
    </row>
    <row r="185" spans="1:16" ht="12.75" customHeight="1" x14ac:dyDescent="0.2">
      <c r="A185" s="28" t="s">
        <v>51</v>
      </c>
      <c r="E185" s="30" t="s">
        <v>5</v>
      </c>
    </row>
    <row r="186" spans="1:16" ht="12.75" customHeight="1" x14ac:dyDescent="0.2">
      <c r="E186" s="29" t="s">
        <v>5</v>
      </c>
    </row>
    <row r="187" spans="1:16" ht="12.75" customHeight="1" x14ac:dyDescent="0.2">
      <c r="A187" t="s">
        <v>43</v>
      </c>
      <c r="B187" s="5" t="s">
        <v>409</v>
      </c>
      <c r="C187" s="5" t="s">
        <v>410</v>
      </c>
      <c r="D187" t="s">
        <v>5</v>
      </c>
      <c r="E187" s="24" t="s">
        <v>411</v>
      </c>
      <c r="F187" s="25" t="s">
        <v>79</v>
      </c>
      <c r="G187" s="26">
        <v>2.6</v>
      </c>
      <c r="H187" s="25">
        <v>2.5999999999999998E-4</v>
      </c>
      <c r="I187" s="25">
        <f>ROUND(G187*H187,6)</f>
        <v>6.7599999999999995E-4</v>
      </c>
      <c r="L187" s="27">
        <v>0</v>
      </c>
      <c r="M187" s="22">
        <f>ROUND(ROUND(L187,2)*ROUND(G187,3),2)</f>
        <v>0</v>
      </c>
      <c r="N187" s="25" t="s">
        <v>65</v>
      </c>
      <c r="O187">
        <f>(M187*21)/100</f>
        <v>0</v>
      </c>
      <c r="P187" t="s">
        <v>49</v>
      </c>
    </row>
    <row r="188" spans="1:16" ht="12.75" customHeight="1" x14ac:dyDescent="0.2">
      <c r="A188" s="28" t="s">
        <v>50</v>
      </c>
      <c r="E188" s="29" t="s">
        <v>411</v>
      </c>
    </row>
    <row r="189" spans="1:16" ht="25.5" customHeight="1" x14ac:dyDescent="0.2">
      <c r="A189" s="28" t="s">
        <v>51</v>
      </c>
      <c r="E189" s="30" t="s">
        <v>412</v>
      </c>
    </row>
    <row r="190" spans="1:16" ht="12.75" customHeight="1" x14ac:dyDescent="0.2">
      <c r="E190" s="29" t="s">
        <v>5</v>
      </c>
    </row>
    <row r="191" spans="1:16" ht="12.75" customHeight="1" x14ac:dyDescent="0.2">
      <c r="A191" t="s">
        <v>40</v>
      </c>
      <c r="C191" s="6" t="s">
        <v>115</v>
      </c>
      <c r="E191" s="23" t="s">
        <v>116</v>
      </c>
      <c r="J191" s="22">
        <f>0</f>
        <v>0</v>
      </c>
      <c r="K191" s="22">
        <f>0</f>
        <v>0</v>
      </c>
      <c r="L191" s="22">
        <f>0+L192+L196+L200+L204+L208</f>
        <v>0</v>
      </c>
      <c r="M191" s="22">
        <f>0+M192+M196+M200+M204+M208</f>
        <v>0</v>
      </c>
    </row>
    <row r="192" spans="1:16" ht="12.75" customHeight="1" x14ac:dyDescent="0.2">
      <c r="A192" t="s">
        <v>43</v>
      </c>
      <c r="B192" s="5" t="s">
        <v>413</v>
      </c>
      <c r="C192" s="5" t="s">
        <v>118</v>
      </c>
      <c r="D192" t="s">
        <v>5</v>
      </c>
      <c r="E192" s="24" t="s">
        <v>119</v>
      </c>
      <c r="F192" s="25" t="s">
        <v>56</v>
      </c>
      <c r="G192" s="26">
        <v>73.709999999999994</v>
      </c>
      <c r="H192" s="25">
        <v>0</v>
      </c>
      <c r="I192" s="25">
        <f>ROUND(G192*H192,6)</f>
        <v>0</v>
      </c>
      <c r="L192" s="27">
        <v>0</v>
      </c>
      <c r="M192" s="22">
        <f>ROUND(ROUND(L192,2)*ROUND(G192,3),2)</f>
        <v>0</v>
      </c>
      <c r="N192" s="25" t="s">
        <v>48</v>
      </c>
      <c r="O192">
        <f>(M192*21)/100</f>
        <v>0</v>
      </c>
      <c r="P192" t="s">
        <v>49</v>
      </c>
    </row>
    <row r="193" spans="1:16" ht="12.75" customHeight="1" x14ac:dyDescent="0.2">
      <c r="A193" s="28" t="s">
        <v>50</v>
      </c>
      <c r="E193" s="29" t="s">
        <v>414</v>
      </c>
    </row>
    <row r="194" spans="1:16" ht="25.5" customHeight="1" x14ac:dyDescent="0.2">
      <c r="A194" s="28" t="s">
        <v>51</v>
      </c>
      <c r="E194" s="30" t="s">
        <v>279</v>
      </c>
    </row>
    <row r="195" spans="1:16" ht="12.75" customHeight="1" x14ac:dyDescent="0.2">
      <c r="E195" s="29" t="s">
        <v>5</v>
      </c>
    </row>
    <row r="196" spans="1:16" ht="12.75" customHeight="1" x14ac:dyDescent="0.2">
      <c r="A196" t="s">
        <v>43</v>
      </c>
      <c r="B196" s="5" t="s">
        <v>415</v>
      </c>
      <c r="C196" s="5" t="s">
        <v>122</v>
      </c>
      <c r="D196" t="s">
        <v>5</v>
      </c>
      <c r="E196" s="24" t="s">
        <v>123</v>
      </c>
      <c r="F196" s="25" t="s">
        <v>56</v>
      </c>
      <c r="G196" s="26">
        <v>40</v>
      </c>
      <c r="H196" s="25">
        <v>2.0000000000000001E-4</v>
      </c>
      <c r="I196" s="25">
        <f>ROUND(G196*H196,6)</f>
        <v>8.0000000000000002E-3</v>
      </c>
      <c r="L196" s="27">
        <v>0</v>
      </c>
      <c r="M196" s="22">
        <f>ROUND(ROUND(L196,2)*ROUND(G196,3),2)</f>
        <v>0</v>
      </c>
      <c r="N196" s="25" t="s">
        <v>65</v>
      </c>
      <c r="O196">
        <f>(M196*21)/100</f>
        <v>0</v>
      </c>
      <c r="P196" t="s">
        <v>49</v>
      </c>
    </row>
    <row r="197" spans="1:16" ht="12.75" customHeight="1" x14ac:dyDescent="0.2">
      <c r="A197" s="28" t="s">
        <v>50</v>
      </c>
      <c r="E197" s="29" t="s">
        <v>124</v>
      </c>
    </row>
    <row r="198" spans="1:16" ht="89.25" customHeight="1" x14ac:dyDescent="0.2">
      <c r="A198" s="28" t="s">
        <v>51</v>
      </c>
      <c r="E198" s="32" t="s">
        <v>416</v>
      </c>
    </row>
    <row r="199" spans="1:16" ht="12.75" customHeight="1" x14ac:dyDescent="0.2">
      <c r="E199" s="29" t="s">
        <v>5</v>
      </c>
    </row>
    <row r="200" spans="1:16" ht="12.75" customHeight="1" x14ac:dyDescent="0.2">
      <c r="A200" t="s">
        <v>43</v>
      </c>
      <c r="B200" s="5" t="s">
        <v>417</v>
      </c>
      <c r="C200" s="5" t="s">
        <v>126</v>
      </c>
      <c r="D200" t="s">
        <v>5</v>
      </c>
      <c r="E200" s="24" t="s">
        <v>127</v>
      </c>
      <c r="F200" s="25" t="s">
        <v>56</v>
      </c>
      <c r="G200" s="26">
        <v>73.709999999999994</v>
      </c>
      <c r="H200" s="25">
        <v>1.0000000000000001E-5</v>
      </c>
      <c r="I200" s="25">
        <f>ROUND(G200*H200,6)</f>
        <v>7.3700000000000002E-4</v>
      </c>
      <c r="L200" s="27">
        <v>0</v>
      </c>
      <c r="M200" s="22">
        <f>ROUND(ROUND(L200,2)*ROUND(G200,3),2)</f>
        <v>0</v>
      </c>
      <c r="N200" s="25" t="s">
        <v>65</v>
      </c>
      <c r="O200">
        <f>(M200*21)/100</f>
        <v>0</v>
      </c>
      <c r="P200" t="s">
        <v>49</v>
      </c>
    </row>
    <row r="201" spans="1:16" ht="12.75" customHeight="1" x14ac:dyDescent="0.2">
      <c r="A201" s="28" t="s">
        <v>50</v>
      </c>
      <c r="E201" s="29" t="s">
        <v>127</v>
      </c>
    </row>
    <row r="202" spans="1:16" ht="25.5" customHeight="1" x14ac:dyDescent="0.2">
      <c r="A202" s="28" t="s">
        <v>51</v>
      </c>
      <c r="E202" s="30" t="s">
        <v>279</v>
      </c>
    </row>
    <row r="203" spans="1:16" ht="12.75" customHeight="1" x14ac:dyDescent="0.2">
      <c r="E203" s="29" t="s">
        <v>5</v>
      </c>
    </row>
    <row r="204" spans="1:16" ht="12.75" customHeight="1" x14ac:dyDescent="0.2">
      <c r="A204" t="s">
        <v>43</v>
      </c>
      <c r="B204" s="5" t="s">
        <v>418</v>
      </c>
      <c r="C204" s="5" t="s">
        <v>129</v>
      </c>
      <c r="D204" t="s">
        <v>5</v>
      </c>
      <c r="E204" s="24" t="s">
        <v>130</v>
      </c>
      <c r="F204" s="25" t="s">
        <v>56</v>
      </c>
      <c r="G204" s="26">
        <v>40</v>
      </c>
      <c r="H204" s="25">
        <v>2.5999999999999998E-4</v>
      </c>
      <c r="I204" s="25">
        <f>ROUND(G204*H204,6)</f>
        <v>1.04E-2</v>
      </c>
      <c r="L204" s="27">
        <v>0</v>
      </c>
      <c r="M204" s="22">
        <f>ROUND(ROUND(L204,2)*ROUND(G204,3),2)</f>
        <v>0</v>
      </c>
      <c r="N204" s="25" t="s">
        <v>65</v>
      </c>
      <c r="O204">
        <f>(M204*21)/100</f>
        <v>0</v>
      </c>
      <c r="P204" t="s">
        <v>49</v>
      </c>
    </row>
    <row r="205" spans="1:16" ht="12.75" customHeight="1" x14ac:dyDescent="0.2">
      <c r="A205" s="28" t="s">
        <v>50</v>
      </c>
      <c r="E205" s="29" t="s">
        <v>419</v>
      </c>
    </row>
    <row r="206" spans="1:16" ht="89.25" customHeight="1" x14ac:dyDescent="0.2">
      <c r="A206" s="28" t="s">
        <v>51</v>
      </c>
      <c r="E206" s="32" t="s">
        <v>416</v>
      </c>
    </row>
    <row r="207" spans="1:16" ht="12.75" customHeight="1" x14ac:dyDescent="0.2">
      <c r="E207" s="29" t="s">
        <v>5</v>
      </c>
    </row>
    <row r="208" spans="1:16" ht="12.75" customHeight="1" x14ac:dyDescent="0.2">
      <c r="A208" t="s">
        <v>43</v>
      </c>
      <c r="B208" s="5" t="s">
        <v>420</v>
      </c>
      <c r="C208" s="5" t="s">
        <v>132</v>
      </c>
      <c r="D208" t="s">
        <v>5</v>
      </c>
      <c r="E208" s="24" t="s">
        <v>133</v>
      </c>
      <c r="F208" s="25" t="s">
        <v>56</v>
      </c>
      <c r="G208" s="26">
        <v>24</v>
      </c>
      <c r="H208" s="25">
        <v>3.0000000000000001E-5</v>
      </c>
      <c r="I208" s="25">
        <f>ROUND(G208*H208,6)</f>
        <v>7.2000000000000005E-4</v>
      </c>
      <c r="L208" s="27">
        <v>0</v>
      </c>
      <c r="M208" s="22">
        <f>ROUND(ROUND(L208,2)*ROUND(G208,3),2)</f>
        <v>0</v>
      </c>
      <c r="N208" s="25" t="s">
        <v>65</v>
      </c>
      <c r="O208">
        <f>(M208*21)/100</f>
        <v>0</v>
      </c>
      <c r="P208" t="s">
        <v>49</v>
      </c>
    </row>
    <row r="209" spans="1:16" ht="12.75" customHeight="1" x14ac:dyDescent="0.2">
      <c r="A209" s="28" t="s">
        <v>50</v>
      </c>
      <c r="E209" s="29" t="s">
        <v>421</v>
      </c>
    </row>
    <row r="210" spans="1:16" ht="89.25" customHeight="1" x14ac:dyDescent="0.2">
      <c r="A210" s="28" t="s">
        <v>51</v>
      </c>
      <c r="E210" s="32" t="s">
        <v>422</v>
      </c>
    </row>
    <row r="211" spans="1:16" ht="12.75" customHeight="1" x14ac:dyDescent="0.2">
      <c r="E211" s="29" t="s">
        <v>5</v>
      </c>
    </row>
    <row r="212" spans="1:16" ht="12.75" customHeight="1" x14ac:dyDescent="0.2">
      <c r="A212" t="s">
        <v>40</v>
      </c>
      <c r="C212" s="6" t="s">
        <v>423</v>
      </c>
      <c r="E212" s="23" t="s">
        <v>424</v>
      </c>
      <c r="J212" s="22">
        <f>0</f>
        <v>0</v>
      </c>
      <c r="K212" s="22">
        <f>0</f>
        <v>0</v>
      </c>
      <c r="L212" s="22">
        <f>0+L213+L217+L221</f>
        <v>0</v>
      </c>
      <c r="M212" s="22">
        <f>0+M213+M217+M221</f>
        <v>0</v>
      </c>
    </row>
    <row r="213" spans="1:16" ht="12.75" customHeight="1" x14ac:dyDescent="0.2">
      <c r="A213" t="s">
        <v>43</v>
      </c>
      <c r="B213" s="5" t="s">
        <v>425</v>
      </c>
      <c r="C213" s="5" t="s">
        <v>426</v>
      </c>
      <c r="D213" t="s">
        <v>5</v>
      </c>
      <c r="E213" s="24" t="s">
        <v>427</v>
      </c>
      <c r="F213" s="25" t="s">
        <v>56</v>
      </c>
      <c r="G213" s="26">
        <v>14.21</v>
      </c>
      <c r="H213" s="25">
        <v>0</v>
      </c>
      <c r="I213" s="25">
        <f>ROUND(G213*H213,6)</f>
        <v>0</v>
      </c>
      <c r="L213" s="27">
        <v>0</v>
      </c>
      <c r="M213" s="22">
        <f>ROUND(ROUND(L213,2)*ROUND(G213,3),2)</f>
        <v>0</v>
      </c>
      <c r="N213" s="25" t="s">
        <v>65</v>
      </c>
      <c r="O213">
        <f>(M213*21)/100</f>
        <v>0</v>
      </c>
      <c r="P213" t="s">
        <v>49</v>
      </c>
    </row>
    <row r="214" spans="1:16" ht="12.75" customHeight="1" x14ac:dyDescent="0.2">
      <c r="A214" s="28" t="s">
        <v>50</v>
      </c>
      <c r="E214" s="29" t="s">
        <v>428</v>
      </c>
    </row>
    <row r="215" spans="1:16" ht="51" customHeight="1" x14ac:dyDescent="0.2">
      <c r="A215" s="28" t="s">
        <v>51</v>
      </c>
      <c r="E215" s="30" t="s">
        <v>429</v>
      </c>
    </row>
    <row r="216" spans="1:16" ht="12.75" customHeight="1" x14ac:dyDescent="0.2">
      <c r="E216" s="29" t="s">
        <v>5</v>
      </c>
    </row>
    <row r="217" spans="1:16" ht="12.75" customHeight="1" x14ac:dyDescent="0.2">
      <c r="A217" t="s">
        <v>43</v>
      </c>
      <c r="B217" s="5" t="s">
        <v>430</v>
      </c>
      <c r="C217" s="5" t="s">
        <v>431</v>
      </c>
      <c r="D217" t="s">
        <v>5</v>
      </c>
      <c r="E217" s="24" t="s">
        <v>432</v>
      </c>
      <c r="F217" s="25" t="s">
        <v>47</v>
      </c>
      <c r="G217" s="26">
        <v>4</v>
      </c>
      <c r="H217" s="25">
        <v>0</v>
      </c>
      <c r="I217" s="25">
        <f>ROUND(G217*H217,6)</f>
        <v>0</v>
      </c>
      <c r="L217" s="27">
        <v>0</v>
      </c>
      <c r="M217" s="22">
        <f>ROUND(ROUND(L217,2)*ROUND(G217,3),2)</f>
        <v>0</v>
      </c>
      <c r="N217" s="25" t="s">
        <v>48</v>
      </c>
      <c r="O217">
        <f>(M217*21)/100</f>
        <v>0</v>
      </c>
      <c r="P217" t="s">
        <v>49</v>
      </c>
    </row>
    <row r="218" spans="1:16" ht="12.75" customHeight="1" x14ac:dyDescent="0.2">
      <c r="A218" s="28" t="s">
        <v>50</v>
      </c>
      <c r="E218" s="29" t="s">
        <v>432</v>
      </c>
    </row>
    <row r="219" spans="1:16" ht="12.75" customHeight="1" x14ac:dyDescent="0.2">
      <c r="A219" s="28" t="s">
        <v>51</v>
      </c>
      <c r="E219" s="30" t="s">
        <v>5</v>
      </c>
    </row>
    <row r="220" spans="1:16" ht="12.75" customHeight="1" x14ac:dyDescent="0.2">
      <c r="E220" s="29" t="s">
        <v>5</v>
      </c>
    </row>
    <row r="221" spans="1:16" ht="12.75" customHeight="1" x14ac:dyDescent="0.2">
      <c r="A221" t="s">
        <v>43</v>
      </c>
      <c r="B221" s="5" t="s">
        <v>433</v>
      </c>
      <c r="C221" s="5" t="s">
        <v>434</v>
      </c>
      <c r="D221" t="s">
        <v>5</v>
      </c>
      <c r="E221" s="24" t="s">
        <v>435</v>
      </c>
      <c r="F221" s="25" t="s">
        <v>56</v>
      </c>
      <c r="G221" s="26">
        <v>15.631</v>
      </c>
      <c r="H221" s="25">
        <v>0</v>
      </c>
      <c r="I221" s="25">
        <f>ROUND(G221*H221,6)</f>
        <v>0</v>
      </c>
      <c r="L221" s="27">
        <v>0</v>
      </c>
      <c r="M221" s="22">
        <f>ROUND(ROUND(L221,2)*ROUND(G221,3),2)</f>
        <v>0</v>
      </c>
      <c r="N221" s="25" t="s">
        <v>48</v>
      </c>
      <c r="O221">
        <f>(M221*21)/100</f>
        <v>0</v>
      </c>
      <c r="P221" t="s">
        <v>49</v>
      </c>
    </row>
    <row r="222" spans="1:16" ht="12.75" customHeight="1" x14ac:dyDescent="0.2">
      <c r="A222" s="28" t="s">
        <v>50</v>
      </c>
      <c r="E222" s="29" t="s">
        <v>435</v>
      </c>
    </row>
    <row r="223" spans="1:16" ht="12.75" customHeight="1" x14ac:dyDescent="0.2">
      <c r="A223" s="28" t="s">
        <v>51</v>
      </c>
      <c r="E223" s="30" t="s">
        <v>5</v>
      </c>
    </row>
    <row r="224" spans="1:16" ht="12.75" customHeight="1" x14ac:dyDescent="0.2">
      <c r="E224" s="29" t="s">
        <v>5</v>
      </c>
    </row>
    <row r="225" spans="1:16" ht="12.75" customHeight="1" x14ac:dyDescent="0.2">
      <c r="A225" t="s">
        <v>40</v>
      </c>
      <c r="C225" s="6" t="s">
        <v>73</v>
      </c>
      <c r="E225" s="23" t="s">
        <v>134</v>
      </c>
      <c r="J225" s="22">
        <f>0</f>
        <v>0</v>
      </c>
      <c r="K225" s="22">
        <f>0</f>
        <v>0</v>
      </c>
      <c r="L225" s="22">
        <f>0+L226+L230</f>
        <v>0</v>
      </c>
      <c r="M225" s="22">
        <f>0+M226+M230</f>
        <v>0</v>
      </c>
    </row>
    <row r="226" spans="1:16" ht="12.75" customHeight="1" x14ac:dyDescent="0.2">
      <c r="A226" t="s">
        <v>43</v>
      </c>
      <c r="B226" s="5" t="s">
        <v>82</v>
      </c>
      <c r="C226" s="5" t="s">
        <v>436</v>
      </c>
      <c r="D226" t="s">
        <v>5</v>
      </c>
      <c r="E226" s="24" t="s">
        <v>137</v>
      </c>
      <c r="F226" s="25" t="s">
        <v>56</v>
      </c>
      <c r="G226" s="26">
        <v>73.709999999999994</v>
      </c>
      <c r="H226" s="25">
        <v>2.1000000000000001E-4</v>
      </c>
      <c r="I226" s="25">
        <f>ROUND(G226*H226,6)</f>
        <v>1.5479E-2</v>
      </c>
      <c r="L226" s="27">
        <v>0</v>
      </c>
      <c r="M226" s="22">
        <f>ROUND(ROUND(L226,2)*ROUND(G226,3),2)</f>
        <v>0</v>
      </c>
      <c r="N226" s="25" t="s">
        <v>65</v>
      </c>
      <c r="O226">
        <f>(M226*21)/100</f>
        <v>0</v>
      </c>
      <c r="P226" t="s">
        <v>49</v>
      </c>
    </row>
    <row r="227" spans="1:16" ht="12.75" customHeight="1" x14ac:dyDescent="0.2">
      <c r="A227" s="28" t="s">
        <v>50</v>
      </c>
      <c r="E227" s="29" t="s">
        <v>138</v>
      </c>
    </row>
    <row r="228" spans="1:16" ht="38.25" customHeight="1" x14ac:dyDescent="0.2">
      <c r="A228" s="28" t="s">
        <v>51</v>
      </c>
      <c r="E228" s="30" t="s">
        <v>437</v>
      </c>
    </row>
    <row r="229" spans="1:16" ht="12.75" customHeight="1" x14ac:dyDescent="0.2">
      <c r="E229" s="29" t="s">
        <v>5</v>
      </c>
    </row>
    <row r="230" spans="1:16" ht="12.75" customHeight="1" x14ac:dyDescent="0.2">
      <c r="A230" t="s">
        <v>43</v>
      </c>
      <c r="B230" s="5" t="s">
        <v>60</v>
      </c>
      <c r="C230" s="5" t="s">
        <v>141</v>
      </c>
      <c r="D230" t="s">
        <v>5</v>
      </c>
      <c r="E230" s="24" t="s">
        <v>142</v>
      </c>
      <c r="F230" s="25" t="s">
        <v>79</v>
      </c>
      <c r="G230" s="26">
        <v>40</v>
      </c>
      <c r="H230" s="25">
        <v>0</v>
      </c>
      <c r="I230" s="25">
        <f>ROUND(G230*H230,6)</f>
        <v>0</v>
      </c>
      <c r="L230" s="27">
        <v>0</v>
      </c>
      <c r="M230" s="22">
        <f>ROUND(ROUND(L230,2)*ROUND(G230,3),2)</f>
        <v>0</v>
      </c>
      <c r="N230" s="25" t="s">
        <v>48</v>
      </c>
      <c r="O230">
        <f>(M230*21)/100</f>
        <v>0</v>
      </c>
      <c r="P230" t="s">
        <v>49</v>
      </c>
    </row>
    <row r="231" spans="1:16" ht="12.75" customHeight="1" x14ac:dyDescent="0.2">
      <c r="A231" s="28" t="s">
        <v>50</v>
      </c>
      <c r="E231" s="29" t="s">
        <v>438</v>
      </c>
    </row>
    <row r="232" spans="1:16" ht="12.75" customHeight="1" x14ac:dyDescent="0.2">
      <c r="A232" s="28" t="s">
        <v>51</v>
      </c>
      <c r="E232" s="30" t="s">
        <v>5</v>
      </c>
    </row>
    <row r="233" spans="1:16" ht="12.75" customHeight="1" x14ac:dyDescent="0.2">
      <c r="E233" s="29" t="s">
        <v>5</v>
      </c>
    </row>
    <row r="234" spans="1:16" ht="12.75" customHeight="1" x14ac:dyDescent="0.2">
      <c r="A234" t="s">
        <v>40</v>
      </c>
      <c r="C234" s="6" t="s">
        <v>147</v>
      </c>
      <c r="E234" s="23" t="s">
        <v>148</v>
      </c>
      <c r="J234" s="22">
        <f>0</f>
        <v>0</v>
      </c>
      <c r="K234" s="22">
        <f>0</f>
        <v>0</v>
      </c>
      <c r="L234" s="22">
        <f>0+L235+L239+L243+L247+L251</f>
        <v>0</v>
      </c>
      <c r="M234" s="22">
        <f>0+M235+M239+M243+M247+M251</f>
        <v>0</v>
      </c>
    </row>
    <row r="235" spans="1:16" ht="12.75" customHeight="1" x14ac:dyDescent="0.2">
      <c r="A235" t="s">
        <v>43</v>
      </c>
      <c r="B235" s="5" t="s">
        <v>92</v>
      </c>
      <c r="C235" s="5" t="s">
        <v>150</v>
      </c>
      <c r="D235" t="s">
        <v>5</v>
      </c>
      <c r="E235" s="24" t="s">
        <v>151</v>
      </c>
      <c r="F235" s="25" t="s">
        <v>152</v>
      </c>
      <c r="G235" s="26">
        <v>2.3690000000000002</v>
      </c>
      <c r="H235" s="25">
        <v>0</v>
      </c>
      <c r="I235" s="25">
        <f>ROUND(G235*H235,6)</f>
        <v>0</v>
      </c>
      <c r="L235" s="27">
        <v>0</v>
      </c>
      <c r="M235" s="22">
        <f>ROUND(ROUND(L235,2)*ROUND(G235,3),2)</f>
        <v>0</v>
      </c>
      <c r="N235" s="25" t="s">
        <v>65</v>
      </c>
      <c r="O235">
        <f>(M235*21)/100</f>
        <v>0</v>
      </c>
      <c r="P235" t="s">
        <v>49</v>
      </c>
    </row>
    <row r="236" spans="1:16" ht="12.75" customHeight="1" x14ac:dyDescent="0.2">
      <c r="A236" s="28" t="s">
        <v>50</v>
      </c>
      <c r="E236" s="29" t="s">
        <v>153</v>
      </c>
    </row>
    <row r="237" spans="1:16" ht="12.75" customHeight="1" x14ac:dyDescent="0.2">
      <c r="A237" s="28" t="s">
        <v>51</v>
      </c>
      <c r="E237" s="30" t="s">
        <v>5</v>
      </c>
    </row>
    <row r="238" spans="1:16" ht="12.75" customHeight="1" x14ac:dyDescent="0.2">
      <c r="E238" s="29" t="s">
        <v>5</v>
      </c>
    </row>
    <row r="239" spans="1:16" ht="12.75" customHeight="1" x14ac:dyDescent="0.2">
      <c r="A239" t="s">
        <v>43</v>
      </c>
      <c r="B239" s="5" t="s">
        <v>88</v>
      </c>
      <c r="C239" s="5" t="s">
        <v>155</v>
      </c>
      <c r="D239" t="s">
        <v>5</v>
      </c>
      <c r="E239" s="24" t="s">
        <v>156</v>
      </c>
      <c r="F239" s="25" t="s">
        <v>152</v>
      </c>
      <c r="G239" s="26">
        <v>11.845000000000001</v>
      </c>
      <c r="H239" s="25">
        <v>0</v>
      </c>
      <c r="I239" s="25">
        <f>ROUND(G239*H239,6)</f>
        <v>0</v>
      </c>
      <c r="L239" s="27">
        <v>0</v>
      </c>
      <c r="M239" s="22">
        <f>ROUND(ROUND(L239,2)*ROUND(G239,3),2)</f>
        <v>0</v>
      </c>
      <c r="N239" s="25" t="s">
        <v>65</v>
      </c>
      <c r="O239">
        <f>(M239*21)/100</f>
        <v>0</v>
      </c>
      <c r="P239" t="s">
        <v>49</v>
      </c>
    </row>
    <row r="240" spans="1:16" ht="12.75" customHeight="1" x14ac:dyDescent="0.2">
      <c r="A240" s="28" t="s">
        <v>50</v>
      </c>
      <c r="E240" s="29" t="s">
        <v>157</v>
      </c>
    </row>
    <row r="241" spans="1:16" ht="12.75" customHeight="1" x14ac:dyDescent="0.2">
      <c r="A241" s="28" t="s">
        <v>51</v>
      </c>
      <c r="E241" s="30" t="s">
        <v>5</v>
      </c>
    </row>
    <row r="242" spans="1:16" ht="12.75" customHeight="1" x14ac:dyDescent="0.2">
      <c r="E242" s="29" t="s">
        <v>5</v>
      </c>
    </row>
    <row r="243" spans="1:16" ht="12.75" customHeight="1" x14ac:dyDescent="0.2">
      <c r="A243" t="s">
        <v>43</v>
      </c>
      <c r="B243" s="5" t="s">
        <v>73</v>
      </c>
      <c r="C243" s="5" t="s">
        <v>159</v>
      </c>
      <c r="D243" t="s">
        <v>5</v>
      </c>
      <c r="E243" s="24" t="s">
        <v>160</v>
      </c>
      <c r="F243" s="25" t="s">
        <v>152</v>
      </c>
      <c r="G243" s="26">
        <v>2.3690000000000002</v>
      </c>
      <c r="H243" s="25">
        <v>0</v>
      </c>
      <c r="I243" s="25">
        <f>ROUND(G243*H243,6)</f>
        <v>0</v>
      </c>
      <c r="L243" s="27">
        <v>0</v>
      </c>
      <c r="M243" s="22">
        <f>ROUND(ROUND(L243,2)*ROUND(G243,3),2)</f>
        <v>0</v>
      </c>
      <c r="N243" s="25" t="s">
        <v>65</v>
      </c>
      <c r="O243">
        <f>(M243*21)/100</f>
        <v>0</v>
      </c>
      <c r="P243" t="s">
        <v>49</v>
      </c>
    </row>
    <row r="244" spans="1:16" ht="12.75" customHeight="1" x14ac:dyDescent="0.2">
      <c r="A244" s="28" t="s">
        <v>50</v>
      </c>
      <c r="E244" s="29" t="s">
        <v>161</v>
      </c>
    </row>
    <row r="245" spans="1:16" ht="12.75" customHeight="1" x14ac:dyDescent="0.2">
      <c r="A245" s="28" t="s">
        <v>51</v>
      </c>
      <c r="E245" s="30" t="s">
        <v>5</v>
      </c>
    </row>
    <row r="246" spans="1:16" ht="12.75" customHeight="1" x14ac:dyDescent="0.2">
      <c r="E246" s="29" t="s">
        <v>5</v>
      </c>
    </row>
    <row r="247" spans="1:16" ht="12.75" customHeight="1" x14ac:dyDescent="0.2">
      <c r="A247" t="s">
        <v>43</v>
      </c>
      <c r="B247" s="5" t="s">
        <v>95</v>
      </c>
      <c r="C247" s="5" t="s">
        <v>163</v>
      </c>
      <c r="D247" t="s">
        <v>5</v>
      </c>
      <c r="E247" s="24" t="s">
        <v>164</v>
      </c>
      <c r="F247" s="25" t="s">
        <v>152</v>
      </c>
      <c r="G247" s="26">
        <v>18.952000000000002</v>
      </c>
      <c r="H247" s="25">
        <v>0</v>
      </c>
      <c r="I247" s="25">
        <f>ROUND(G247*H247,6)</f>
        <v>0</v>
      </c>
      <c r="L247" s="27">
        <v>0</v>
      </c>
      <c r="M247" s="22">
        <f>ROUND(ROUND(L247,2)*ROUND(G247,3),2)</f>
        <v>0</v>
      </c>
      <c r="N247" s="25" t="s">
        <v>65</v>
      </c>
      <c r="O247">
        <f>(M247*21)/100</f>
        <v>0</v>
      </c>
      <c r="P247" t="s">
        <v>49</v>
      </c>
    </row>
    <row r="248" spans="1:16" ht="12.75" customHeight="1" x14ac:dyDescent="0.2">
      <c r="A248" s="28" t="s">
        <v>50</v>
      </c>
      <c r="E248" s="29" t="s">
        <v>165</v>
      </c>
    </row>
    <row r="249" spans="1:16" ht="12.75" customHeight="1" x14ac:dyDescent="0.2">
      <c r="A249" s="28" t="s">
        <v>51</v>
      </c>
      <c r="E249" s="30" t="s">
        <v>5</v>
      </c>
    </row>
    <row r="250" spans="1:16" ht="12.75" customHeight="1" x14ac:dyDescent="0.2">
      <c r="E250" s="29" t="s">
        <v>5</v>
      </c>
    </row>
    <row r="251" spans="1:16" ht="12.75" customHeight="1" x14ac:dyDescent="0.2">
      <c r="A251" t="s">
        <v>43</v>
      </c>
      <c r="B251" s="5" t="s">
        <v>76</v>
      </c>
      <c r="C251" s="5" t="s">
        <v>167</v>
      </c>
      <c r="D251" t="s">
        <v>5</v>
      </c>
      <c r="E251" s="24" t="s">
        <v>168</v>
      </c>
      <c r="F251" s="25" t="s">
        <v>152</v>
      </c>
      <c r="G251" s="26">
        <v>2.3690000000000002</v>
      </c>
      <c r="H251" s="25">
        <v>0</v>
      </c>
      <c r="I251" s="25">
        <f>ROUND(G251*H251,6)</f>
        <v>0</v>
      </c>
      <c r="L251" s="27">
        <v>0</v>
      </c>
      <c r="M251" s="22">
        <f>ROUND(ROUND(L251,2)*ROUND(G251,3),2)</f>
        <v>0</v>
      </c>
      <c r="N251" s="25" t="s">
        <v>65</v>
      </c>
      <c r="O251">
        <f>(M251*21)/100</f>
        <v>0</v>
      </c>
      <c r="P251" t="s">
        <v>49</v>
      </c>
    </row>
    <row r="252" spans="1:16" ht="12.75" customHeight="1" x14ac:dyDescent="0.2">
      <c r="A252" s="28" t="s">
        <v>50</v>
      </c>
      <c r="E252" s="29" t="s">
        <v>169</v>
      </c>
    </row>
    <row r="253" spans="1:16" ht="12.75" customHeight="1" x14ac:dyDescent="0.2">
      <c r="A253" s="28" t="s">
        <v>51</v>
      </c>
      <c r="E253" s="30" t="s">
        <v>5</v>
      </c>
    </row>
    <row r="254" spans="1:16" ht="12.75" customHeight="1" x14ac:dyDescent="0.2">
      <c r="E254" s="29" t="s">
        <v>5</v>
      </c>
    </row>
    <row r="255" spans="1:16" ht="12.75" customHeight="1" x14ac:dyDescent="0.2">
      <c r="A255" t="s">
        <v>40</v>
      </c>
      <c r="C255" s="6" t="s">
        <v>170</v>
      </c>
      <c r="E255" s="23" t="s">
        <v>171</v>
      </c>
      <c r="J255" s="22">
        <f>0</f>
        <v>0</v>
      </c>
      <c r="K255" s="22">
        <f>0</f>
        <v>0</v>
      </c>
      <c r="L255" s="22">
        <f>0+L256+L260+L264+L268</f>
        <v>0</v>
      </c>
      <c r="M255" s="22">
        <f>0+M256+M260+M264+M268</f>
        <v>0</v>
      </c>
    </row>
    <row r="256" spans="1:16" ht="12.75" customHeight="1" x14ac:dyDescent="0.2">
      <c r="A256" t="s">
        <v>43</v>
      </c>
      <c r="B256" s="5" t="s">
        <v>439</v>
      </c>
      <c r="C256" s="5" t="s">
        <v>173</v>
      </c>
      <c r="D256" t="s">
        <v>5</v>
      </c>
      <c r="E256" s="24" t="s">
        <v>174</v>
      </c>
      <c r="F256" s="25" t="s">
        <v>87</v>
      </c>
      <c r="G256" s="26">
        <v>1</v>
      </c>
      <c r="H256" s="25">
        <v>0</v>
      </c>
      <c r="I256" s="25">
        <f>ROUND(G256*H256,6)</f>
        <v>0</v>
      </c>
      <c r="L256" s="27">
        <v>0</v>
      </c>
      <c r="M256" s="22">
        <f>ROUND(ROUND(L256,2)*ROUND(G256,3),2)</f>
        <v>0</v>
      </c>
      <c r="N256" s="25" t="s">
        <v>65</v>
      </c>
      <c r="O256">
        <f>(M256*21)/100</f>
        <v>0</v>
      </c>
      <c r="P256" t="s">
        <v>49</v>
      </c>
    </row>
    <row r="257" spans="1:16" ht="12.75" customHeight="1" x14ac:dyDescent="0.2">
      <c r="A257" s="28" t="s">
        <v>50</v>
      </c>
      <c r="E257" s="29" t="s">
        <v>174</v>
      </c>
    </row>
    <row r="258" spans="1:16" ht="12.75" customHeight="1" x14ac:dyDescent="0.2">
      <c r="A258" s="28" t="s">
        <v>51</v>
      </c>
      <c r="E258" s="30" t="s">
        <v>5</v>
      </c>
    </row>
    <row r="259" spans="1:16" ht="12.75" customHeight="1" x14ac:dyDescent="0.2">
      <c r="E259" s="29" t="s">
        <v>5</v>
      </c>
    </row>
    <row r="260" spans="1:16" ht="12.75" customHeight="1" x14ac:dyDescent="0.2">
      <c r="A260" t="s">
        <v>43</v>
      </c>
      <c r="B260" s="5" t="s">
        <v>440</v>
      </c>
      <c r="C260" s="5" t="s">
        <v>441</v>
      </c>
      <c r="D260" t="s">
        <v>5</v>
      </c>
      <c r="E260" s="24" t="s">
        <v>442</v>
      </c>
      <c r="F260" s="25" t="s">
        <v>178</v>
      </c>
      <c r="G260" s="26">
        <v>4</v>
      </c>
      <c r="H260" s="25">
        <v>1.0000000000000001E-5</v>
      </c>
      <c r="I260" s="25">
        <f>ROUND(G260*H260,6)</f>
        <v>4.0000000000000003E-5</v>
      </c>
      <c r="L260" s="27">
        <v>0</v>
      </c>
      <c r="M260" s="22">
        <f>ROUND(ROUND(L260,2)*ROUND(G260,3),2)</f>
        <v>0</v>
      </c>
      <c r="N260" s="25" t="s">
        <v>48</v>
      </c>
      <c r="O260">
        <f>(M260*21)/100</f>
        <v>0</v>
      </c>
      <c r="P260" t="s">
        <v>49</v>
      </c>
    </row>
    <row r="261" spans="1:16" ht="12.75" customHeight="1" x14ac:dyDescent="0.2">
      <c r="A261" s="28" t="s">
        <v>50</v>
      </c>
      <c r="E261" s="29" t="s">
        <v>177</v>
      </c>
    </row>
    <row r="262" spans="1:16" ht="12.75" customHeight="1" x14ac:dyDescent="0.2">
      <c r="A262" s="28" t="s">
        <v>51</v>
      </c>
      <c r="E262" s="30" t="s">
        <v>5</v>
      </c>
    </row>
    <row r="263" spans="1:16" ht="12.75" customHeight="1" x14ac:dyDescent="0.2">
      <c r="E263" s="29" t="s">
        <v>5</v>
      </c>
    </row>
    <row r="264" spans="1:16" ht="12.75" customHeight="1" x14ac:dyDescent="0.2">
      <c r="A264" t="s">
        <v>43</v>
      </c>
      <c r="B264" s="5" t="s">
        <v>443</v>
      </c>
      <c r="C264" s="5" t="s">
        <v>176</v>
      </c>
      <c r="D264" t="s">
        <v>5</v>
      </c>
      <c r="E264" s="24" t="s">
        <v>177</v>
      </c>
      <c r="F264" s="25" t="s">
        <v>178</v>
      </c>
      <c r="G264" s="26">
        <v>20</v>
      </c>
      <c r="H264" s="25">
        <v>1.0000000000000001E-5</v>
      </c>
      <c r="I264" s="25">
        <f>ROUND(G264*H264,6)</f>
        <v>2.0000000000000001E-4</v>
      </c>
      <c r="L264" s="27">
        <v>0</v>
      </c>
      <c r="M264" s="22">
        <f>ROUND(ROUND(L264,2)*ROUND(G264,3),2)</f>
        <v>0</v>
      </c>
      <c r="N264" s="25" t="s">
        <v>48</v>
      </c>
      <c r="O264">
        <f>(M264*21)/100</f>
        <v>0</v>
      </c>
      <c r="P264" t="s">
        <v>49</v>
      </c>
    </row>
    <row r="265" spans="1:16" ht="12.75" customHeight="1" x14ac:dyDescent="0.2">
      <c r="A265" s="28" t="s">
        <v>50</v>
      </c>
      <c r="E265" s="29" t="s">
        <v>177</v>
      </c>
    </row>
    <row r="266" spans="1:16" ht="12.75" customHeight="1" x14ac:dyDescent="0.2">
      <c r="A266" s="28" t="s">
        <v>51</v>
      </c>
      <c r="E266" s="30" t="s">
        <v>5</v>
      </c>
    </row>
    <row r="267" spans="1:16" ht="12.75" customHeight="1" x14ac:dyDescent="0.2">
      <c r="E267" s="29" t="s">
        <v>5</v>
      </c>
    </row>
    <row r="268" spans="1:16" ht="12.75" customHeight="1" x14ac:dyDescent="0.2">
      <c r="A268" t="s">
        <v>43</v>
      </c>
      <c r="B268" s="5" t="s">
        <v>444</v>
      </c>
      <c r="C268" s="5" t="s">
        <v>180</v>
      </c>
      <c r="D268" t="s">
        <v>5</v>
      </c>
      <c r="E268" s="24" t="s">
        <v>181</v>
      </c>
      <c r="F268" s="25" t="s">
        <v>182</v>
      </c>
      <c r="G268" s="26">
        <v>5</v>
      </c>
      <c r="H268" s="25">
        <v>1.0000000000000001E-5</v>
      </c>
      <c r="I268" s="25">
        <f>ROUND(G268*H268,6)</f>
        <v>5.0000000000000002E-5</v>
      </c>
      <c r="L268" s="27">
        <v>0</v>
      </c>
      <c r="M268" s="22">
        <f>ROUND(ROUND(L268,2)*ROUND(G268,3),2)</f>
        <v>0</v>
      </c>
      <c r="N268" s="25" t="s">
        <v>48</v>
      </c>
      <c r="O268">
        <f>(M268*21)/100</f>
        <v>0</v>
      </c>
      <c r="P268" t="s">
        <v>49</v>
      </c>
    </row>
    <row r="269" spans="1:16" ht="12.75" customHeight="1" x14ac:dyDescent="0.2">
      <c r="A269" s="28" t="s">
        <v>50</v>
      </c>
      <c r="E269" s="29" t="s">
        <v>181</v>
      </c>
    </row>
    <row r="270" spans="1:16" ht="12.75" customHeight="1" x14ac:dyDescent="0.2">
      <c r="A270" s="28" t="s">
        <v>51</v>
      </c>
      <c r="E270" s="30" t="s">
        <v>5</v>
      </c>
    </row>
    <row r="271" spans="1:16" ht="12.75" customHeight="1" x14ac:dyDescent="0.2">
      <c r="E271" s="29" t="s">
        <v>5</v>
      </c>
    </row>
    <row r="272" spans="1:16" ht="12.75" customHeight="1" x14ac:dyDescent="0.2">
      <c r="A272" t="s">
        <v>37</v>
      </c>
      <c r="C272" s="6" t="s">
        <v>183</v>
      </c>
      <c r="E272" s="23" t="s">
        <v>184</v>
      </c>
      <c r="J272" s="22">
        <f>0+J273+J290+J407+J500+J509+J518</f>
        <v>0</v>
      </c>
      <c r="K272" s="22">
        <f>0+K273+K290+K407+K500+K509+K518</f>
        <v>0</v>
      </c>
      <c r="L272" s="22">
        <f>0+L273+L290+L407+L500+L509+L518</f>
        <v>0</v>
      </c>
      <c r="M272" s="22">
        <f>0+M273+M290+M407+M500+M509+M518</f>
        <v>0</v>
      </c>
    </row>
    <row r="273" spans="1:16" ht="12.75" customHeight="1" x14ac:dyDescent="0.2">
      <c r="A273" t="s">
        <v>40</v>
      </c>
      <c r="C273" s="6" t="s">
        <v>445</v>
      </c>
      <c r="E273" s="23" t="s">
        <v>446</v>
      </c>
      <c r="J273" s="22">
        <f>0</f>
        <v>0</v>
      </c>
      <c r="K273" s="22">
        <f>0</f>
        <v>0</v>
      </c>
      <c r="L273" s="22">
        <f>0+L274+L278+L282+L286</f>
        <v>0</v>
      </c>
      <c r="M273" s="22">
        <f>0+M274+M278+M282+M286</f>
        <v>0</v>
      </c>
    </row>
    <row r="274" spans="1:16" ht="12.75" customHeight="1" x14ac:dyDescent="0.2">
      <c r="A274" t="s">
        <v>43</v>
      </c>
      <c r="B274" s="5" t="s">
        <v>41</v>
      </c>
      <c r="C274" s="5" t="s">
        <v>447</v>
      </c>
      <c r="D274" t="s">
        <v>5</v>
      </c>
      <c r="E274" s="24" t="s">
        <v>448</v>
      </c>
      <c r="F274" s="25" t="s">
        <v>47</v>
      </c>
      <c r="G274" s="26">
        <v>4</v>
      </c>
      <c r="H274" s="25">
        <v>0</v>
      </c>
      <c r="I274" s="25">
        <f>ROUND(G274*H274,6)</f>
        <v>0</v>
      </c>
      <c r="L274" s="27">
        <v>0</v>
      </c>
      <c r="M274" s="22">
        <f>ROUND(ROUND(L274,2)*ROUND(G274,3),2)</f>
        <v>0</v>
      </c>
      <c r="N274" s="25" t="s">
        <v>48</v>
      </c>
      <c r="O274">
        <f>(M274*21)/100</f>
        <v>0</v>
      </c>
      <c r="P274" t="s">
        <v>49</v>
      </c>
    </row>
    <row r="275" spans="1:16" ht="12.75" customHeight="1" x14ac:dyDescent="0.2">
      <c r="A275" s="28" t="s">
        <v>50</v>
      </c>
      <c r="E275" s="29" t="s">
        <v>448</v>
      </c>
    </row>
    <row r="276" spans="1:16" ht="12.75" customHeight="1" x14ac:dyDescent="0.2">
      <c r="A276" s="28" t="s">
        <v>51</v>
      </c>
      <c r="E276" s="30" t="s">
        <v>5</v>
      </c>
    </row>
    <row r="277" spans="1:16" ht="12.75" customHeight="1" x14ac:dyDescent="0.2">
      <c r="E277" s="29" t="s">
        <v>5</v>
      </c>
    </row>
    <row r="278" spans="1:16" ht="12.75" customHeight="1" x14ac:dyDescent="0.2">
      <c r="A278" t="s">
        <v>43</v>
      </c>
      <c r="B278" s="5" t="s">
        <v>44</v>
      </c>
      <c r="C278" s="5" t="s">
        <v>449</v>
      </c>
      <c r="D278" t="s">
        <v>5</v>
      </c>
      <c r="E278" s="24" t="s">
        <v>450</v>
      </c>
      <c r="F278" s="25" t="s">
        <v>47</v>
      </c>
      <c r="G278" s="26">
        <v>16</v>
      </c>
      <c r="H278" s="25">
        <v>0</v>
      </c>
      <c r="I278" s="25">
        <f>ROUND(G278*H278,6)</f>
        <v>0</v>
      </c>
      <c r="L278" s="27">
        <v>0</v>
      </c>
      <c r="M278" s="22">
        <f>ROUND(ROUND(L278,2)*ROUND(G278,3),2)</f>
        <v>0</v>
      </c>
      <c r="N278" s="25" t="s">
        <v>48</v>
      </c>
      <c r="O278">
        <f>(M278*21)/100</f>
        <v>0</v>
      </c>
      <c r="P278" t="s">
        <v>49</v>
      </c>
    </row>
    <row r="279" spans="1:16" ht="12.75" customHeight="1" x14ac:dyDescent="0.2">
      <c r="A279" s="28" t="s">
        <v>50</v>
      </c>
      <c r="E279" s="29" t="s">
        <v>450</v>
      </c>
    </row>
    <row r="280" spans="1:16" ht="12.75" customHeight="1" x14ac:dyDescent="0.2">
      <c r="A280" s="28" t="s">
        <v>51</v>
      </c>
      <c r="E280" s="30" t="s">
        <v>5</v>
      </c>
    </row>
    <row r="281" spans="1:16" ht="12.75" customHeight="1" x14ac:dyDescent="0.2">
      <c r="E281" s="29" t="s">
        <v>5</v>
      </c>
    </row>
    <row r="282" spans="1:16" ht="12.75" customHeight="1" x14ac:dyDescent="0.2">
      <c r="A282" t="s">
        <v>43</v>
      </c>
      <c r="B282" s="5" t="s">
        <v>52</v>
      </c>
      <c r="C282" s="5" t="s">
        <v>451</v>
      </c>
      <c r="D282" t="s">
        <v>5</v>
      </c>
      <c r="E282" s="24" t="s">
        <v>452</v>
      </c>
      <c r="F282" s="25" t="s">
        <v>47</v>
      </c>
      <c r="G282" s="26">
        <v>1</v>
      </c>
      <c r="H282" s="25">
        <v>0</v>
      </c>
      <c r="I282" s="25">
        <f>ROUND(G282*H282,6)</f>
        <v>0</v>
      </c>
      <c r="L282" s="27">
        <v>0</v>
      </c>
      <c r="M282" s="22">
        <f>ROUND(ROUND(L282,2)*ROUND(G282,3),2)</f>
        <v>0</v>
      </c>
      <c r="N282" s="25" t="s">
        <v>48</v>
      </c>
      <c r="O282">
        <f>(M282*21)/100</f>
        <v>0</v>
      </c>
      <c r="P282" t="s">
        <v>49</v>
      </c>
    </row>
    <row r="283" spans="1:16" ht="12.75" customHeight="1" x14ac:dyDescent="0.2">
      <c r="A283" s="28" t="s">
        <v>50</v>
      </c>
      <c r="E283" s="29" t="s">
        <v>452</v>
      </c>
    </row>
    <row r="284" spans="1:16" ht="12.75" customHeight="1" x14ac:dyDescent="0.2">
      <c r="A284" s="28" t="s">
        <v>51</v>
      </c>
      <c r="E284" s="30" t="s">
        <v>5</v>
      </c>
    </row>
    <row r="285" spans="1:16" ht="12.75" customHeight="1" x14ac:dyDescent="0.2">
      <c r="E285" s="29" t="s">
        <v>5</v>
      </c>
    </row>
    <row r="286" spans="1:16" ht="12.75" customHeight="1" x14ac:dyDescent="0.2">
      <c r="A286" t="s">
        <v>43</v>
      </c>
      <c r="B286" s="5" t="s">
        <v>49</v>
      </c>
      <c r="C286" s="5" t="s">
        <v>453</v>
      </c>
      <c r="D286" t="s">
        <v>5</v>
      </c>
      <c r="E286" s="24" t="s">
        <v>454</v>
      </c>
      <c r="F286" s="25" t="s">
        <v>47</v>
      </c>
      <c r="G286" s="26">
        <v>13</v>
      </c>
      <c r="H286" s="25">
        <v>0</v>
      </c>
      <c r="I286" s="25">
        <f>ROUND(G286*H286,6)</f>
        <v>0</v>
      </c>
      <c r="L286" s="27">
        <v>0</v>
      </c>
      <c r="M286" s="22">
        <f>ROUND(ROUND(L286,2)*ROUND(G286,3),2)</f>
        <v>0</v>
      </c>
      <c r="N286" s="25" t="s">
        <v>48</v>
      </c>
      <c r="O286">
        <f>(M286*21)/100</f>
        <v>0</v>
      </c>
      <c r="P286" t="s">
        <v>49</v>
      </c>
    </row>
    <row r="287" spans="1:16" ht="12.75" customHeight="1" x14ac:dyDescent="0.2">
      <c r="A287" s="28" t="s">
        <v>50</v>
      </c>
      <c r="E287" s="29" t="s">
        <v>454</v>
      </c>
    </row>
    <row r="288" spans="1:16" ht="12.75" customHeight="1" x14ac:dyDescent="0.2">
      <c r="A288" s="28" t="s">
        <v>51</v>
      </c>
      <c r="E288" s="30" t="s">
        <v>5</v>
      </c>
    </row>
    <row r="289" spans="1:16" ht="12.75" customHeight="1" x14ac:dyDescent="0.2">
      <c r="E289" s="29" t="s">
        <v>5</v>
      </c>
    </row>
    <row r="290" spans="1:16" ht="12.75" customHeight="1" x14ac:dyDescent="0.2">
      <c r="A290" t="s">
        <v>40</v>
      </c>
      <c r="C290" s="6" t="s">
        <v>185</v>
      </c>
      <c r="E290" s="23" t="s">
        <v>186</v>
      </c>
      <c r="J290" s="22">
        <f>0</f>
        <v>0</v>
      </c>
      <c r="K290" s="22">
        <f>0</f>
        <v>0</v>
      </c>
      <c r="L290" s="22">
        <f>0+L291+L295+L299+L303+L307+L311+L315+L319+L323+L327+L331+L335+L339+L343+L347+L351+L355+L359+L363+L367+L371+L375+L379+L383+L387+L391+L395+L399+L403</f>
        <v>0</v>
      </c>
      <c r="M290" s="22">
        <f>0+M291+M295+M299+M303+M307+M311+M315+M319+M323+M327+M331+M335+M339+M343+M347+M351+M355+M359+M363+M367+M371+M375+M379+M383+M387+M391+M395+M399+M403</f>
        <v>0</v>
      </c>
    </row>
    <row r="291" spans="1:16" ht="12.75" customHeight="1" x14ac:dyDescent="0.2">
      <c r="A291" t="s">
        <v>43</v>
      </c>
      <c r="B291" s="5" t="s">
        <v>158</v>
      </c>
      <c r="C291" s="5" t="s">
        <v>187</v>
      </c>
      <c r="D291" t="s">
        <v>5</v>
      </c>
      <c r="E291" s="24" t="s">
        <v>455</v>
      </c>
      <c r="F291" s="25" t="s">
        <v>79</v>
      </c>
      <c r="G291" s="26">
        <v>120</v>
      </c>
      <c r="H291" s="25">
        <v>0</v>
      </c>
      <c r="I291" s="25">
        <f>ROUND(G291*H291,6)</f>
        <v>0</v>
      </c>
      <c r="L291" s="27">
        <v>0</v>
      </c>
      <c r="M291" s="22">
        <f>ROUND(ROUND(L291,2)*ROUND(G291,3),2)</f>
        <v>0</v>
      </c>
      <c r="N291" s="25" t="s">
        <v>48</v>
      </c>
      <c r="O291">
        <f>(M291*21)/100</f>
        <v>0</v>
      </c>
      <c r="P291" t="s">
        <v>49</v>
      </c>
    </row>
    <row r="292" spans="1:16" ht="12.75" customHeight="1" x14ac:dyDescent="0.2">
      <c r="A292" s="28" t="s">
        <v>50</v>
      </c>
      <c r="E292" s="29" t="s">
        <v>188</v>
      </c>
    </row>
    <row r="293" spans="1:16" ht="12.75" customHeight="1" x14ac:dyDescent="0.2">
      <c r="A293" s="28" t="s">
        <v>51</v>
      </c>
      <c r="E293" s="30" t="s">
        <v>5</v>
      </c>
    </row>
    <row r="294" spans="1:16" ht="12.75" customHeight="1" x14ac:dyDescent="0.2">
      <c r="E294" s="29" t="s">
        <v>5</v>
      </c>
    </row>
    <row r="295" spans="1:16" ht="12.75" customHeight="1" x14ac:dyDescent="0.2">
      <c r="A295" t="s">
        <v>43</v>
      </c>
      <c r="B295" s="5" t="s">
        <v>162</v>
      </c>
      <c r="C295" s="5" t="s">
        <v>187</v>
      </c>
      <c r="D295" t="s">
        <v>44</v>
      </c>
      <c r="E295" s="24" t="s">
        <v>188</v>
      </c>
      <c r="F295" s="25" t="s">
        <v>79</v>
      </c>
      <c r="G295" s="26">
        <v>15</v>
      </c>
      <c r="H295" s="25">
        <v>0</v>
      </c>
      <c r="I295" s="25">
        <f>ROUND(G295*H295,6)</f>
        <v>0</v>
      </c>
      <c r="L295" s="27">
        <v>0</v>
      </c>
      <c r="M295" s="22">
        <f>ROUND(ROUND(L295,2)*ROUND(G295,3),2)</f>
        <v>0</v>
      </c>
      <c r="N295" s="25" t="s">
        <v>48</v>
      </c>
      <c r="O295">
        <f>(M295*21)/100</f>
        <v>0</v>
      </c>
      <c r="P295" t="s">
        <v>49</v>
      </c>
    </row>
    <row r="296" spans="1:16" ht="12.75" customHeight="1" x14ac:dyDescent="0.2">
      <c r="A296" s="28" t="s">
        <v>50</v>
      </c>
      <c r="E296" s="29" t="s">
        <v>188</v>
      </c>
    </row>
    <row r="297" spans="1:16" ht="12.75" customHeight="1" x14ac:dyDescent="0.2">
      <c r="A297" s="28" t="s">
        <v>51</v>
      </c>
      <c r="E297" s="30" t="s">
        <v>5</v>
      </c>
    </row>
    <row r="298" spans="1:16" ht="12.75" customHeight="1" x14ac:dyDescent="0.2">
      <c r="E298" s="29" t="s">
        <v>5</v>
      </c>
    </row>
    <row r="299" spans="1:16" ht="12.75" customHeight="1" x14ac:dyDescent="0.2">
      <c r="A299" t="s">
        <v>43</v>
      </c>
      <c r="B299" s="5" t="s">
        <v>166</v>
      </c>
      <c r="C299" s="5" t="s">
        <v>189</v>
      </c>
      <c r="D299" t="s">
        <v>5</v>
      </c>
      <c r="E299" s="24" t="s">
        <v>190</v>
      </c>
      <c r="F299" s="25" t="s">
        <v>79</v>
      </c>
      <c r="G299" s="26">
        <v>180</v>
      </c>
      <c r="H299" s="25">
        <v>0</v>
      </c>
      <c r="I299" s="25">
        <f>ROUND(G299*H299,6)</f>
        <v>0</v>
      </c>
      <c r="L299" s="27">
        <v>0</v>
      </c>
      <c r="M299" s="22">
        <f>ROUND(ROUND(L299,2)*ROUND(G299,3),2)</f>
        <v>0</v>
      </c>
      <c r="N299" s="25" t="s">
        <v>48</v>
      </c>
      <c r="O299">
        <f>(M299*21)/100</f>
        <v>0</v>
      </c>
      <c r="P299" t="s">
        <v>49</v>
      </c>
    </row>
    <row r="300" spans="1:16" ht="12.75" customHeight="1" x14ac:dyDescent="0.2">
      <c r="A300" s="28" t="s">
        <v>50</v>
      </c>
      <c r="E300" s="29" t="s">
        <v>190</v>
      </c>
    </row>
    <row r="301" spans="1:16" ht="12.75" customHeight="1" x14ac:dyDescent="0.2">
      <c r="A301" s="28" t="s">
        <v>51</v>
      </c>
      <c r="E301" s="30" t="s">
        <v>5</v>
      </c>
    </row>
    <row r="302" spans="1:16" ht="12.75" customHeight="1" x14ac:dyDescent="0.2">
      <c r="E302" s="29" t="s">
        <v>5</v>
      </c>
    </row>
    <row r="303" spans="1:16" ht="12.75" customHeight="1" x14ac:dyDescent="0.2">
      <c r="A303" t="s">
        <v>43</v>
      </c>
      <c r="B303" s="5" t="s">
        <v>107</v>
      </c>
      <c r="C303" s="5" t="s">
        <v>191</v>
      </c>
      <c r="D303" t="s">
        <v>5</v>
      </c>
      <c r="E303" s="24" t="s">
        <v>192</v>
      </c>
      <c r="F303" s="25" t="s">
        <v>79</v>
      </c>
      <c r="G303" s="26">
        <v>6</v>
      </c>
      <c r="H303" s="25">
        <v>0</v>
      </c>
      <c r="I303" s="25">
        <f>ROUND(G303*H303,6)</f>
        <v>0</v>
      </c>
      <c r="L303" s="27">
        <v>0</v>
      </c>
      <c r="M303" s="22">
        <f>ROUND(ROUND(L303,2)*ROUND(G303,3),2)</f>
        <v>0</v>
      </c>
      <c r="N303" s="25" t="s">
        <v>48</v>
      </c>
      <c r="O303">
        <f>(M303*21)/100</f>
        <v>0</v>
      </c>
      <c r="P303" t="s">
        <v>49</v>
      </c>
    </row>
    <row r="304" spans="1:16" ht="12.75" customHeight="1" x14ac:dyDescent="0.2">
      <c r="A304" s="28" t="s">
        <v>50</v>
      </c>
      <c r="E304" s="29" t="s">
        <v>192</v>
      </c>
    </row>
    <row r="305" spans="1:16" ht="12.75" customHeight="1" x14ac:dyDescent="0.2">
      <c r="A305" s="28" t="s">
        <v>51</v>
      </c>
      <c r="E305" s="30" t="s">
        <v>5</v>
      </c>
    </row>
    <row r="306" spans="1:16" ht="12.75" customHeight="1" x14ac:dyDescent="0.2">
      <c r="E306" s="29" t="s">
        <v>5</v>
      </c>
    </row>
    <row r="307" spans="1:16" ht="12.75" customHeight="1" x14ac:dyDescent="0.2">
      <c r="A307" t="s">
        <v>43</v>
      </c>
      <c r="B307" s="5" t="s">
        <v>154</v>
      </c>
      <c r="C307" s="5" t="s">
        <v>193</v>
      </c>
      <c r="D307" t="s">
        <v>5</v>
      </c>
      <c r="E307" s="24" t="s">
        <v>194</v>
      </c>
      <c r="F307" s="25" t="s">
        <v>79</v>
      </c>
      <c r="G307" s="26">
        <v>80</v>
      </c>
      <c r="H307" s="25">
        <v>0</v>
      </c>
      <c r="I307" s="25">
        <f>ROUND(G307*H307,6)</f>
        <v>0</v>
      </c>
      <c r="L307" s="27">
        <v>0</v>
      </c>
      <c r="M307" s="22">
        <f>ROUND(ROUND(L307,2)*ROUND(G307,3),2)</f>
        <v>0</v>
      </c>
      <c r="N307" s="25" t="s">
        <v>48</v>
      </c>
      <c r="O307">
        <f>(M307*21)/100</f>
        <v>0</v>
      </c>
      <c r="P307" t="s">
        <v>49</v>
      </c>
    </row>
    <row r="308" spans="1:16" ht="12.75" customHeight="1" x14ac:dyDescent="0.2">
      <c r="A308" s="28" t="s">
        <v>50</v>
      </c>
      <c r="E308" s="29" t="s">
        <v>194</v>
      </c>
    </row>
    <row r="309" spans="1:16" ht="12.75" customHeight="1" x14ac:dyDescent="0.2">
      <c r="A309" s="28" t="s">
        <v>51</v>
      </c>
      <c r="E309" s="30" t="s">
        <v>5</v>
      </c>
    </row>
    <row r="310" spans="1:16" ht="12.75" customHeight="1" x14ac:dyDescent="0.2">
      <c r="E310" s="29" t="s">
        <v>5</v>
      </c>
    </row>
    <row r="311" spans="1:16" ht="12.75" customHeight="1" x14ac:dyDescent="0.2">
      <c r="A311" t="s">
        <v>43</v>
      </c>
      <c r="B311" s="5" t="s">
        <v>67</v>
      </c>
      <c r="C311" s="5" t="s">
        <v>195</v>
      </c>
      <c r="D311" t="s">
        <v>5</v>
      </c>
      <c r="E311" s="24" t="s">
        <v>196</v>
      </c>
      <c r="F311" s="25" t="s">
        <v>47</v>
      </c>
      <c r="G311" s="26">
        <v>80</v>
      </c>
      <c r="H311" s="25">
        <v>0</v>
      </c>
      <c r="I311" s="25">
        <f>ROUND(G311*H311,6)</f>
        <v>0</v>
      </c>
      <c r="L311" s="27">
        <v>0</v>
      </c>
      <c r="M311" s="22">
        <f>ROUND(ROUND(L311,2)*ROUND(G311,3),2)</f>
        <v>0</v>
      </c>
      <c r="N311" s="25" t="s">
        <v>48</v>
      </c>
      <c r="O311">
        <f>(M311*21)/100</f>
        <v>0</v>
      </c>
      <c r="P311" t="s">
        <v>49</v>
      </c>
    </row>
    <row r="312" spans="1:16" ht="12.75" customHeight="1" x14ac:dyDescent="0.2">
      <c r="A312" s="28" t="s">
        <v>50</v>
      </c>
      <c r="E312" s="29" t="s">
        <v>196</v>
      </c>
    </row>
    <row r="313" spans="1:16" ht="12.75" customHeight="1" x14ac:dyDescent="0.2">
      <c r="A313" s="28" t="s">
        <v>51</v>
      </c>
      <c r="E313" s="30" t="s">
        <v>5</v>
      </c>
    </row>
    <row r="314" spans="1:16" ht="12.75" customHeight="1" x14ac:dyDescent="0.2">
      <c r="E314" s="29" t="s">
        <v>5</v>
      </c>
    </row>
    <row r="315" spans="1:16" ht="12.75" customHeight="1" x14ac:dyDescent="0.2">
      <c r="A315" t="s">
        <v>43</v>
      </c>
      <c r="B315" s="5" t="s">
        <v>135</v>
      </c>
      <c r="C315" s="5" t="s">
        <v>197</v>
      </c>
      <c r="D315" t="s">
        <v>5</v>
      </c>
      <c r="E315" s="24" t="s">
        <v>198</v>
      </c>
      <c r="F315" s="25" t="s">
        <v>47</v>
      </c>
      <c r="G315" s="26">
        <v>30</v>
      </c>
      <c r="H315" s="25">
        <v>0</v>
      </c>
      <c r="I315" s="25">
        <f>ROUND(G315*H315,6)</f>
        <v>0</v>
      </c>
      <c r="L315" s="27">
        <v>0</v>
      </c>
      <c r="M315" s="22">
        <f>ROUND(ROUND(L315,2)*ROUND(G315,3),2)</f>
        <v>0</v>
      </c>
      <c r="N315" s="25" t="s">
        <v>48</v>
      </c>
      <c r="O315">
        <f>(M315*21)/100</f>
        <v>0</v>
      </c>
      <c r="P315" t="s">
        <v>49</v>
      </c>
    </row>
    <row r="316" spans="1:16" ht="12.75" customHeight="1" x14ac:dyDescent="0.2">
      <c r="A316" s="28" t="s">
        <v>50</v>
      </c>
      <c r="E316" s="29" t="s">
        <v>198</v>
      </c>
    </row>
    <row r="317" spans="1:16" ht="12.75" customHeight="1" x14ac:dyDescent="0.2">
      <c r="A317" s="28" t="s">
        <v>51</v>
      </c>
      <c r="E317" s="30" t="s">
        <v>5</v>
      </c>
    </row>
    <row r="318" spans="1:16" ht="12.75" customHeight="1" x14ac:dyDescent="0.2">
      <c r="E318" s="29" t="s">
        <v>5</v>
      </c>
    </row>
    <row r="319" spans="1:16" ht="12.75" customHeight="1" x14ac:dyDescent="0.2">
      <c r="A319" t="s">
        <v>43</v>
      </c>
      <c r="B319" s="5" t="s">
        <v>179</v>
      </c>
      <c r="C319" s="5" t="s">
        <v>199</v>
      </c>
      <c r="D319" t="s">
        <v>5</v>
      </c>
      <c r="E319" s="24" t="s">
        <v>200</v>
      </c>
      <c r="F319" s="25" t="s">
        <v>47</v>
      </c>
      <c r="G319" s="26">
        <v>4</v>
      </c>
      <c r="H319" s="25">
        <v>0</v>
      </c>
      <c r="I319" s="25">
        <f>ROUND(G319*H319,6)</f>
        <v>0</v>
      </c>
      <c r="L319" s="27">
        <v>0</v>
      </c>
      <c r="M319" s="22">
        <f>ROUND(ROUND(L319,2)*ROUND(G319,3),2)</f>
        <v>0</v>
      </c>
      <c r="N319" s="25" t="s">
        <v>48</v>
      </c>
      <c r="O319">
        <f>(M319*21)/100</f>
        <v>0</v>
      </c>
      <c r="P319" t="s">
        <v>49</v>
      </c>
    </row>
    <row r="320" spans="1:16" ht="12.75" customHeight="1" x14ac:dyDescent="0.2">
      <c r="A320" s="28" t="s">
        <v>50</v>
      </c>
      <c r="E320" s="29" t="s">
        <v>200</v>
      </c>
    </row>
    <row r="321" spans="1:16" ht="12.75" customHeight="1" x14ac:dyDescent="0.2">
      <c r="A321" s="28" t="s">
        <v>51</v>
      </c>
      <c r="E321" s="30" t="s">
        <v>5</v>
      </c>
    </row>
    <row r="322" spans="1:16" ht="12.75" customHeight="1" x14ac:dyDescent="0.2">
      <c r="E322" s="29" t="s">
        <v>5</v>
      </c>
    </row>
    <row r="323" spans="1:16" ht="12.75" customHeight="1" x14ac:dyDescent="0.2">
      <c r="A323" t="s">
        <v>43</v>
      </c>
      <c r="B323" s="5" t="s">
        <v>104</v>
      </c>
      <c r="C323" s="5" t="s">
        <v>456</v>
      </c>
      <c r="D323" t="s">
        <v>5</v>
      </c>
      <c r="E323" s="24" t="s">
        <v>457</v>
      </c>
      <c r="F323" s="25" t="s">
        <v>79</v>
      </c>
      <c r="G323" s="26">
        <v>420</v>
      </c>
      <c r="H323" s="25">
        <v>0</v>
      </c>
      <c r="I323" s="25">
        <f>ROUND(G323*H323,6)</f>
        <v>0</v>
      </c>
      <c r="L323" s="27">
        <v>0</v>
      </c>
      <c r="M323" s="22">
        <f>ROUND(ROUND(L323,2)*ROUND(G323,3),2)</f>
        <v>0</v>
      </c>
      <c r="N323" s="25" t="s">
        <v>48</v>
      </c>
      <c r="O323">
        <f>(M323*21)/100</f>
        <v>0</v>
      </c>
      <c r="P323" t="s">
        <v>49</v>
      </c>
    </row>
    <row r="324" spans="1:16" ht="12.75" customHeight="1" x14ac:dyDescent="0.2">
      <c r="A324" s="28" t="s">
        <v>50</v>
      </c>
      <c r="E324" s="29" t="s">
        <v>190</v>
      </c>
    </row>
    <row r="325" spans="1:16" ht="12.75" customHeight="1" x14ac:dyDescent="0.2">
      <c r="A325" s="28" t="s">
        <v>51</v>
      </c>
      <c r="E325" s="30" t="s">
        <v>5</v>
      </c>
    </row>
    <row r="326" spans="1:16" ht="12.75" customHeight="1" x14ac:dyDescent="0.2">
      <c r="E326" s="29" t="s">
        <v>5</v>
      </c>
    </row>
    <row r="327" spans="1:16" ht="12.75" customHeight="1" x14ac:dyDescent="0.2">
      <c r="A327" t="s">
        <v>43</v>
      </c>
      <c r="B327" s="5" t="s">
        <v>111</v>
      </c>
      <c r="C327" s="5" t="s">
        <v>458</v>
      </c>
      <c r="D327" t="s">
        <v>5</v>
      </c>
      <c r="E327" s="24" t="s">
        <v>459</v>
      </c>
      <c r="F327" s="25" t="s">
        <v>47</v>
      </c>
      <c r="G327" s="26">
        <v>60</v>
      </c>
      <c r="H327" s="25">
        <v>0</v>
      </c>
      <c r="I327" s="25">
        <f>ROUND(G327*H327,6)</f>
        <v>0</v>
      </c>
      <c r="L327" s="27">
        <v>0</v>
      </c>
      <c r="M327" s="22">
        <f>ROUND(ROUND(L327,2)*ROUND(G327,3),2)</f>
        <v>0</v>
      </c>
      <c r="N327" s="25" t="s">
        <v>48</v>
      </c>
      <c r="O327">
        <f>(M327*21)/100</f>
        <v>0</v>
      </c>
      <c r="P327" t="s">
        <v>49</v>
      </c>
    </row>
    <row r="328" spans="1:16" ht="12.75" customHeight="1" x14ac:dyDescent="0.2">
      <c r="A328" s="28" t="s">
        <v>50</v>
      </c>
      <c r="E328" s="29" t="s">
        <v>210</v>
      </c>
    </row>
    <row r="329" spans="1:16" ht="12.75" customHeight="1" x14ac:dyDescent="0.2">
      <c r="A329" s="28" t="s">
        <v>51</v>
      </c>
      <c r="E329" s="30" t="s">
        <v>5</v>
      </c>
    </row>
    <row r="330" spans="1:16" ht="12.75" customHeight="1" x14ac:dyDescent="0.2">
      <c r="E330" s="29" t="s">
        <v>5</v>
      </c>
    </row>
    <row r="331" spans="1:16" ht="12.75" customHeight="1" x14ac:dyDescent="0.2">
      <c r="A331" t="s">
        <v>43</v>
      </c>
      <c r="B331" s="5" t="s">
        <v>125</v>
      </c>
      <c r="C331" s="5" t="s">
        <v>201</v>
      </c>
      <c r="D331" t="s">
        <v>5</v>
      </c>
      <c r="E331" s="24" t="s">
        <v>202</v>
      </c>
      <c r="F331" s="25" t="s">
        <v>47</v>
      </c>
      <c r="G331" s="26">
        <v>6</v>
      </c>
      <c r="H331" s="25">
        <v>0</v>
      </c>
      <c r="I331" s="25">
        <f>ROUND(G331*H331,6)</f>
        <v>0</v>
      </c>
      <c r="L331" s="27">
        <v>0</v>
      </c>
      <c r="M331" s="22">
        <f>ROUND(ROUND(L331,2)*ROUND(G331,3),2)</f>
        <v>0</v>
      </c>
      <c r="N331" s="25" t="s">
        <v>48</v>
      </c>
      <c r="O331">
        <f>(M331*21)/100</f>
        <v>0</v>
      </c>
      <c r="P331" t="s">
        <v>49</v>
      </c>
    </row>
    <row r="332" spans="1:16" ht="12.75" customHeight="1" x14ac:dyDescent="0.2">
      <c r="A332" s="28" t="s">
        <v>50</v>
      </c>
      <c r="E332" s="29" t="s">
        <v>202</v>
      </c>
    </row>
    <row r="333" spans="1:16" ht="12.75" customHeight="1" x14ac:dyDescent="0.2">
      <c r="A333" s="28" t="s">
        <v>51</v>
      </c>
      <c r="E333" s="30" t="s">
        <v>5</v>
      </c>
    </row>
    <row r="334" spans="1:16" ht="12.75" customHeight="1" x14ac:dyDescent="0.2">
      <c r="E334" s="29" t="s">
        <v>5</v>
      </c>
    </row>
    <row r="335" spans="1:16" ht="12.75" customHeight="1" x14ac:dyDescent="0.2">
      <c r="A335" t="s">
        <v>43</v>
      </c>
      <c r="B335" s="5" t="s">
        <v>128</v>
      </c>
      <c r="C335" s="5" t="s">
        <v>460</v>
      </c>
      <c r="D335" t="s">
        <v>5</v>
      </c>
      <c r="E335" s="24" t="s">
        <v>461</v>
      </c>
      <c r="F335" s="25" t="s">
        <v>47</v>
      </c>
      <c r="G335" s="26">
        <v>10</v>
      </c>
      <c r="H335" s="25">
        <v>0</v>
      </c>
      <c r="I335" s="25">
        <f>ROUND(G335*H335,6)</f>
        <v>0</v>
      </c>
      <c r="L335" s="27">
        <v>0</v>
      </c>
      <c r="M335" s="22">
        <f>ROUND(ROUND(L335,2)*ROUND(G335,3),2)</f>
        <v>0</v>
      </c>
      <c r="N335" s="25" t="s">
        <v>48</v>
      </c>
      <c r="O335">
        <f>(M335*21)/100</f>
        <v>0</v>
      </c>
      <c r="P335" t="s">
        <v>49</v>
      </c>
    </row>
    <row r="336" spans="1:16" ht="12.75" customHeight="1" x14ac:dyDescent="0.2">
      <c r="A336" s="28" t="s">
        <v>50</v>
      </c>
      <c r="E336" s="29" t="s">
        <v>204</v>
      </c>
    </row>
    <row r="337" spans="1:16" ht="12.75" customHeight="1" x14ac:dyDescent="0.2">
      <c r="A337" s="28" t="s">
        <v>51</v>
      </c>
      <c r="E337" s="30" t="s">
        <v>5</v>
      </c>
    </row>
    <row r="338" spans="1:16" ht="12.75" customHeight="1" x14ac:dyDescent="0.2">
      <c r="E338" s="29" t="s">
        <v>5</v>
      </c>
    </row>
    <row r="339" spans="1:16" ht="12.75" customHeight="1" x14ac:dyDescent="0.2">
      <c r="A339" t="s">
        <v>43</v>
      </c>
      <c r="B339" s="5" t="s">
        <v>131</v>
      </c>
      <c r="C339" s="5" t="s">
        <v>462</v>
      </c>
      <c r="D339" t="s">
        <v>5</v>
      </c>
      <c r="E339" s="24" t="s">
        <v>463</v>
      </c>
      <c r="F339" s="25" t="s">
        <v>47</v>
      </c>
      <c r="G339" s="26">
        <v>1</v>
      </c>
      <c r="H339" s="25">
        <v>0</v>
      </c>
      <c r="I339" s="25">
        <f>ROUND(G339*H339,6)</f>
        <v>0</v>
      </c>
      <c r="L339" s="27">
        <v>0</v>
      </c>
      <c r="M339" s="22">
        <f>ROUND(ROUND(L339,2)*ROUND(G339,3),2)</f>
        <v>0</v>
      </c>
      <c r="N339" s="25" t="s">
        <v>48</v>
      </c>
      <c r="O339">
        <f>(M339*21)/100</f>
        <v>0</v>
      </c>
      <c r="P339" t="s">
        <v>49</v>
      </c>
    </row>
    <row r="340" spans="1:16" ht="12.75" customHeight="1" x14ac:dyDescent="0.2">
      <c r="A340" s="28" t="s">
        <v>50</v>
      </c>
      <c r="E340" s="29" t="s">
        <v>204</v>
      </c>
    </row>
    <row r="341" spans="1:16" ht="12.75" customHeight="1" x14ac:dyDescent="0.2">
      <c r="A341" s="28" t="s">
        <v>51</v>
      </c>
      <c r="E341" s="30" t="s">
        <v>5</v>
      </c>
    </row>
    <row r="342" spans="1:16" ht="12.75" customHeight="1" x14ac:dyDescent="0.2">
      <c r="E342" s="29" t="s">
        <v>5</v>
      </c>
    </row>
    <row r="343" spans="1:16" ht="12.75" customHeight="1" x14ac:dyDescent="0.2">
      <c r="A343" t="s">
        <v>43</v>
      </c>
      <c r="B343" s="5" t="s">
        <v>62</v>
      </c>
      <c r="C343" s="5" t="s">
        <v>464</v>
      </c>
      <c r="D343" t="s">
        <v>5</v>
      </c>
      <c r="E343" s="24" t="s">
        <v>465</v>
      </c>
      <c r="F343" s="25" t="s">
        <v>47</v>
      </c>
      <c r="G343" s="26">
        <v>25</v>
      </c>
      <c r="H343" s="25">
        <v>0</v>
      </c>
      <c r="I343" s="25">
        <f>ROUND(G343*H343,6)</f>
        <v>0</v>
      </c>
      <c r="L343" s="27">
        <v>0</v>
      </c>
      <c r="M343" s="22">
        <f>ROUND(ROUND(L343,2)*ROUND(G343,3),2)</f>
        <v>0</v>
      </c>
      <c r="N343" s="25" t="s">
        <v>48</v>
      </c>
      <c r="O343">
        <f>(M343*21)/100</f>
        <v>0</v>
      </c>
      <c r="P343" t="s">
        <v>49</v>
      </c>
    </row>
    <row r="344" spans="1:16" ht="12.75" customHeight="1" x14ac:dyDescent="0.2">
      <c r="A344" s="28" t="s">
        <v>50</v>
      </c>
      <c r="E344" s="29" t="s">
        <v>204</v>
      </c>
    </row>
    <row r="345" spans="1:16" ht="12.75" customHeight="1" x14ac:dyDescent="0.2">
      <c r="A345" s="28" t="s">
        <v>51</v>
      </c>
      <c r="E345" s="30" t="s">
        <v>5</v>
      </c>
    </row>
    <row r="346" spans="1:16" ht="12.75" customHeight="1" x14ac:dyDescent="0.2">
      <c r="E346" s="29" t="s">
        <v>5</v>
      </c>
    </row>
    <row r="347" spans="1:16" ht="12.75" customHeight="1" x14ac:dyDescent="0.2">
      <c r="A347" t="s">
        <v>43</v>
      </c>
      <c r="B347" s="5" t="s">
        <v>82</v>
      </c>
      <c r="C347" s="5" t="s">
        <v>466</v>
      </c>
      <c r="D347" t="s">
        <v>5</v>
      </c>
      <c r="E347" s="24" t="s">
        <v>467</v>
      </c>
      <c r="F347" s="25" t="s">
        <v>47</v>
      </c>
      <c r="G347" s="26">
        <v>16</v>
      </c>
      <c r="H347" s="25">
        <v>0</v>
      </c>
      <c r="I347" s="25">
        <f>ROUND(G347*H347,6)</f>
        <v>0</v>
      </c>
      <c r="L347" s="27">
        <v>0</v>
      </c>
      <c r="M347" s="22">
        <f>ROUND(ROUND(L347,2)*ROUND(G347,3),2)</f>
        <v>0</v>
      </c>
      <c r="N347" s="25" t="s">
        <v>48</v>
      </c>
      <c r="O347">
        <f>(M347*21)/100</f>
        <v>0</v>
      </c>
      <c r="P347" t="s">
        <v>49</v>
      </c>
    </row>
    <row r="348" spans="1:16" ht="12.75" customHeight="1" x14ac:dyDescent="0.2">
      <c r="A348" s="28" t="s">
        <v>50</v>
      </c>
      <c r="E348" s="29" t="s">
        <v>467</v>
      </c>
    </row>
    <row r="349" spans="1:16" ht="12.75" customHeight="1" x14ac:dyDescent="0.2">
      <c r="A349" s="28" t="s">
        <v>51</v>
      </c>
      <c r="E349" s="30" t="s">
        <v>5</v>
      </c>
    </row>
    <row r="350" spans="1:16" ht="12.75" customHeight="1" x14ac:dyDescent="0.2">
      <c r="E350" s="29" t="s">
        <v>5</v>
      </c>
    </row>
    <row r="351" spans="1:16" ht="12.75" customHeight="1" x14ac:dyDescent="0.2">
      <c r="A351" t="s">
        <v>43</v>
      </c>
      <c r="B351" s="5" t="s">
        <v>143</v>
      </c>
      <c r="C351" s="5" t="s">
        <v>205</v>
      </c>
      <c r="D351" t="s">
        <v>5</v>
      </c>
      <c r="E351" s="24" t="s">
        <v>206</v>
      </c>
      <c r="F351" s="25" t="s">
        <v>79</v>
      </c>
      <c r="G351" s="26">
        <v>40</v>
      </c>
      <c r="H351" s="25">
        <v>0</v>
      </c>
      <c r="I351" s="25">
        <f>ROUND(G351*H351,6)</f>
        <v>0</v>
      </c>
      <c r="L351" s="27">
        <v>0</v>
      </c>
      <c r="M351" s="22">
        <f>ROUND(ROUND(L351,2)*ROUND(G351,3),2)</f>
        <v>0</v>
      </c>
      <c r="N351" s="25" t="s">
        <v>48</v>
      </c>
      <c r="O351">
        <f>(M351*21)/100</f>
        <v>0</v>
      </c>
      <c r="P351" t="s">
        <v>49</v>
      </c>
    </row>
    <row r="352" spans="1:16" ht="12.75" customHeight="1" x14ac:dyDescent="0.2">
      <c r="A352" s="28" t="s">
        <v>50</v>
      </c>
      <c r="E352" s="29" t="s">
        <v>206</v>
      </c>
    </row>
    <row r="353" spans="1:16" ht="12.75" customHeight="1" x14ac:dyDescent="0.2">
      <c r="A353" s="28" t="s">
        <v>51</v>
      </c>
      <c r="E353" s="30" t="s">
        <v>5</v>
      </c>
    </row>
    <row r="354" spans="1:16" ht="12.75" customHeight="1" x14ac:dyDescent="0.2">
      <c r="E354" s="29" t="s">
        <v>5</v>
      </c>
    </row>
    <row r="355" spans="1:16" ht="12.75" customHeight="1" x14ac:dyDescent="0.2">
      <c r="A355" t="s">
        <v>43</v>
      </c>
      <c r="B355" s="5" t="s">
        <v>140</v>
      </c>
      <c r="C355" s="5" t="s">
        <v>468</v>
      </c>
      <c r="D355" t="s">
        <v>5</v>
      </c>
      <c r="E355" s="24" t="s">
        <v>469</v>
      </c>
      <c r="F355" s="25" t="s">
        <v>79</v>
      </c>
      <c r="G355" s="26">
        <v>30</v>
      </c>
      <c r="H355" s="25">
        <v>0</v>
      </c>
      <c r="I355" s="25">
        <f>ROUND(G355*H355,6)</f>
        <v>0</v>
      </c>
      <c r="L355" s="27">
        <v>0</v>
      </c>
      <c r="M355" s="22">
        <f>ROUND(ROUND(L355,2)*ROUND(G355,3),2)</f>
        <v>0</v>
      </c>
      <c r="N355" s="25" t="s">
        <v>48</v>
      </c>
      <c r="O355">
        <f>(M355*21)/100</f>
        <v>0</v>
      </c>
      <c r="P355" t="s">
        <v>49</v>
      </c>
    </row>
    <row r="356" spans="1:16" ht="12.75" customHeight="1" x14ac:dyDescent="0.2">
      <c r="A356" s="28" t="s">
        <v>50</v>
      </c>
      <c r="E356" s="29" t="s">
        <v>206</v>
      </c>
    </row>
    <row r="357" spans="1:16" ht="12.75" customHeight="1" x14ac:dyDescent="0.2">
      <c r="A357" s="28" t="s">
        <v>51</v>
      </c>
      <c r="E357" s="30" t="s">
        <v>5</v>
      </c>
    </row>
    <row r="358" spans="1:16" ht="12.75" customHeight="1" x14ac:dyDescent="0.2">
      <c r="E358" s="29" t="s">
        <v>5</v>
      </c>
    </row>
    <row r="359" spans="1:16" ht="12.75" customHeight="1" x14ac:dyDescent="0.2">
      <c r="A359" t="s">
        <v>43</v>
      </c>
      <c r="B359" s="5" t="s">
        <v>149</v>
      </c>
      <c r="C359" s="5" t="s">
        <v>470</v>
      </c>
      <c r="D359" t="s">
        <v>5</v>
      </c>
      <c r="E359" s="24" t="s">
        <v>471</v>
      </c>
      <c r="F359" s="25" t="s">
        <v>79</v>
      </c>
      <c r="G359" s="26">
        <v>30</v>
      </c>
      <c r="H359" s="25">
        <v>0</v>
      </c>
      <c r="I359" s="25">
        <f>ROUND(G359*H359,6)</f>
        <v>0</v>
      </c>
      <c r="L359" s="27">
        <v>0</v>
      </c>
      <c r="M359" s="22">
        <f>ROUND(ROUND(L359,2)*ROUND(G359,3),2)</f>
        <v>0</v>
      </c>
      <c r="N359" s="25" t="s">
        <v>48</v>
      </c>
      <c r="O359">
        <f>(M359*21)/100</f>
        <v>0</v>
      </c>
      <c r="P359" t="s">
        <v>49</v>
      </c>
    </row>
    <row r="360" spans="1:16" ht="12.75" customHeight="1" x14ac:dyDescent="0.2">
      <c r="A360" s="28" t="s">
        <v>50</v>
      </c>
      <c r="E360" s="29" t="s">
        <v>208</v>
      </c>
    </row>
    <row r="361" spans="1:16" ht="12.75" customHeight="1" x14ac:dyDescent="0.2">
      <c r="A361" s="28" t="s">
        <v>51</v>
      </c>
      <c r="E361" s="30" t="s">
        <v>5</v>
      </c>
    </row>
    <row r="362" spans="1:16" ht="12.75" customHeight="1" x14ac:dyDescent="0.2">
      <c r="E362" s="29" t="s">
        <v>5</v>
      </c>
    </row>
    <row r="363" spans="1:16" ht="12.75" customHeight="1" x14ac:dyDescent="0.2">
      <c r="A363" t="s">
        <v>43</v>
      </c>
      <c r="B363" s="5" t="s">
        <v>172</v>
      </c>
      <c r="C363" s="5" t="s">
        <v>209</v>
      </c>
      <c r="D363" t="s">
        <v>5</v>
      </c>
      <c r="E363" s="24" t="s">
        <v>210</v>
      </c>
      <c r="F363" s="25" t="s">
        <v>87</v>
      </c>
      <c r="G363" s="26">
        <v>1</v>
      </c>
      <c r="H363" s="25">
        <v>0</v>
      </c>
      <c r="I363" s="25">
        <f>ROUND(G363*H363,6)</f>
        <v>0</v>
      </c>
      <c r="L363" s="27">
        <v>0</v>
      </c>
      <c r="M363" s="22">
        <f>ROUND(ROUND(L363,2)*ROUND(G363,3),2)</f>
        <v>0</v>
      </c>
      <c r="N363" s="25" t="s">
        <v>48</v>
      </c>
      <c r="O363">
        <f>(M363*21)/100</f>
        <v>0</v>
      </c>
      <c r="P363" t="s">
        <v>49</v>
      </c>
    </row>
    <row r="364" spans="1:16" ht="12.75" customHeight="1" x14ac:dyDescent="0.2">
      <c r="A364" s="28" t="s">
        <v>50</v>
      </c>
      <c r="E364" s="29" t="s">
        <v>210</v>
      </c>
    </row>
    <row r="365" spans="1:16" ht="12.75" customHeight="1" x14ac:dyDescent="0.2">
      <c r="A365" s="28" t="s">
        <v>51</v>
      </c>
      <c r="E365" s="30" t="s">
        <v>5</v>
      </c>
    </row>
    <row r="366" spans="1:16" ht="12.75" customHeight="1" x14ac:dyDescent="0.2">
      <c r="E366" s="29" t="s">
        <v>5</v>
      </c>
    </row>
    <row r="367" spans="1:16" ht="12.75" customHeight="1" x14ac:dyDescent="0.2">
      <c r="A367" t="s">
        <v>43</v>
      </c>
      <c r="B367" s="5" t="s">
        <v>175</v>
      </c>
      <c r="C367" s="5" t="s">
        <v>211</v>
      </c>
      <c r="D367" t="s">
        <v>5</v>
      </c>
      <c r="E367" s="24" t="s">
        <v>212</v>
      </c>
      <c r="F367" s="25" t="s">
        <v>87</v>
      </c>
      <c r="G367" s="26">
        <v>1</v>
      </c>
      <c r="H367" s="25">
        <v>0</v>
      </c>
      <c r="I367" s="25">
        <f>ROUND(G367*H367,6)</f>
        <v>0</v>
      </c>
      <c r="L367" s="27">
        <v>0</v>
      </c>
      <c r="M367" s="22">
        <f>ROUND(ROUND(L367,2)*ROUND(G367,3),2)</f>
        <v>0</v>
      </c>
      <c r="N367" s="25" t="s">
        <v>48</v>
      </c>
      <c r="O367">
        <f>(M367*21)/100</f>
        <v>0</v>
      </c>
      <c r="P367" t="s">
        <v>49</v>
      </c>
    </row>
    <row r="368" spans="1:16" ht="12.75" customHeight="1" x14ac:dyDescent="0.2">
      <c r="A368" s="28" t="s">
        <v>50</v>
      </c>
      <c r="E368" s="29" t="s">
        <v>212</v>
      </c>
    </row>
    <row r="369" spans="1:16" ht="12.75" customHeight="1" x14ac:dyDescent="0.2">
      <c r="A369" s="28" t="s">
        <v>51</v>
      </c>
      <c r="E369" s="30" t="s">
        <v>5</v>
      </c>
    </row>
    <row r="370" spans="1:16" ht="12.75" customHeight="1" x14ac:dyDescent="0.2">
      <c r="E370" s="29" t="s">
        <v>5</v>
      </c>
    </row>
    <row r="371" spans="1:16" ht="12.75" customHeight="1" x14ac:dyDescent="0.2">
      <c r="A371" t="s">
        <v>43</v>
      </c>
      <c r="B371" s="5" t="s">
        <v>60</v>
      </c>
      <c r="C371" s="5" t="s">
        <v>472</v>
      </c>
      <c r="D371" t="s">
        <v>5</v>
      </c>
      <c r="E371" s="24" t="s">
        <v>473</v>
      </c>
      <c r="F371" s="25" t="s">
        <v>47</v>
      </c>
      <c r="G371" s="26">
        <v>2</v>
      </c>
      <c r="H371" s="25">
        <v>0</v>
      </c>
      <c r="I371" s="25">
        <f>ROUND(G371*H371,6)</f>
        <v>0</v>
      </c>
      <c r="L371" s="27">
        <v>0</v>
      </c>
      <c r="M371" s="22">
        <f>ROUND(ROUND(L371,2)*ROUND(G371,3),2)</f>
        <v>0</v>
      </c>
      <c r="N371" s="25" t="s">
        <v>48</v>
      </c>
      <c r="O371">
        <f>(M371*21)/100</f>
        <v>0</v>
      </c>
      <c r="P371" t="s">
        <v>49</v>
      </c>
    </row>
    <row r="372" spans="1:16" ht="12.75" customHeight="1" x14ac:dyDescent="0.2">
      <c r="A372" s="28" t="s">
        <v>50</v>
      </c>
      <c r="E372" s="29" t="s">
        <v>473</v>
      </c>
    </row>
    <row r="373" spans="1:16" ht="12.75" customHeight="1" x14ac:dyDescent="0.2">
      <c r="A373" s="28" t="s">
        <v>51</v>
      </c>
      <c r="E373" s="30" t="s">
        <v>5</v>
      </c>
    </row>
    <row r="374" spans="1:16" ht="12.75" customHeight="1" x14ac:dyDescent="0.2">
      <c r="E374" s="29" t="s">
        <v>5</v>
      </c>
    </row>
    <row r="375" spans="1:16" ht="12.75" customHeight="1" x14ac:dyDescent="0.2">
      <c r="A375" t="s">
        <v>43</v>
      </c>
      <c r="B375" s="5" t="s">
        <v>95</v>
      </c>
      <c r="C375" s="5" t="s">
        <v>474</v>
      </c>
      <c r="D375" t="s">
        <v>5</v>
      </c>
      <c r="E375" s="24" t="s">
        <v>475</v>
      </c>
      <c r="F375" s="25" t="s">
        <v>47</v>
      </c>
      <c r="G375" s="26">
        <v>11</v>
      </c>
      <c r="H375" s="25">
        <v>0</v>
      </c>
      <c r="I375" s="25">
        <f>ROUND(G375*H375,6)</f>
        <v>0</v>
      </c>
      <c r="L375" s="27">
        <v>0</v>
      </c>
      <c r="M375" s="22">
        <f>ROUND(ROUND(L375,2)*ROUND(G375,3),2)</f>
        <v>0</v>
      </c>
      <c r="N375" s="25" t="s">
        <v>48</v>
      </c>
      <c r="O375">
        <f>(M375*21)/100</f>
        <v>0</v>
      </c>
      <c r="P375" t="s">
        <v>49</v>
      </c>
    </row>
    <row r="376" spans="1:16" ht="12.75" customHeight="1" x14ac:dyDescent="0.2">
      <c r="A376" s="28" t="s">
        <v>50</v>
      </c>
      <c r="E376" s="29" t="s">
        <v>217</v>
      </c>
    </row>
    <row r="377" spans="1:16" ht="12.75" customHeight="1" x14ac:dyDescent="0.2">
      <c r="A377" s="28" t="s">
        <v>51</v>
      </c>
      <c r="E377" s="30" t="s">
        <v>5</v>
      </c>
    </row>
    <row r="378" spans="1:16" ht="12.75" customHeight="1" x14ac:dyDescent="0.2">
      <c r="E378" s="29" t="s">
        <v>5</v>
      </c>
    </row>
    <row r="379" spans="1:16" ht="12.75" customHeight="1" x14ac:dyDescent="0.2">
      <c r="A379" t="s">
        <v>43</v>
      </c>
      <c r="B379" s="5" t="s">
        <v>76</v>
      </c>
      <c r="C379" s="5" t="s">
        <v>216</v>
      </c>
      <c r="D379" t="s">
        <v>5</v>
      </c>
      <c r="E379" s="24" t="s">
        <v>217</v>
      </c>
      <c r="F379" s="25" t="s">
        <v>47</v>
      </c>
      <c r="G379" s="26">
        <v>6</v>
      </c>
      <c r="H379" s="25">
        <v>0</v>
      </c>
      <c r="I379" s="25">
        <f>ROUND(G379*H379,6)</f>
        <v>0</v>
      </c>
      <c r="L379" s="27">
        <v>0</v>
      </c>
      <c r="M379" s="22">
        <f>ROUND(ROUND(L379,2)*ROUND(G379,3),2)</f>
        <v>0</v>
      </c>
      <c r="N379" s="25" t="s">
        <v>48</v>
      </c>
      <c r="O379">
        <f>(M379*21)/100</f>
        <v>0</v>
      </c>
      <c r="P379" t="s">
        <v>49</v>
      </c>
    </row>
    <row r="380" spans="1:16" ht="12.75" customHeight="1" x14ac:dyDescent="0.2">
      <c r="A380" s="28" t="s">
        <v>50</v>
      </c>
      <c r="E380" s="29" t="s">
        <v>217</v>
      </c>
    </row>
    <row r="381" spans="1:16" ht="12.75" customHeight="1" x14ac:dyDescent="0.2">
      <c r="A381" s="28" t="s">
        <v>51</v>
      </c>
      <c r="E381" s="30" t="s">
        <v>5</v>
      </c>
    </row>
    <row r="382" spans="1:16" ht="12.75" customHeight="1" x14ac:dyDescent="0.2">
      <c r="E382" s="29" t="s">
        <v>5</v>
      </c>
    </row>
    <row r="383" spans="1:16" ht="12.75" customHeight="1" x14ac:dyDescent="0.2">
      <c r="A383" t="s">
        <v>43</v>
      </c>
      <c r="B383" s="5" t="s">
        <v>99</v>
      </c>
      <c r="C383" s="5" t="s">
        <v>476</v>
      </c>
      <c r="D383" t="s">
        <v>5</v>
      </c>
      <c r="E383" s="24" t="s">
        <v>477</v>
      </c>
      <c r="F383" s="25" t="s">
        <v>47</v>
      </c>
      <c r="G383" s="26">
        <v>8</v>
      </c>
      <c r="H383" s="25">
        <v>0</v>
      </c>
      <c r="I383" s="25">
        <f>ROUND(G383*H383,6)</f>
        <v>0</v>
      </c>
      <c r="L383" s="27">
        <v>0</v>
      </c>
      <c r="M383" s="22">
        <f>ROUND(ROUND(L383,2)*ROUND(G383,3),2)</f>
        <v>0</v>
      </c>
      <c r="N383" s="25" t="s">
        <v>48</v>
      </c>
      <c r="O383">
        <f>(M383*21)/100</f>
        <v>0</v>
      </c>
      <c r="P383" t="s">
        <v>49</v>
      </c>
    </row>
    <row r="384" spans="1:16" ht="12.75" customHeight="1" x14ac:dyDescent="0.2">
      <c r="A384" s="28" t="s">
        <v>50</v>
      </c>
      <c r="E384" s="29" t="s">
        <v>219</v>
      </c>
    </row>
    <row r="385" spans="1:16" ht="12.75" customHeight="1" x14ac:dyDescent="0.2">
      <c r="A385" s="28" t="s">
        <v>51</v>
      </c>
      <c r="E385" s="30" t="s">
        <v>5</v>
      </c>
    </row>
    <row r="386" spans="1:16" ht="12.75" customHeight="1" x14ac:dyDescent="0.2">
      <c r="E386" s="29" t="s">
        <v>5</v>
      </c>
    </row>
    <row r="387" spans="1:16" ht="12.75" customHeight="1" x14ac:dyDescent="0.2">
      <c r="A387" t="s">
        <v>43</v>
      </c>
      <c r="B387" s="5" t="s">
        <v>117</v>
      </c>
      <c r="C387" s="5" t="s">
        <v>478</v>
      </c>
      <c r="D387" t="s">
        <v>5</v>
      </c>
      <c r="E387" s="24" t="s">
        <v>479</v>
      </c>
      <c r="F387" s="25" t="s">
        <v>47</v>
      </c>
      <c r="G387" s="26">
        <v>1</v>
      </c>
      <c r="H387" s="25">
        <v>0</v>
      </c>
      <c r="I387" s="25">
        <f>ROUND(G387*H387,6)</f>
        <v>0</v>
      </c>
      <c r="L387" s="27">
        <v>0</v>
      </c>
      <c r="M387" s="22">
        <f>ROUND(ROUND(L387,2)*ROUND(G387,3),2)</f>
        <v>0</v>
      </c>
      <c r="N387" s="25" t="s">
        <v>48</v>
      </c>
      <c r="O387">
        <f>(M387*21)/100</f>
        <v>0</v>
      </c>
      <c r="P387" t="s">
        <v>49</v>
      </c>
    </row>
    <row r="388" spans="1:16" ht="12.75" customHeight="1" x14ac:dyDescent="0.2">
      <c r="A388" s="28" t="s">
        <v>50</v>
      </c>
      <c r="E388" s="29" t="s">
        <v>219</v>
      </c>
    </row>
    <row r="389" spans="1:16" ht="12.75" customHeight="1" x14ac:dyDescent="0.2">
      <c r="A389" s="28" t="s">
        <v>51</v>
      </c>
      <c r="E389" s="30" t="s">
        <v>5</v>
      </c>
    </row>
    <row r="390" spans="1:16" ht="12.75" customHeight="1" x14ac:dyDescent="0.2">
      <c r="E390" s="29" t="s">
        <v>5</v>
      </c>
    </row>
    <row r="391" spans="1:16" ht="12.75" customHeight="1" x14ac:dyDescent="0.2">
      <c r="A391" t="s">
        <v>43</v>
      </c>
      <c r="B391" s="5" t="s">
        <v>92</v>
      </c>
      <c r="C391" s="5" t="s">
        <v>480</v>
      </c>
      <c r="D391" t="s">
        <v>5</v>
      </c>
      <c r="E391" s="24" t="s">
        <v>481</v>
      </c>
      <c r="F391" s="25" t="s">
        <v>47</v>
      </c>
      <c r="G391" s="26">
        <v>2</v>
      </c>
      <c r="H391" s="25">
        <v>0</v>
      </c>
      <c r="I391" s="25">
        <f>ROUND(G391*H391,6)</f>
        <v>0</v>
      </c>
      <c r="L391" s="27">
        <v>0</v>
      </c>
      <c r="M391" s="22">
        <f>ROUND(ROUND(L391,2)*ROUND(G391,3),2)</f>
        <v>0</v>
      </c>
      <c r="N391" s="25" t="s">
        <v>48</v>
      </c>
      <c r="O391">
        <f>(M391*21)/100</f>
        <v>0</v>
      </c>
      <c r="P391" t="s">
        <v>49</v>
      </c>
    </row>
    <row r="392" spans="1:16" ht="12.75" customHeight="1" x14ac:dyDescent="0.2">
      <c r="A392" s="28" t="s">
        <v>50</v>
      </c>
      <c r="E392" s="29" t="s">
        <v>219</v>
      </c>
    </row>
    <row r="393" spans="1:16" ht="12.75" customHeight="1" x14ac:dyDescent="0.2">
      <c r="A393" s="28" t="s">
        <v>51</v>
      </c>
      <c r="E393" s="30" t="s">
        <v>5</v>
      </c>
    </row>
    <row r="394" spans="1:16" ht="12.75" customHeight="1" x14ac:dyDescent="0.2">
      <c r="E394" s="29" t="s">
        <v>5</v>
      </c>
    </row>
    <row r="395" spans="1:16" ht="12.75" customHeight="1" x14ac:dyDescent="0.2">
      <c r="A395" t="s">
        <v>43</v>
      </c>
      <c r="B395" s="5" t="s">
        <v>121</v>
      </c>
      <c r="C395" s="5" t="s">
        <v>482</v>
      </c>
      <c r="D395" t="s">
        <v>5</v>
      </c>
      <c r="E395" s="24" t="s">
        <v>483</v>
      </c>
      <c r="F395" s="25" t="s">
        <v>47</v>
      </c>
      <c r="G395" s="26">
        <v>1</v>
      </c>
      <c r="H395" s="25">
        <v>0</v>
      </c>
      <c r="I395" s="25">
        <f>ROUND(G395*H395,6)</f>
        <v>0</v>
      </c>
      <c r="L395" s="27">
        <v>0</v>
      </c>
      <c r="M395" s="22">
        <f>ROUND(ROUND(L395,2)*ROUND(G395,3),2)</f>
        <v>0</v>
      </c>
      <c r="N395" s="25" t="s">
        <v>48</v>
      </c>
      <c r="O395">
        <f>(M395*21)/100</f>
        <v>0</v>
      </c>
      <c r="P395" t="s">
        <v>49</v>
      </c>
    </row>
    <row r="396" spans="1:16" ht="12.75" customHeight="1" x14ac:dyDescent="0.2">
      <c r="A396" s="28" t="s">
        <v>50</v>
      </c>
      <c r="E396" s="29" t="s">
        <v>217</v>
      </c>
    </row>
    <row r="397" spans="1:16" ht="12.75" customHeight="1" x14ac:dyDescent="0.2">
      <c r="A397" s="28" t="s">
        <v>51</v>
      </c>
      <c r="E397" s="30" t="s">
        <v>5</v>
      </c>
    </row>
    <row r="398" spans="1:16" ht="12.75" customHeight="1" x14ac:dyDescent="0.2">
      <c r="E398" s="29" t="s">
        <v>5</v>
      </c>
    </row>
    <row r="399" spans="1:16" ht="12.75" customHeight="1" x14ac:dyDescent="0.2">
      <c r="A399" t="s">
        <v>43</v>
      </c>
      <c r="B399" s="5" t="s">
        <v>88</v>
      </c>
      <c r="C399" s="5" t="s">
        <v>484</v>
      </c>
      <c r="D399" t="s">
        <v>5</v>
      </c>
      <c r="E399" s="24" t="s">
        <v>485</v>
      </c>
      <c r="F399" s="25" t="s">
        <v>47</v>
      </c>
      <c r="G399" s="26">
        <v>1</v>
      </c>
      <c r="H399" s="25">
        <v>0</v>
      </c>
      <c r="I399" s="25">
        <f>ROUND(G399*H399,6)</f>
        <v>0</v>
      </c>
      <c r="L399" s="27">
        <v>0</v>
      </c>
      <c r="M399" s="22">
        <f>ROUND(ROUND(L399,2)*ROUND(G399,3),2)</f>
        <v>0</v>
      </c>
      <c r="N399" s="25" t="s">
        <v>48</v>
      </c>
      <c r="O399">
        <f>(M399*21)/100</f>
        <v>0</v>
      </c>
      <c r="P399" t="s">
        <v>49</v>
      </c>
    </row>
    <row r="400" spans="1:16" ht="12.75" customHeight="1" x14ac:dyDescent="0.2">
      <c r="A400" s="28" t="s">
        <v>50</v>
      </c>
      <c r="E400" s="29" t="s">
        <v>223</v>
      </c>
    </row>
    <row r="401" spans="1:16" ht="12.75" customHeight="1" x14ac:dyDescent="0.2">
      <c r="A401" s="28" t="s">
        <v>51</v>
      </c>
      <c r="E401" s="30" t="s">
        <v>5</v>
      </c>
    </row>
    <row r="402" spans="1:16" ht="12.75" customHeight="1" x14ac:dyDescent="0.2">
      <c r="E402" s="29" t="s">
        <v>5</v>
      </c>
    </row>
    <row r="403" spans="1:16" ht="12.75" customHeight="1" x14ac:dyDescent="0.2">
      <c r="A403" t="s">
        <v>43</v>
      </c>
      <c r="B403" s="5" t="s">
        <v>73</v>
      </c>
      <c r="C403" s="5" t="s">
        <v>486</v>
      </c>
      <c r="D403" t="s">
        <v>5</v>
      </c>
      <c r="E403" s="24" t="s">
        <v>487</v>
      </c>
      <c r="F403" s="25" t="s">
        <v>47</v>
      </c>
      <c r="G403" s="26">
        <v>3</v>
      </c>
      <c r="H403" s="25">
        <v>0</v>
      </c>
      <c r="I403" s="25">
        <f>ROUND(G403*H403,6)</f>
        <v>0</v>
      </c>
      <c r="L403" s="27">
        <v>0</v>
      </c>
      <c r="M403" s="22">
        <f>ROUND(ROUND(L403,2)*ROUND(G403,3),2)</f>
        <v>0</v>
      </c>
      <c r="N403" s="25" t="s">
        <v>48</v>
      </c>
      <c r="O403">
        <f>(M403*21)/100</f>
        <v>0</v>
      </c>
      <c r="P403" t="s">
        <v>49</v>
      </c>
    </row>
    <row r="404" spans="1:16" ht="12.75" customHeight="1" x14ac:dyDescent="0.2">
      <c r="A404" s="28" t="s">
        <v>50</v>
      </c>
      <c r="E404" s="29" t="s">
        <v>487</v>
      </c>
    </row>
    <row r="405" spans="1:16" ht="12.75" customHeight="1" x14ac:dyDescent="0.2">
      <c r="A405" s="28" t="s">
        <v>51</v>
      </c>
      <c r="E405" s="30" t="s">
        <v>5</v>
      </c>
    </row>
    <row r="406" spans="1:16" ht="12.75" customHeight="1" x14ac:dyDescent="0.2">
      <c r="E406" s="29" t="s">
        <v>5</v>
      </c>
    </row>
    <row r="407" spans="1:16" ht="12.75" customHeight="1" x14ac:dyDescent="0.2">
      <c r="A407" t="s">
        <v>40</v>
      </c>
      <c r="C407" s="6" t="s">
        <v>224</v>
      </c>
      <c r="E407" s="23" t="s">
        <v>225</v>
      </c>
      <c r="J407" s="22">
        <f>0</f>
        <v>0</v>
      </c>
      <c r="K407" s="22">
        <f>0</f>
        <v>0</v>
      </c>
      <c r="L407" s="22">
        <f>0+L408+L412+L416+L420+L424+L428+L432+L436+L440+L444+L448+L452+L456+L460+L464+L468+L472+L476+L480+L484+L488+L492+L496</f>
        <v>0</v>
      </c>
      <c r="M407" s="22">
        <f>0+M408+M412+M416+M420+M424+M428+M432+M436+M440+M444+M448+M452+M456+M460+M464+M468+M472+M476+M480+M484+M488+M492+M496</f>
        <v>0</v>
      </c>
    </row>
    <row r="408" spans="1:16" ht="12.75" customHeight="1" x14ac:dyDescent="0.2">
      <c r="A408" t="s">
        <v>43</v>
      </c>
      <c r="B408" s="5" t="s">
        <v>390</v>
      </c>
      <c r="C408" s="5" t="s">
        <v>226</v>
      </c>
      <c r="D408" t="s">
        <v>5</v>
      </c>
      <c r="E408" s="24" t="s">
        <v>227</v>
      </c>
      <c r="F408" s="25" t="s">
        <v>79</v>
      </c>
      <c r="G408" s="26">
        <v>60</v>
      </c>
      <c r="H408" s="25">
        <v>0</v>
      </c>
      <c r="I408" s="25">
        <f>ROUND(G408*H408,6)</f>
        <v>0</v>
      </c>
      <c r="L408" s="27">
        <v>0</v>
      </c>
      <c r="M408" s="22">
        <f>ROUND(ROUND(L408,2)*ROUND(G408,3),2)</f>
        <v>0</v>
      </c>
      <c r="N408" s="25" t="s">
        <v>48</v>
      </c>
      <c r="O408">
        <f>(M408*21)/100</f>
        <v>0</v>
      </c>
      <c r="P408" t="s">
        <v>49</v>
      </c>
    </row>
    <row r="409" spans="1:16" ht="12.75" customHeight="1" x14ac:dyDescent="0.2">
      <c r="A409" s="28" t="s">
        <v>50</v>
      </c>
      <c r="E409" s="29" t="s">
        <v>227</v>
      </c>
    </row>
    <row r="410" spans="1:16" ht="12.75" customHeight="1" x14ac:dyDescent="0.2">
      <c r="A410" s="28" t="s">
        <v>51</v>
      </c>
      <c r="E410" s="30" t="s">
        <v>5</v>
      </c>
    </row>
    <row r="411" spans="1:16" ht="12.75" customHeight="1" x14ac:dyDescent="0.2">
      <c r="E411" s="29" t="s">
        <v>5</v>
      </c>
    </row>
    <row r="412" spans="1:16" ht="12.75" customHeight="1" x14ac:dyDescent="0.2">
      <c r="A412" t="s">
        <v>43</v>
      </c>
      <c r="B412" s="5" t="s">
        <v>382</v>
      </c>
      <c r="C412" s="5" t="s">
        <v>488</v>
      </c>
      <c r="D412" t="s">
        <v>5</v>
      </c>
      <c r="E412" s="24" t="s">
        <v>489</v>
      </c>
      <c r="F412" s="25" t="s">
        <v>79</v>
      </c>
      <c r="G412" s="26">
        <v>30</v>
      </c>
      <c r="H412" s="25">
        <v>0</v>
      </c>
      <c r="I412" s="25">
        <f>ROUND(G412*H412,6)</f>
        <v>0</v>
      </c>
      <c r="L412" s="27">
        <v>0</v>
      </c>
      <c r="M412" s="22">
        <f>ROUND(ROUND(L412,2)*ROUND(G412,3),2)</f>
        <v>0</v>
      </c>
      <c r="N412" s="25" t="s">
        <v>48</v>
      </c>
      <c r="O412">
        <f>(M412*21)/100</f>
        <v>0</v>
      </c>
      <c r="P412" t="s">
        <v>49</v>
      </c>
    </row>
    <row r="413" spans="1:16" ht="12.75" customHeight="1" x14ac:dyDescent="0.2">
      <c r="A413" s="28" t="s">
        <v>50</v>
      </c>
      <c r="E413" s="29" t="s">
        <v>227</v>
      </c>
    </row>
    <row r="414" spans="1:16" ht="12.75" customHeight="1" x14ac:dyDescent="0.2">
      <c r="A414" s="28" t="s">
        <v>51</v>
      </c>
      <c r="E414" s="30" t="s">
        <v>5</v>
      </c>
    </row>
    <row r="415" spans="1:16" ht="12.75" customHeight="1" x14ac:dyDescent="0.2">
      <c r="E415" s="29" t="s">
        <v>5</v>
      </c>
    </row>
    <row r="416" spans="1:16" ht="12.75" customHeight="1" x14ac:dyDescent="0.2">
      <c r="A416" t="s">
        <v>43</v>
      </c>
      <c r="B416" s="5" t="s">
        <v>394</v>
      </c>
      <c r="C416" s="5" t="s">
        <v>490</v>
      </c>
      <c r="D416" t="s">
        <v>5</v>
      </c>
      <c r="E416" s="24" t="s">
        <v>491</v>
      </c>
      <c r="F416" s="25" t="s">
        <v>79</v>
      </c>
      <c r="G416" s="26">
        <v>30</v>
      </c>
      <c r="H416" s="25">
        <v>0</v>
      </c>
      <c r="I416" s="25">
        <f>ROUND(G416*H416,6)</f>
        <v>0</v>
      </c>
      <c r="L416" s="27">
        <v>0</v>
      </c>
      <c r="M416" s="22">
        <f>ROUND(ROUND(L416,2)*ROUND(G416,3),2)</f>
        <v>0</v>
      </c>
      <c r="N416" s="25" t="s">
        <v>48</v>
      </c>
      <c r="O416">
        <f>(M416*21)/100</f>
        <v>0</v>
      </c>
      <c r="P416" t="s">
        <v>49</v>
      </c>
    </row>
    <row r="417" spans="1:16" ht="12.75" customHeight="1" x14ac:dyDescent="0.2">
      <c r="A417" s="28" t="s">
        <v>50</v>
      </c>
      <c r="E417" s="29" t="s">
        <v>491</v>
      </c>
    </row>
    <row r="418" spans="1:16" ht="12.75" customHeight="1" x14ac:dyDescent="0.2">
      <c r="A418" s="28" t="s">
        <v>51</v>
      </c>
      <c r="E418" s="30" t="s">
        <v>5</v>
      </c>
    </row>
    <row r="419" spans="1:16" ht="12.75" customHeight="1" x14ac:dyDescent="0.2">
      <c r="E419" s="29" t="s">
        <v>5</v>
      </c>
    </row>
    <row r="420" spans="1:16" ht="12.75" customHeight="1" x14ac:dyDescent="0.2">
      <c r="A420" t="s">
        <v>43</v>
      </c>
      <c r="B420" s="5" t="s">
        <v>376</v>
      </c>
      <c r="C420" s="5" t="s">
        <v>230</v>
      </c>
      <c r="D420" t="s">
        <v>5</v>
      </c>
      <c r="E420" s="24" t="s">
        <v>231</v>
      </c>
      <c r="F420" s="25" t="s">
        <v>47</v>
      </c>
      <c r="G420" s="26">
        <v>11</v>
      </c>
      <c r="H420" s="25">
        <v>0</v>
      </c>
      <c r="I420" s="25">
        <f>ROUND(G420*H420,6)</f>
        <v>0</v>
      </c>
      <c r="L420" s="27">
        <v>0</v>
      </c>
      <c r="M420" s="22">
        <f>ROUND(ROUND(L420,2)*ROUND(G420,3),2)</f>
        <v>0</v>
      </c>
      <c r="N420" s="25" t="s">
        <v>48</v>
      </c>
      <c r="O420">
        <f>(M420*21)/100</f>
        <v>0</v>
      </c>
      <c r="P420" t="s">
        <v>49</v>
      </c>
    </row>
    <row r="421" spans="1:16" ht="12.75" customHeight="1" x14ac:dyDescent="0.2">
      <c r="A421" s="28" t="s">
        <v>50</v>
      </c>
      <c r="E421" s="29" t="s">
        <v>231</v>
      </c>
    </row>
    <row r="422" spans="1:16" ht="12.75" customHeight="1" x14ac:dyDescent="0.2">
      <c r="A422" s="28" t="s">
        <v>51</v>
      </c>
      <c r="E422" s="30" t="s">
        <v>5</v>
      </c>
    </row>
    <row r="423" spans="1:16" ht="12.75" customHeight="1" x14ac:dyDescent="0.2">
      <c r="E423" s="29" t="s">
        <v>5</v>
      </c>
    </row>
    <row r="424" spans="1:16" ht="12.75" customHeight="1" x14ac:dyDescent="0.2">
      <c r="A424" t="s">
        <v>43</v>
      </c>
      <c r="B424" s="5" t="s">
        <v>361</v>
      </c>
      <c r="C424" s="5" t="s">
        <v>232</v>
      </c>
      <c r="D424" t="s">
        <v>5</v>
      </c>
      <c r="E424" s="24" t="s">
        <v>233</v>
      </c>
      <c r="F424" s="25" t="s">
        <v>47</v>
      </c>
      <c r="G424" s="26">
        <v>8</v>
      </c>
      <c r="H424" s="25">
        <v>0</v>
      </c>
      <c r="I424" s="25">
        <f>ROUND(G424*H424,6)</f>
        <v>0</v>
      </c>
      <c r="L424" s="27">
        <v>0</v>
      </c>
      <c r="M424" s="22">
        <f>ROUND(ROUND(L424,2)*ROUND(G424,3),2)</f>
        <v>0</v>
      </c>
      <c r="N424" s="25" t="s">
        <v>48</v>
      </c>
      <c r="O424">
        <f>(M424*21)/100</f>
        <v>0</v>
      </c>
      <c r="P424" t="s">
        <v>49</v>
      </c>
    </row>
    <row r="425" spans="1:16" ht="12.75" customHeight="1" x14ac:dyDescent="0.2">
      <c r="A425" s="28" t="s">
        <v>50</v>
      </c>
      <c r="E425" s="29" t="s">
        <v>233</v>
      </c>
    </row>
    <row r="426" spans="1:16" ht="12.75" customHeight="1" x14ac:dyDescent="0.2">
      <c r="A426" s="28" t="s">
        <v>51</v>
      </c>
      <c r="E426" s="30" t="s">
        <v>5</v>
      </c>
    </row>
    <row r="427" spans="1:16" ht="12.75" customHeight="1" x14ac:dyDescent="0.2">
      <c r="E427" s="29" t="s">
        <v>5</v>
      </c>
    </row>
    <row r="428" spans="1:16" ht="12.75" customHeight="1" x14ac:dyDescent="0.2">
      <c r="A428" t="s">
        <v>43</v>
      </c>
      <c r="B428" s="5" t="s">
        <v>364</v>
      </c>
      <c r="C428" s="5" t="s">
        <v>492</v>
      </c>
      <c r="D428" t="s">
        <v>5</v>
      </c>
      <c r="E428" s="24" t="s">
        <v>493</v>
      </c>
      <c r="F428" s="25" t="s">
        <v>47</v>
      </c>
      <c r="G428" s="26">
        <v>25</v>
      </c>
      <c r="H428" s="25">
        <v>0</v>
      </c>
      <c r="I428" s="25">
        <f>ROUND(G428*H428,6)</f>
        <v>0</v>
      </c>
      <c r="L428" s="27">
        <v>0</v>
      </c>
      <c r="M428" s="22">
        <f>ROUND(ROUND(L428,2)*ROUND(G428,3),2)</f>
        <v>0</v>
      </c>
      <c r="N428" s="25" t="s">
        <v>48</v>
      </c>
      <c r="O428">
        <f>(M428*21)/100</f>
        <v>0</v>
      </c>
      <c r="P428" t="s">
        <v>49</v>
      </c>
    </row>
    <row r="429" spans="1:16" ht="12.75" customHeight="1" x14ac:dyDescent="0.2">
      <c r="A429" s="28" t="s">
        <v>50</v>
      </c>
      <c r="E429" s="29" t="s">
        <v>231</v>
      </c>
    </row>
    <row r="430" spans="1:16" ht="12.75" customHeight="1" x14ac:dyDescent="0.2">
      <c r="A430" s="28" t="s">
        <v>51</v>
      </c>
      <c r="E430" s="30" t="s">
        <v>5</v>
      </c>
    </row>
    <row r="431" spans="1:16" ht="12.75" customHeight="1" x14ac:dyDescent="0.2">
      <c r="E431" s="29" t="s">
        <v>5</v>
      </c>
    </row>
    <row r="432" spans="1:16" ht="12.75" customHeight="1" x14ac:dyDescent="0.2">
      <c r="A432" t="s">
        <v>43</v>
      </c>
      <c r="B432" s="5" t="s">
        <v>417</v>
      </c>
      <c r="C432" s="5" t="s">
        <v>234</v>
      </c>
      <c r="D432" t="s">
        <v>5</v>
      </c>
      <c r="E432" s="24" t="s">
        <v>235</v>
      </c>
      <c r="F432" s="25" t="s">
        <v>47</v>
      </c>
      <c r="G432" s="26">
        <v>6</v>
      </c>
      <c r="H432" s="25">
        <v>0</v>
      </c>
      <c r="I432" s="25">
        <f>ROUND(G432*H432,6)</f>
        <v>0</v>
      </c>
      <c r="L432" s="27">
        <v>0</v>
      </c>
      <c r="M432" s="22">
        <f>ROUND(ROUND(L432,2)*ROUND(G432,3),2)</f>
        <v>0</v>
      </c>
      <c r="N432" s="25" t="s">
        <v>48</v>
      </c>
      <c r="O432">
        <f>(M432*21)/100</f>
        <v>0</v>
      </c>
      <c r="P432" t="s">
        <v>49</v>
      </c>
    </row>
    <row r="433" spans="1:16" ht="12.75" customHeight="1" x14ac:dyDescent="0.2">
      <c r="A433" s="28" t="s">
        <v>50</v>
      </c>
      <c r="E433" s="29" t="s">
        <v>235</v>
      </c>
    </row>
    <row r="434" spans="1:16" ht="12.75" customHeight="1" x14ac:dyDescent="0.2">
      <c r="A434" s="28" t="s">
        <v>51</v>
      </c>
      <c r="E434" s="30" t="s">
        <v>5</v>
      </c>
    </row>
    <row r="435" spans="1:16" ht="12.75" customHeight="1" x14ac:dyDescent="0.2">
      <c r="E435" s="29" t="s">
        <v>5</v>
      </c>
    </row>
    <row r="436" spans="1:16" ht="12.75" customHeight="1" x14ac:dyDescent="0.2">
      <c r="A436" t="s">
        <v>43</v>
      </c>
      <c r="B436" s="5" t="s">
        <v>415</v>
      </c>
      <c r="C436" s="5" t="s">
        <v>236</v>
      </c>
      <c r="D436" t="s">
        <v>5</v>
      </c>
      <c r="E436" s="24" t="s">
        <v>237</v>
      </c>
      <c r="F436" s="25" t="s">
        <v>47</v>
      </c>
      <c r="G436" s="26">
        <v>60</v>
      </c>
      <c r="H436" s="25">
        <v>0</v>
      </c>
      <c r="I436" s="25">
        <f>ROUND(G436*H436,6)</f>
        <v>0</v>
      </c>
      <c r="L436" s="27">
        <v>0</v>
      </c>
      <c r="M436" s="22">
        <f>ROUND(ROUND(L436,2)*ROUND(G436,3),2)</f>
        <v>0</v>
      </c>
      <c r="N436" s="25" t="s">
        <v>48</v>
      </c>
      <c r="O436">
        <f>(M436*21)/100</f>
        <v>0</v>
      </c>
      <c r="P436" t="s">
        <v>49</v>
      </c>
    </row>
    <row r="437" spans="1:16" ht="12.75" customHeight="1" x14ac:dyDescent="0.2">
      <c r="A437" s="28" t="s">
        <v>50</v>
      </c>
      <c r="E437" s="29" t="s">
        <v>237</v>
      </c>
    </row>
    <row r="438" spans="1:16" ht="12.75" customHeight="1" x14ac:dyDescent="0.2">
      <c r="A438" s="28" t="s">
        <v>51</v>
      </c>
      <c r="E438" s="30" t="s">
        <v>5</v>
      </c>
    </row>
    <row r="439" spans="1:16" ht="12.75" customHeight="1" x14ac:dyDescent="0.2">
      <c r="E439" s="29" t="s">
        <v>5</v>
      </c>
    </row>
    <row r="440" spans="1:16" ht="12.75" customHeight="1" x14ac:dyDescent="0.2">
      <c r="A440" t="s">
        <v>43</v>
      </c>
      <c r="B440" s="5" t="s">
        <v>258</v>
      </c>
      <c r="C440" s="5" t="s">
        <v>494</v>
      </c>
      <c r="D440" t="s">
        <v>5</v>
      </c>
      <c r="E440" s="24" t="s">
        <v>495</v>
      </c>
      <c r="F440" s="25" t="s">
        <v>47</v>
      </c>
      <c r="G440" s="26">
        <v>2</v>
      </c>
      <c r="H440" s="25">
        <v>0</v>
      </c>
      <c r="I440" s="25">
        <f>ROUND(G440*H440,6)</f>
        <v>0</v>
      </c>
      <c r="L440" s="27">
        <v>0</v>
      </c>
      <c r="M440" s="22">
        <f>ROUND(ROUND(L440,2)*ROUND(G440,3),2)</f>
        <v>0</v>
      </c>
      <c r="N440" s="25" t="s">
        <v>48</v>
      </c>
      <c r="O440">
        <f>(M440*21)/100</f>
        <v>0</v>
      </c>
      <c r="P440" t="s">
        <v>49</v>
      </c>
    </row>
    <row r="441" spans="1:16" ht="12.75" customHeight="1" x14ac:dyDescent="0.2">
      <c r="A441" s="28" t="s">
        <v>50</v>
      </c>
      <c r="E441" s="29" t="s">
        <v>496</v>
      </c>
    </row>
    <row r="442" spans="1:16" ht="12.75" customHeight="1" x14ac:dyDescent="0.2">
      <c r="A442" s="28" t="s">
        <v>51</v>
      </c>
      <c r="E442" s="30" t="s">
        <v>5</v>
      </c>
    </row>
    <row r="443" spans="1:16" ht="12.75" customHeight="1" x14ac:dyDescent="0.2">
      <c r="E443" s="29" t="s">
        <v>5</v>
      </c>
    </row>
    <row r="444" spans="1:16" ht="12.75" customHeight="1" x14ac:dyDescent="0.2">
      <c r="A444" t="s">
        <v>43</v>
      </c>
      <c r="B444" s="5" t="s">
        <v>272</v>
      </c>
      <c r="C444" s="5" t="s">
        <v>238</v>
      </c>
      <c r="D444" t="s">
        <v>5</v>
      </c>
      <c r="E444" s="24" t="s">
        <v>239</v>
      </c>
      <c r="F444" s="25" t="s">
        <v>47</v>
      </c>
      <c r="G444" s="26">
        <v>21</v>
      </c>
      <c r="H444" s="25">
        <v>0</v>
      </c>
      <c r="I444" s="25">
        <f>ROUND(G444*H444,6)</f>
        <v>0</v>
      </c>
      <c r="L444" s="27">
        <v>0</v>
      </c>
      <c r="M444" s="22">
        <f>ROUND(ROUND(L444,2)*ROUND(G444,3),2)</f>
        <v>0</v>
      </c>
      <c r="N444" s="25" t="s">
        <v>48</v>
      </c>
      <c r="O444">
        <f>(M444*21)/100</f>
        <v>0</v>
      </c>
      <c r="P444" t="s">
        <v>49</v>
      </c>
    </row>
    <row r="445" spans="1:16" ht="12.75" customHeight="1" x14ac:dyDescent="0.2">
      <c r="A445" s="28" t="s">
        <v>50</v>
      </c>
      <c r="E445" s="29" t="s">
        <v>239</v>
      </c>
    </row>
    <row r="446" spans="1:16" ht="12.75" customHeight="1" x14ac:dyDescent="0.2">
      <c r="A446" s="28" t="s">
        <v>51</v>
      </c>
      <c r="E446" s="30" t="s">
        <v>5</v>
      </c>
    </row>
    <row r="447" spans="1:16" ht="12.75" customHeight="1" x14ac:dyDescent="0.2">
      <c r="E447" s="29" t="s">
        <v>5</v>
      </c>
    </row>
    <row r="448" spans="1:16" ht="12.75" customHeight="1" x14ac:dyDescent="0.2">
      <c r="A448" t="s">
        <v>43</v>
      </c>
      <c r="B448" s="5" t="s">
        <v>370</v>
      </c>
      <c r="C448" s="5" t="s">
        <v>497</v>
      </c>
      <c r="D448" t="s">
        <v>5</v>
      </c>
      <c r="E448" s="24" t="s">
        <v>498</v>
      </c>
      <c r="F448" s="25" t="s">
        <v>47</v>
      </c>
      <c r="G448" s="26">
        <v>1</v>
      </c>
      <c r="H448" s="25">
        <v>0</v>
      </c>
      <c r="I448" s="25">
        <f>ROUND(G448*H448,6)</f>
        <v>0</v>
      </c>
      <c r="L448" s="27">
        <v>0</v>
      </c>
      <c r="M448" s="22">
        <f>ROUND(ROUND(L448,2)*ROUND(G448,3),2)</f>
        <v>0</v>
      </c>
      <c r="N448" s="25" t="s">
        <v>48</v>
      </c>
      <c r="O448">
        <f>(M448*21)/100</f>
        <v>0</v>
      </c>
      <c r="P448" t="s">
        <v>49</v>
      </c>
    </row>
    <row r="449" spans="1:16" ht="12.75" customHeight="1" x14ac:dyDescent="0.2">
      <c r="A449" s="28" t="s">
        <v>50</v>
      </c>
      <c r="E449" s="29" t="s">
        <v>239</v>
      </c>
    </row>
    <row r="450" spans="1:16" ht="12.75" customHeight="1" x14ac:dyDescent="0.2">
      <c r="A450" s="28" t="s">
        <v>51</v>
      </c>
      <c r="E450" s="30" t="s">
        <v>5</v>
      </c>
    </row>
    <row r="451" spans="1:16" ht="12.75" customHeight="1" x14ac:dyDescent="0.2">
      <c r="E451" s="29" t="s">
        <v>5</v>
      </c>
    </row>
    <row r="452" spans="1:16" ht="12.75" customHeight="1" x14ac:dyDescent="0.2">
      <c r="A452" t="s">
        <v>43</v>
      </c>
      <c r="B452" s="5" t="s">
        <v>413</v>
      </c>
      <c r="C452" s="5" t="s">
        <v>499</v>
      </c>
      <c r="D452" t="s">
        <v>5</v>
      </c>
      <c r="E452" s="24" t="s">
        <v>500</v>
      </c>
      <c r="F452" s="25" t="s">
        <v>47</v>
      </c>
      <c r="G452" s="26">
        <v>60</v>
      </c>
      <c r="H452" s="25">
        <v>0</v>
      </c>
      <c r="I452" s="25">
        <f>ROUND(G452*H452,6)</f>
        <v>0</v>
      </c>
      <c r="L452" s="27">
        <v>0</v>
      </c>
      <c r="M452" s="22">
        <f>ROUND(ROUND(L452,2)*ROUND(G452,3),2)</f>
        <v>0</v>
      </c>
      <c r="N452" s="25" t="s">
        <v>48</v>
      </c>
      <c r="O452">
        <f>(M452*21)/100</f>
        <v>0</v>
      </c>
      <c r="P452" t="s">
        <v>49</v>
      </c>
    </row>
    <row r="453" spans="1:16" ht="12.75" customHeight="1" x14ac:dyDescent="0.2">
      <c r="A453" s="28" t="s">
        <v>50</v>
      </c>
      <c r="E453" s="29" t="s">
        <v>251</v>
      </c>
    </row>
    <row r="454" spans="1:16" ht="12.75" customHeight="1" x14ac:dyDescent="0.2">
      <c r="A454" s="28" t="s">
        <v>51</v>
      </c>
      <c r="E454" s="30" t="s">
        <v>5</v>
      </c>
    </row>
    <row r="455" spans="1:16" ht="12.75" customHeight="1" x14ac:dyDescent="0.2">
      <c r="E455" s="29" t="s">
        <v>5</v>
      </c>
    </row>
    <row r="456" spans="1:16" ht="12.75" customHeight="1" x14ac:dyDescent="0.2">
      <c r="A456" t="s">
        <v>43</v>
      </c>
      <c r="B456" s="5" t="s">
        <v>266</v>
      </c>
      <c r="C456" s="5" t="s">
        <v>240</v>
      </c>
      <c r="D456" t="s">
        <v>5</v>
      </c>
      <c r="E456" s="24" t="s">
        <v>241</v>
      </c>
      <c r="F456" s="25" t="s">
        <v>47</v>
      </c>
      <c r="G456" s="26">
        <v>1</v>
      </c>
      <c r="H456" s="25">
        <v>0</v>
      </c>
      <c r="I456" s="25">
        <f>ROUND(G456*H456,6)</f>
        <v>0</v>
      </c>
      <c r="L456" s="27">
        <v>0</v>
      </c>
      <c r="M456" s="22">
        <f>ROUND(ROUND(L456,2)*ROUND(G456,3),2)</f>
        <v>0</v>
      </c>
      <c r="N456" s="25" t="s">
        <v>48</v>
      </c>
      <c r="O456">
        <f>(M456*21)/100</f>
        <v>0</v>
      </c>
      <c r="P456" t="s">
        <v>49</v>
      </c>
    </row>
    <row r="457" spans="1:16" ht="12.75" customHeight="1" x14ac:dyDescent="0.2">
      <c r="A457" s="28" t="s">
        <v>50</v>
      </c>
      <c r="E457" s="29" t="s">
        <v>241</v>
      </c>
    </row>
    <row r="458" spans="1:16" ht="12.75" customHeight="1" x14ac:dyDescent="0.2">
      <c r="A458" s="28" t="s">
        <v>51</v>
      </c>
      <c r="E458" s="30" t="s">
        <v>5</v>
      </c>
    </row>
    <row r="459" spans="1:16" ht="12.75" customHeight="1" x14ac:dyDescent="0.2">
      <c r="E459" s="29" t="s">
        <v>5</v>
      </c>
    </row>
    <row r="460" spans="1:16" ht="12.75" customHeight="1" x14ac:dyDescent="0.2">
      <c r="A460" t="s">
        <v>43</v>
      </c>
      <c r="B460" s="5" t="s">
        <v>367</v>
      </c>
      <c r="C460" s="5" t="s">
        <v>242</v>
      </c>
      <c r="D460" t="s">
        <v>5</v>
      </c>
      <c r="E460" s="24" t="s">
        <v>243</v>
      </c>
      <c r="F460" s="25" t="s">
        <v>47</v>
      </c>
      <c r="G460" s="26">
        <v>1</v>
      </c>
      <c r="H460" s="25">
        <v>0</v>
      </c>
      <c r="I460" s="25">
        <f>ROUND(G460*H460,6)</f>
        <v>0</v>
      </c>
      <c r="L460" s="27">
        <v>0</v>
      </c>
      <c r="M460" s="22">
        <f>ROUND(ROUND(L460,2)*ROUND(G460,3),2)</f>
        <v>0</v>
      </c>
      <c r="N460" s="25" t="s">
        <v>48</v>
      </c>
      <c r="O460">
        <f>(M460*21)/100</f>
        <v>0</v>
      </c>
      <c r="P460" t="s">
        <v>49</v>
      </c>
    </row>
    <row r="461" spans="1:16" ht="12.75" customHeight="1" x14ac:dyDescent="0.2">
      <c r="A461" s="28" t="s">
        <v>50</v>
      </c>
      <c r="E461" s="29" t="s">
        <v>243</v>
      </c>
    </row>
    <row r="462" spans="1:16" ht="12.75" customHeight="1" x14ac:dyDescent="0.2">
      <c r="A462" s="28" t="s">
        <v>51</v>
      </c>
      <c r="E462" s="30" t="s">
        <v>5</v>
      </c>
    </row>
    <row r="463" spans="1:16" ht="12.75" customHeight="1" x14ac:dyDescent="0.2">
      <c r="E463" s="29" t="s">
        <v>5</v>
      </c>
    </row>
    <row r="464" spans="1:16" ht="12.75" customHeight="1" x14ac:dyDescent="0.2">
      <c r="A464" t="s">
        <v>43</v>
      </c>
      <c r="B464" s="5" t="s">
        <v>385</v>
      </c>
      <c r="C464" s="5" t="s">
        <v>246</v>
      </c>
      <c r="D464" t="s">
        <v>5</v>
      </c>
      <c r="E464" s="24" t="s">
        <v>247</v>
      </c>
      <c r="F464" s="25" t="s">
        <v>47</v>
      </c>
      <c r="G464" s="26">
        <v>2</v>
      </c>
      <c r="H464" s="25">
        <v>0</v>
      </c>
      <c r="I464" s="25">
        <f>ROUND(G464*H464,6)</f>
        <v>0</v>
      </c>
      <c r="L464" s="27">
        <v>0</v>
      </c>
      <c r="M464" s="22">
        <f>ROUND(ROUND(L464,2)*ROUND(G464,3),2)</f>
        <v>0</v>
      </c>
      <c r="N464" s="25" t="s">
        <v>48</v>
      </c>
      <c r="O464">
        <f>(M464*21)/100</f>
        <v>0</v>
      </c>
      <c r="P464" t="s">
        <v>49</v>
      </c>
    </row>
    <row r="465" spans="1:16" ht="12.75" customHeight="1" x14ac:dyDescent="0.2">
      <c r="A465" s="28" t="s">
        <v>50</v>
      </c>
      <c r="E465" s="29" t="s">
        <v>247</v>
      </c>
    </row>
    <row r="466" spans="1:16" ht="12.75" customHeight="1" x14ac:dyDescent="0.2">
      <c r="A466" s="28" t="s">
        <v>51</v>
      </c>
      <c r="E466" s="30" t="s">
        <v>5</v>
      </c>
    </row>
    <row r="467" spans="1:16" ht="12.75" customHeight="1" x14ac:dyDescent="0.2">
      <c r="E467" s="29" t="s">
        <v>5</v>
      </c>
    </row>
    <row r="468" spans="1:16" ht="12.75" customHeight="1" x14ac:dyDescent="0.2">
      <c r="A468" t="s">
        <v>43</v>
      </c>
      <c r="B468" s="5" t="s">
        <v>262</v>
      </c>
      <c r="C468" s="5" t="s">
        <v>501</v>
      </c>
      <c r="D468" t="s">
        <v>5</v>
      </c>
      <c r="E468" s="24" t="s">
        <v>502</v>
      </c>
      <c r="F468" s="25" t="s">
        <v>47</v>
      </c>
      <c r="G468" s="26">
        <v>13</v>
      </c>
      <c r="H468" s="25">
        <v>0</v>
      </c>
      <c r="I468" s="25">
        <f>ROUND(G468*H468,6)</f>
        <v>0</v>
      </c>
      <c r="L468" s="27">
        <v>0</v>
      </c>
      <c r="M468" s="22">
        <f>ROUND(ROUND(L468,2)*ROUND(G468,3),2)</f>
        <v>0</v>
      </c>
      <c r="N468" s="25" t="s">
        <v>48</v>
      </c>
      <c r="O468">
        <f>(M468*21)/100</f>
        <v>0</v>
      </c>
      <c r="P468" t="s">
        <v>49</v>
      </c>
    </row>
    <row r="469" spans="1:16" ht="12.75" customHeight="1" x14ac:dyDescent="0.2">
      <c r="A469" s="28" t="s">
        <v>50</v>
      </c>
      <c r="E469" s="29" t="s">
        <v>496</v>
      </c>
    </row>
    <row r="470" spans="1:16" ht="12.75" customHeight="1" x14ac:dyDescent="0.2">
      <c r="A470" s="28" t="s">
        <v>51</v>
      </c>
      <c r="E470" s="30" t="s">
        <v>5</v>
      </c>
    </row>
    <row r="471" spans="1:16" ht="12.75" customHeight="1" x14ac:dyDescent="0.2">
      <c r="E471" s="29" t="s">
        <v>5</v>
      </c>
    </row>
    <row r="472" spans="1:16" ht="12.75" customHeight="1" x14ac:dyDescent="0.2">
      <c r="A472" t="s">
        <v>43</v>
      </c>
      <c r="B472" s="5" t="s">
        <v>254</v>
      </c>
      <c r="C472" s="5" t="s">
        <v>503</v>
      </c>
      <c r="D472" t="s">
        <v>5</v>
      </c>
      <c r="E472" s="24" t="s">
        <v>496</v>
      </c>
      <c r="F472" s="25" t="s">
        <v>47</v>
      </c>
      <c r="G472" s="26">
        <v>16</v>
      </c>
      <c r="H472" s="25">
        <v>0</v>
      </c>
      <c r="I472" s="25">
        <f>ROUND(G472*H472,6)</f>
        <v>0</v>
      </c>
      <c r="L472" s="27">
        <v>0</v>
      </c>
      <c r="M472" s="22">
        <f>ROUND(ROUND(L472,2)*ROUND(G472,3),2)</f>
        <v>0</v>
      </c>
      <c r="N472" s="25" t="s">
        <v>48</v>
      </c>
      <c r="O472">
        <f>(M472*21)/100</f>
        <v>0</v>
      </c>
      <c r="P472" t="s">
        <v>49</v>
      </c>
    </row>
    <row r="473" spans="1:16" ht="12.75" customHeight="1" x14ac:dyDescent="0.2">
      <c r="A473" s="28" t="s">
        <v>50</v>
      </c>
      <c r="E473" s="29" t="s">
        <v>496</v>
      </c>
    </row>
    <row r="474" spans="1:16" ht="12.75" customHeight="1" x14ac:dyDescent="0.2">
      <c r="A474" s="28" t="s">
        <v>51</v>
      </c>
      <c r="E474" s="30" t="s">
        <v>5</v>
      </c>
    </row>
    <row r="475" spans="1:16" ht="12.75" customHeight="1" x14ac:dyDescent="0.2">
      <c r="E475" s="29" t="s">
        <v>5</v>
      </c>
    </row>
    <row r="476" spans="1:16" ht="12.75" customHeight="1" x14ac:dyDescent="0.2">
      <c r="A476" t="s">
        <v>43</v>
      </c>
      <c r="B476" s="5" t="s">
        <v>402</v>
      </c>
      <c r="C476" s="5" t="s">
        <v>248</v>
      </c>
      <c r="D476" t="s">
        <v>5</v>
      </c>
      <c r="E476" s="24" t="s">
        <v>249</v>
      </c>
      <c r="F476" s="25" t="s">
        <v>79</v>
      </c>
      <c r="G476" s="26">
        <v>365</v>
      </c>
      <c r="H476" s="25">
        <v>0</v>
      </c>
      <c r="I476" s="25">
        <f>ROUND(G476*H476,6)</f>
        <v>0</v>
      </c>
      <c r="L476" s="27">
        <v>0</v>
      </c>
      <c r="M476" s="22">
        <f>ROUND(ROUND(L476,2)*ROUND(G476,3),2)</f>
        <v>0</v>
      </c>
      <c r="N476" s="25" t="s">
        <v>48</v>
      </c>
      <c r="O476">
        <f>(M476*21)/100</f>
        <v>0</v>
      </c>
      <c r="P476" t="s">
        <v>49</v>
      </c>
    </row>
    <row r="477" spans="1:16" ht="12.75" customHeight="1" x14ac:dyDescent="0.2">
      <c r="A477" s="28" t="s">
        <v>50</v>
      </c>
      <c r="E477" s="29" t="s">
        <v>249</v>
      </c>
    </row>
    <row r="478" spans="1:16" ht="12.75" customHeight="1" x14ac:dyDescent="0.2">
      <c r="A478" s="28" t="s">
        <v>51</v>
      </c>
      <c r="E478" s="30" t="s">
        <v>5</v>
      </c>
    </row>
    <row r="479" spans="1:16" ht="12.75" customHeight="1" x14ac:dyDescent="0.2">
      <c r="E479" s="29" t="s">
        <v>5</v>
      </c>
    </row>
    <row r="480" spans="1:16" ht="12.75" customHeight="1" x14ac:dyDescent="0.2">
      <c r="A480" t="s">
        <v>43</v>
      </c>
      <c r="B480" s="5" t="s">
        <v>405</v>
      </c>
      <c r="C480" s="5" t="s">
        <v>250</v>
      </c>
      <c r="D480" t="s">
        <v>5</v>
      </c>
      <c r="E480" s="24" t="s">
        <v>504</v>
      </c>
      <c r="F480" s="25" t="s">
        <v>79</v>
      </c>
      <c r="G480" s="26">
        <v>420</v>
      </c>
      <c r="H480" s="25">
        <v>0</v>
      </c>
      <c r="I480" s="25">
        <f>ROUND(G480*H480,6)</f>
        <v>0</v>
      </c>
      <c r="L480" s="27">
        <v>0</v>
      </c>
      <c r="M480" s="22">
        <f>ROUND(ROUND(L480,2)*ROUND(G480,3),2)</f>
        <v>0</v>
      </c>
      <c r="N480" s="25" t="s">
        <v>48</v>
      </c>
      <c r="O480">
        <f>(M480*21)/100</f>
        <v>0</v>
      </c>
      <c r="P480" t="s">
        <v>49</v>
      </c>
    </row>
    <row r="481" spans="1:16" ht="12.75" customHeight="1" x14ac:dyDescent="0.2">
      <c r="A481" s="28" t="s">
        <v>50</v>
      </c>
      <c r="E481" s="29" t="s">
        <v>251</v>
      </c>
    </row>
    <row r="482" spans="1:16" ht="12.75" customHeight="1" x14ac:dyDescent="0.2">
      <c r="A482" s="28" t="s">
        <v>51</v>
      </c>
      <c r="E482" s="30" t="s">
        <v>5</v>
      </c>
    </row>
    <row r="483" spans="1:16" ht="12.75" customHeight="1" x14ac:dyDescent="0.2">
      <c r="E483" s="29" t="s">
        <v>5</v>
      </c>
    </row>
    <row r="484" spans="1:16" ht="12.75" customHeight="1" x14ac:dyDescent="0.2">
      <c r="A484" t="s">
        <v>43</v>
      </c>
      <c r="B484" s="5" t="s">
        <v>409</v>
      </c>
      <c r="C484" s="5" t="s">
        <v>250</v>
      </c>
      <c r="D484" t="s">
        <v>44</v>
      </c>
      <c r="E484" s="24" t="s">
        <v>251</v>
      </c>
      <c r="F484" s="25" t="s">
        <v>79</v>
      </c>
      <c r="G484" s="26">
        <v>4</v>
      </c>
      <c r="H484" s="25">
        <v>0</v>
      </c>
      <c r="I484" s="25">
        <f>ROUND(G484*H484,6)</f>
        <v>0</v>
      </c>
      <c r="L484" s="27">
        <v>0</v>
      </c>
      <c r="M484" s="22">
        <f>ROUND(ROUND(L484,2)*ROUND(G484,3),2)</f>
        <v>0</v>
      </c>
      <c r="N484" s="25" t="s">
        <v>48</v>
      </c>
      <c r="O484">
        <f>(M484*21)/100</f>
        <v>0</v>
      </c>
      <c r="P484" t="s">
        <v>49</v>
      </c>
    </row>
    <row r="485" spans="1:16" ht="12.75" customHeight="1" x14ac:dyDescent="0.2">
      <c r="A485" s="28" t="s">
        <v>50</v>
      </c>
      <c r="E485" s="29" t="s">
        <v>251</v>
      </c>
    </row>
    <row r="486" spans="1:16" ht="12.75" customHeight="1" x14ac:dyDescent="0.2">
      <c r="A486" s="28" t="s">
        <v>51</v>
      </c>
      <c r="E486" s="30" t="s">
        <v>5</v>
      </c>
    </row>
    <row r="487" spans="1:16" ht="12.75" customHeight="1" x14ac:dyDescent="0.2">
      <c r="E487" s="29" t="s">
        <v>5</v>
      </c>
    </row>
    <row r="488" spans="1:16" ht="12.75" customHeight="1" x14ac:dyDescent="0.2">
      <c r="A488" t="s">
        <v>43</v>
      </c>
      <c r="B488" s="5" t="s">
        <v>398</v>
      </c>
      <c r="C488" s="5" t="s">
        <v>252</v>
      </c>
      <c r="D488" t="s">
        <v>5</v>
      </c>
      <c r="E488" s="24" t="s">
        <v>253</v>
      </c>
      <c r="F488" s="25" t="s">
        <v>79</v>
      </c>
      <c r="G488" s="26">
        <v>80</v>
      </c>
      <c r="H488" s="25">
        <v>0</v>
      </c>
      <c r="I488" s="25">
        <f>ROUND(G488*H488,6)</f>
        <v>0</v>
      </c>
      <c r="L488" s="27">
        <v>0</v>
      </c>
      <c r="M488" s="22">
        <f>ROUND(ROUND(L488,2)*ROUND(G488,3),2)</f>
        <v>0</v>
      </c>
      <c r="N488" s="25" t="s">
        <v>48</v>
      </c>
      <c r="O488">
        <f>(M488*21)/100</f>
        <v>0</v>
      </c>
      <c r="P488" t="s">
        <v>49</v>
      </c>
    </row>
    <row r="489" spans="1:16" ht="12.75" customHeight="1" x14ac:dyDescent="0.2">
      <c r="A489" s="28" t="s">
        <v>50</v>
      </c>
      <c r="E489" s="29" t="s">
        <v>253</v>
      </c>
    </row>
    <row r="490" spans="1:16" ht="12.75" customHeight="1" x14ac:dyDescent="0.2">
      <c r="A490" s="28" t="s">
        <v>51</v>
      </c>
      <c r="E490" s="30" t="s">
        <v>5</v>
      </c>
    </row>
    <row r="491" spans="1:16" ht="12.75" customHeight="1" x14ac:dyDescent="0.2">
      <c r="E491" s="29" t="s">
        <v>5</v>
      </c>
    </row>
    <row r="492" spans="1:16" ht="12.75" customHeight="1" x14ac:dyDescent="0.2">
      <c r="A492" t="s">
        <v>43</v>
      </c>
      <c r="B492" s="5" t="s">
        <v>418</v>
      </c>
      <c r="C492" s="5" t="s">
        <v>255</v>
      </c>
      <c r="D492" t="s">
        <v>5</v>
      </c>
      <c r="E492" s="24" t="s">
        <v>256</v>
      </c>
      <c r="F492" s="25" t="s">
        <v>47</v>
      </c>
      <c r="G492" s="26">
        <v>4</v>
      </c>
      <c r="H492" s="25">
        <v>0</v>
      </c>
      <c r="I492" s="25">
        <f>ROUND(G492*H492,6)</f>
        <v>0</v>
      </c>
      <c r="L492" s="27">
        <v>0</v>
      </c>
      <c r="M492" s="22">
        <f>ROUND(ROUND(L492,2)*ROUND(G492,3),2)</f>
        <v>0</v>
      </c>
      <c r="N492" s="25" t="s">
        <v>48</v>
      </c>
      <c r="O492">
        <f>(M492*21)/100</f>
        <v>0</v>
      </c>
      <c r="P492" t="s">
        <v>49</v>
      </c>
    </row>
    <row r="493" spans="1:16" ht="12.75" customHeight="1" x14ac:dyDescent="0.2">
      <c r="A493" s="28" t="s">
        <v>50</v>
      </c>
      <c r="E493" s="29" t="s">
        <v>256</v>
      </c>
    </row>
    <row r="494" spans="1:16" ht="12.75" customHeight="1" x14ac:dyDescent="0.2">
      <c r="A494" s="28" t="s">
        <v>51</v>
      </c>
      <c r="E494" s="30" t="s">
        <v>5</v>
      </c>
    </row>
    <row r="495" spans="1:16" ht="12.75" customHeight="1" x14ac:dyDescent="0.2">
      <c r="E495" s="29" t="s">
        <v>5</v>
      </c>
    </row>
    <row r="496" spans="1:16" ht="12.75" customHeight="1" x14ac:dyDescent="0.2">
      <c r="A496" t="s">
        <v>43</v>
      </c>
      <c r="B496" s="5" t="s">
        <v>420</v>
      </c>
      <c r="C496" s="5" t="s">
        <v>505</v>
      </c>
      <c r="D496" t="s">
        <v>5</v>
      </c>
      <c r="E496" s="24" t="s">
        <v>506</v>
      </c>
      <c r="F496" s="25" t="s">
        <v>47</v>
      </c>
      <c r="G496" s="26">
        <v>16</v>
      </c>
      <c r="H496" s="25">
        <v>0</v>
      </c>
      <c r="I496" s="25">
        <f>ROUND(G496*H496,6)</f>
        <v>0</v>
      </c>
      <c r="L496" s="27">
        <v>0</v>
      </c>
      <c r="M496" s="22">
        <f>ROUND(ROUND(L496,2)*ROUND(G496,3),2)</f>
        <v>0</v>
      </c>
      <c r="N496" s="25" t="s">
        <v>48</v>
      </c>
      <c r="O496">
        <f>(M496*21)/100</f>
        <v>0</v>
      </c>
      <c r="P496" t="s">
        <v>49</v>
      </c>
    </row>
    <row r="497" spans="1:16" ht="12.75" customHeight="1" x14ac:dyDescent="0.2">
      <c r="A497" s="28" t="s">
        <v>50</v>
      </c>
      <c r="E497" s="29" t="s">
        <v>256</v>
      </c>
    </row>
    <row r="498" spans="1:16" ht="12.75" customHeight="1" x14ac:dyDescent="0.2">
      <c r="A498" s="28" t="s">
        <v>51</v>
      </c>
      <c r="E498" s="30" t="s">
        <v>5</v>
      </c>
    </row>
    <row r="499" spans="1:16" ht="12.75" customHeight="1" x14ac:dyDescent="0.2">
      <c r="E499" s="29" t="s">
        <v>5</v>
      </c>
    </row>
    <row r="500" spans="1:16" ht="12.75" customHeight="1" x14ac:dyDescent="0.2">
      <c r="A500" t="s">
        <v>40</v>
      </c>
      <c r="C500" s="6" t="s">
        <v>257</v>
      </c>
      <c r="E500" s="23" t="s">
        <v>174</v>
      </c>
      <c r="J500" s="22">
        <f>0</f>
        <v>0</v>
      </c>
      <c r="K500" s="22">
        <f>0</f>
        <v>0</v>
      </c>
      <c r="L500" s="22">
        <f>0+L501+L505</f>
        <v>0</v>
      </c>
      <c r="M500" s="22">
        <f>0+M501+M505</f>
        <v>0</v>
      </c>
    </row>
    <row r="501" spans="1:16" ht="12.75" customHeight="1" x14ac:dyDescent="0.2">
      <c r="A501" t="s">
        <v>43</v>
      </c>
      <c r="B501" s="5" t="s">
        <v>430</v>
      </c>
      <c r="C501" s="5" t="s">
        <v>507</v>
      </c>
      <c r="D501" t="s">
        <v>5</v>
      </c>
      <c r="E501" s="24" t="s">
        <v>508</v>
      </c>
      <c r="F501" s="25" t="s">
        <v>182</v>
      </c>
      <c r="G501" s="26">
        <v>0.8</v>
      </c>
      <c r="H501" s="25">
        <v>0</v>
      </c>
      <c r="I501" s="25">
        <f>ROUND(G501*H501,6)</f>
        <v>0</v>
      </c>
      <c r="L501" s="27">
        <v>0</v>
      </c>
      <c r="M501" s="22">
        <f>ROUND(ROUND(L501,2)*ROUND(G501,3),2)</f>
        <v>0</v>
      </c>
      <c r="N501" s="25" t="s">
        <v>48</v>
      </c>
      <c r="O501">
        <f>(M501*21)/100</f>
        <v>0</v>
      </c>
      <c r="P501" t="s">
        <v>49</v>
      </c>
    </row>
    <row r="502" spans="1:16" ht="12.75" customHeight="1" x14ac:dyDescent="0.2">
      <c r="A502" s="28" t="s">
        <v>50</v>
      </c>
      <c r="E502" s="29" t="s">
        <v>259</v>
      </c>
    </row>
    <row r="503" spans="1:16" ht="12.75" customHeight="1" x14ac:dyDescent="0.2">
      <c r="A503" s="28" t="s">
        <v>51</v>
      </c>
      <c r="E503" s="30" t="s">
        <v>5</v>
      </c>
    </row>
    <row r="504" spans="1:16" ht="12.75" customHeight="1" x14ac:dyDescent="0.2">
      <c r="E504" s="29" t="s">
        <v>5</v>
      </c>
    </row>
    <row r="505" spans="1:16" ht="12.75" customHeight="1" x14ac:dyDescent="0.2">
      <c r="A505" t="s">
        <v>43</v>
      </c>
      <c r="B505" s="5" t="s">
        <v>425</v>
      </c>
      <c r="C505" s="5" t="s">
        <v>173</v>
      </c>
      <c r="D505" t="s">
        <v>5</v>
      </c>
      <c r="E505" s="24" t="s">
        <v>174</v>
      </c>
      <c r="F505" s="25" t="s">
        <v>182</v>
      </c>
      <c r="G505" s="26">
        <v>3.25</v>
      </c>
      <c r="H505" s="25">
        <v>0</v>
      </c>
      <c r="I505" s="25">
        <f>ROUND(G505*H505,6)</f>
        <v>0</v>
      </c>
      <c r="L505" s="27">
        <v>0</v>
      </c>
      <c r="M505" s="22">
        <f>ROUND(ROUND(L505,2)*ROUND(G505,3),2)</f>
        <v>0</v>
      </c>
      <c r="N505" s="25" t="s">
        <v>65</v>
      </c>
      <c r="O505">
        <f>(M505*21)/100</f>
        <v>0</v>
      </c>
      <c r="P505" t="s">
        <v>49</v>
      </c>
    </row>
    <row r="506" spans="1:16" ht="12.75" customHeight="1" x14ac:dyDescent="0.2">
      <c r="A506" s="28" t="s">
        <v>50</v>
      </c>
      <c r="E506" s="29" t="s">
        <v>259</v>
      </c>
    </row>
    <row r="507" spans="1:16" ht="12.75" customHeight="1" x14ac:dyDescent="0.2">
      <c r="A507" s="28" t="s">
        <v>51</v>
      </c>
      <c r="E507" s="30" t="s">
        <v>5</v>
      </c>
    </row>
    <row r="508" spans="1:16" ht="12.75" customHeight="1" x14ac:dyDescent="0.2">
      <c r="E508" s="29" t="s">
        <v>5</v>
      </c>
    </row>
    <row r="509" spans="1:16" ht="12.75" customHeight="1" x14ac:dyDescent="0.2">
      <c r="A509" t="s">
        <v>40</v>
      </c>
      <c r="C509" s="6" t="s">
        <v>260</v>
      </c>
      <c r="E509" s="23" t="s">
        <v>261</v>
      </c>
      <c r="J509" s="22">
        <f>0</f>
        <v>0</v>
      </c>
      <c r="K509" s="22">
        <f>0</f>
        <v>0</v>
      </c>
      <c r="L509" s="22">
        <f>0+L510+L514</f>
        <v>0</v>
      </c>
      <c r="M509" s="22">
        <f>0+M510+M514</f>
        <v>0</v>
      </c>
    </row>
    <row r="510" spans="1:16" ht="12.75" customHeight="1" x14ac:dyDescent="0.2">
      <c r="A510" t="s">
        <v>43</v>
      </c>
      <c r="B510" s="5" t="s">
        <v>433</v>
      </c>
      <c r="C510" s="5" t="s">
        <v>263</v>
      </c>
      <c r="D510" t="s">
        <v>5</v>
      </c>
      <c r="E510" s="24" t="s">
        <v>264</v>
      </c>
      <c r="F510" s="25" t="s">
        <v>178</v>
      </c>
      <c r="G510" s="26">
        <v>8</v>
      </c>
      <c r="H510" s="25">
        <v>0</v>
      </c>
      <c r="I510" s="25">
        <f>ROUND(G510*H510,6)</f>
        <v>0</v>
      </c>
      <c r="L510" s="27">
        <v>0</v>
      </c>
      <c r="M510" s="22">
        <f>ROUND(ROUND(L510,2)*ROUND(G510,3),2)</f>
        <v>0</v>
      </c>
      <c r="N510" s="25" t="s">
        <v>48</v>
      </c>
      <c r="O510">
        <f>(M510*21)/100</f>
        <v>0</v>
      </c>
      <c r="P510" t="s">
        <v>49</v>
      </c>
    </row>
    <row r="511" spans="1:16" ht="12.75" customHeight="1" x14ac:dyDescent="0.2">
      <c r="A511" s="28" t="s">
        <v>50</v>
      </c>
      <c r="E511" s="29" t="s">
        <v>265</v>
      </c>
    </row>
    <row r="512" spans="1:16" ht="12.75" customHeight="1" x14ac:dyDescent="0.2">
      <c r="A512" s="28" t="s">
        <v>51</v>
      </c>
      <c r="E512" s="30" t="s">
        <v>5</v>
      </c>
    </row>
    <row r="513" spans="1:16" ht="12.75" customHeight="1" x14ac:dyDescent="0.2">
      <c r="E513" s="29" t="s">
        <v>5</v>
      </c>
    </row>
    <row r="514" spans="1:16" ht="12.75" customHeight="1" x14ac:dyDescent="0.2">
      <c r="A514" t="s">
        <v>43</v>
      </c>
      <c r="B514" s="5" t="s">
        <v>439</v>
      </c>
      <c r="C514" s="5" t="s">
        <v>267</v>
      </c>
      <c r="D514" t="s">
        <v>5</v>
      </c>
      <c r="E514" s="24" t="s">
        <v>268</v>
      </c>
      <c r="F514" s="25" t="s">
        <v>178</v>
      </c>
      <c r="G514" s="26">
        <v>28</v>
      </c>
      <c r="H514" s="25">
        <v>0</v>
      </c>
      <c r="I514" s="25">
        <f>ROUND(G514*H514,6)</f>
        <v>0</v>
      </c>
      <c r="L514" s="27">
        <v>0</v>
      </c>
      <c r="M514" s="22">
        <f>ROUND(ROUND(L514,2)*ROUND(G514,3),2)</f>
        <v>0</v>
      </c>
      <c r="N514" s="25" t="s">
        <v>65</v>
      </c>
      <c r="O514">
        <f>(M514*21)/100</f>
        <v>0</v>
      </c>
      <c r="P514" t="s">
        <v>49</v>
      </c>
    </row>
    <row r="515" spans="1:16" ht="12.75" customHeight="1" x14ac:dyDescent="0.2">
      <c r="A515" s="28" t="s">
        <v>50</v>
      </c>
      <c r="E515" s="29" t="s">
        <v>269</v>
      </c>
    </row>
    <row r="516" spans="1:16" ht="12.75" customHeight="1" x14ac:dyDescent="0.2">
      <c r="A516" s="28" t="s">
        <v>51</v>
      </c>
      <c r="E516" s="30" t="s">
        <v>5</v>
      </c>
    </row>
    <row r="517" spans="1:16" ht="12.75" customHeight="1" x14ac:dyDescent="0.2">
      <c r="E517" s="29" t="s">
        <v>5</v>
      </c>
    </row>
    <row r="518" spans="1:16" ht="12.75" customHeight="1" x14ac:dyDescent="0.2">
      <c r="A518" t="s">
        <v>40</v>
      </c>
      <c r="C518" s="6" t="s">
        <v>270</v>
      </c>
      <c r="E518" s="23" t="s">
        <v>271</v>
      </c>
      <c r="J518" s="22">
        <f>0</f>
        <v>0</v>
      </c>
      <c r="K518" s="22">
        <f>0</f>
        <v>0</v>
      </c>
      <c r="L518" s="22">
        <f>0+L519</f>
        <v>0</v>
      </c>
      <c r="M518" s="22">
        <f>0+M519</f>
        <v>0</v>
      </c>
    </row>
    <row r="519" spans="1:16" ht="12.75" customHeight="1" x14ac:dyDescent="0.2">
      <c r="A519" t="s">
        <v>43</v>
      </c>
      <c r="B519" s="5" t="s">
        <v>443</v>
      </c>
      <c r="C519" s="5" t="s">
        <v>273</v>
      </c>
      <c r="D519" t="s">
        <v>5</v>
      </c>
      <c r="E519" s="24" t="s">
        <v>509</v>
      </c>
      <c r="F519" s="25" t="s">
        <v>178</v>
      </c>
      <c r="G519" s="26">
        <v>20</v>
      </c>
      <c r="H519" s="25">
        <v>0</v>
      </c>
      <c r="I519" s="25">
        <f>ROUND(G519*H519,6)</f>
        <v>0</v>
      </c>
      <c r="L519" s="27">
        <v>0</v>
      </c>
      <c r="M519" s="22">
        <f>ROUND(ROUND(L519,2)*ROUND(G519,3),2)</f>
        <v>0</v>
      </c>
      <c r="N519" s="25" t="s">
        <v>65</v>
      </c>
      <c r="O519">
        <f>(M519*21)/100</f>
        <v>0</v>
      </c>
      <c r="P519" t="s">
        <v>49</v>
      </c>
    </row>
    <row r="520" spans="1:16" ht="12.75" customHeight="1" x14ac:dyDescent="0.2">
      <c r="A520" s="28" t="s">
        <v>50</v>
      </c>
      <c r="E520" s="29" t="s">
        <v>274</v>
      </c>
    </row>
    <row r="521" spans="1:16" ht="12.75" customHeight="1" x14ac:dyDescent="0.2">
      <c r="A521" s="28" t="s">
        <v>51</v>
      </c>
      <c r="E521" s="30" t="s">
        <v>5</v>
      </c>
    </row>
    <row r="522" spans="1:16" ht="12.75" customHeight="1" x14ac:dyDescent="0.2">
      <c r="E522" s="29" t="s">
        <v>5</v>
      </c>
    </row>
    <row r="523" spans="1:16" ht="12.75" customHeight="1" x14ac:dyDescent="0.2">
      <c r="A523" t="s">
        <v>37</v>
      </c>
      <c r="C523" s="6" t="s">
        <v>510</v>
      </c>
      <c r="E523" s="23" t="s">
        <v>511</v>
      </c>
      <c r="J523" s="22">
        <f>0+J524+J529</f>
        <v>0</v>
      </c>
      <c r="K523" s="22">
        <f>0+K524+K529</f>
        <v>0</v>
      </c>
      <c r="L523" s="22">
        <f>0+L524+L529</f>
        <v>0</v>
      </c>
      <c r="M523" s="22">
        <f>0+M524+M529</f>
        <v>0</v>
      </c>
    </row>
    <row r="524" spans="1:16" ht="12.75" customHeight="1" x14ac:dyDescent="0.2">
      <c r="A524" t="s">
        <v>40</v>
      </c>
      <c r="C524" s="6" t="s">
        <v>512</v>
      </c>
      <c r="E524" s="23" t="s">
        <v>513</v>
      </c>
      <c r="J524" s="22">
        <f>0</f>
        <v>0</v>
      </c>
      <c r="K524" s="22">
        <f>0</f>
        <v>0</v>
      </c>
      <c r="L524" s="22">
        <f>0+L525</f>
        <v>0</v>
      </c>
      <c r="M524" s="22">
        <f>0+M525</f>
        <v>0</v>
      </c>
    </row>
    <row r="525" spans="1:16" ht="12.75" customHeight="1" x14ac:dyDescent="0.2">
      <c r="A525" t="s">
        <v>43</v>
      </c>
      <c r="B525" s="5" t="s">
        <v>44</v>
      </c>
      <c r="C525" s="5" t="s">
        <v>514</v>
      </c>
      <c r="D525" t="s">
        <v>5</v>
      </c>
      <c r="E525" s="24" t="s">
        <v>515</v>
      </c>
      <c r="F525" s="25" t="s">
        <v>182</v>
      </c>
      <c r="G525" s="26">
        <v>15</v>
      </c>
      <c r="H525" s="25">
        <v>0</v>
      </c>
      <c r="I525" s="25">
        <f>ROUND(G525*H525,6)</f>
        <v>0</v>
      </c>
      <c r="L525" s="27">
        <v>0</v>
      </c>
      <c r="M525" s="22">
        <f>ROUND(ROUND(L525,2)*ROUND(G525,3),2)</f>
        <v>0</v>
      </c>
      <c r="N525" s="25" t="s">
        <v>48</v>
      </c>
      <c r="O525">
        <f>(M525*21)/100</f>
        <v>0</v>
      </c>
      <c r="P525" t="s">
        <v>49</v>
      </c>
    </row>
    <row r="526" spans="1:16" ht="12.75" customHeight="1" x14ac:dyDescent="0.2">
      <c r="A526" s="28" t="s">
        <v>50</v>
      </c>
      <c r="E526" s="29" t="s">
        <v>515</v>
      </c>
    </row>
    <row r="527" spans="1:16" ht="12.75" customHeight="1" x14ac:dyDescent="0.2">
      <c r="A527" s="28" t="s">
        <v>51</v>
      </c>
      <c r="E527" s="30" t="s">
        <v>5</v>
      </c>
    </row>
    <row r="528" spans="1:16" ht="12.75" customHeight="1" x14ac:dyDescent="0.2">
      <c r="E528" s="29" t="s">
        <v>5</v>
      </c>
    </row>
    <row r="529" spans="1:16" ht="12.75" customHeight="1" x14ac:dyDescent="0.2">
      <c r="A529" t="s">
        <v>40</v>
      </c>
      <c r="C529" s="6" t="s">
        <v>224</v>
      </c>
      <c r="E529" s="23" t="s">
        <v>516</v>
      </c>
      <c r="J529" s="22">
        <f>0</f>
        <v>0</v>
      </c>
      <c r="K529" s="22">
        <f>0</f>
        <v>0</v>
      </c>
      <c r="L529" s="22">
        <f>0+L530+L534+L538</f>
        <v>0</v>
      </c>
      <c r="M529" s="22">
        <f>0+M530+M534+M538</f>
        <v>0</v>
      </c>
    </row>
    <row r="530" spans="1:16" ht="12.75" customHeight="1" x14ac:dyDescent="0.2">
      <c r="A530" t="s">
        <v>43</v>
      </c>
      <c r="B530" s="5" t="s">
        <v>135</v>
      </c>
      <c r="C530" s="5" t="s">
        <v>135</v>
      </c>
      <c r="D530" t="s">
        <v>5</v>
      </c>
      <c r="E530" s="24" t="s">
        <v>517</v>
      </c>
      <c r="F530" s="25" t="s">
        <v>47</v>
      </c>
      <c r="G530" s="26">
        <v>12</v>
      </c>
      <c r="H530" s="25">
        <v>0</v>
      </c>
      <c r="I530" s="25">
        <f>ROUND(G530*H530,6)</f>
        <v>0</v>
      </c>
      <c r="L530" s="27">
        <v>0</v>
      </c>
      <c r="M530" s="22">
        <f>ROUND(ROUND(L530,2)*ROUND(G530,3),2)</f>
        <v>0</v>
      </c>
      <c r="N530" s="25" t="s">
        <v>48</v>
      </c>
      <c r="O530">
        <f>(M530*21)/100</f>
        <v>0</v>
      </c>
      <c r="P530" t="s">
        <v>49</v>
      </c>
    </row>
    <row r="531" spans="1:16" ht="12.75" customHeight="1" x14ac:dyDescent="0.2">
      <c r="A531" s="28" t="s">
        <v>50</v>
      </c>
      <c r="E531" s="29" t="s">
        <v>517</v>
      </c>
    </row>
    <row r="532" spans="1:16" ht="12.75" customHeight="1" x14ac:dyDescent="0.2">
      <c r="A532" s="28" t="s">
        <v>51</v>
      </c>
      <c r="E532" s="30" t="s">
        <v>5</v>
      </c>
    </row>
    <row r="533" spans="1:16" ht="12.75" customHeight="1" x14ac:dyDescent="0.2">
      <c r="E533" s="29" t="s">
        <v>5</v>
      </c>
    </row>
    <row r="534" spans="1:16" ht="12.75" customHeight="1" x14ac:dyDescent="0.2">
      <c r="A534" t="s">
        <v>43</v>
      </c>
      <c r="B534" s="5" t="s">
        <v>140</v>
      </c>
      <c r="C534" s="5" t="s">
        <v>140</v>
      </c>
      <c r="D534" t="s">
        <v>5</v>
      </c>
      <c r="E534" s="24" t="s">
        <v>518</v>
      </c>
      <c r="F534" s="25" t="s">
        <v>47</v>
      </c>
      <c r="G534" s="26">
        <v>1</v>
      </c>
      <c r="H534" s="25">
        <v>0</v>
      </c>
      <c r="I534" s="25">
        <f>ROUND(G534*H534,6)</f>
        <v>0</v>
      </c>
      <c r="L534" s="27">
        <v>0</v>
      </c>
      <c r="M534" s="22">
        <f>ROUND(ROUND(L534,2)*ROUND(G534,3),2)</f>
        <v>0</v>
      </c>
      <c r="N534" s="25" t="s">
        <v>48</v>
      </c>
      <c r="O534">
        <f>(M534*21)/100</f>
        <v>0</v>
      </c>
      <c r="P534" t="s">
        <v>49</v>
      </c>
    </row>
    <row r="535" spans="1:16" ht="12.75" customHeight="1" x14ac:dyDescent="0.2">
      <c r="A535" s="28" t="s">
        <v>50</v>
      </c>
      <c r="E535" s="29" t="s">
        <v>518</v>
      </c>
    </row>
    <row r="536" spans="1:16" ht="12.75" customHeight="1" x14ac:dyDescent="0.2">
      <c r="A536" s="28" t="s">
        <v>51</v>
      </c>
      <c r="E536" s="30" t="s">
        <v>5</v>
      </c>
    </row>
    <row r="537" spans="1:16" ht="12.75" customHeight="1" x14ac:dyDescent="0.2">
      <c r="E537" s="29" t="s">
        <v>5</v>
      </c>
    </row>
    <row r="538" spans="1:16" ht="12.75" customHeight="1" x14ac:dyDescent="0.2">
      <c r="A538" t="s">
        <v>43</v>
      </c>
      <c r="B538" s="5" t="s">
        <v>143</v>
      </c>
      <c r="C538" s="5" t="s">
        <v>143</v>
      </c>
      <c r="D538" t="s">
        <v>5</v>
      </c>
      <c r="E538" s="24" t="s">
        <v>519</v>
      </c>
      <c r="F538" s="25" t="s">
        <v>297</v>
      </c>
      <c r="G538" s="26">
        <v>1</v>
      </c>
      <c r="H538" s="25">
        <v>0</v>
      </c>
      <c r="I538" s="25">
        <f>ROUND(G538*H538,6)</f>
        <v>0</v>
      </c>
      <c r="L538" s="27">
        <v>0</v>
      </c>
      <c r="M538" s="22">
        <f>ROUND(ROUND(L538,2)*ROUND(G538,3),2)</f>
        <v>0</v>
      </c>
      <c r="N538" s="25" t="s">
        <v>48</v>
      </c>
      <c r="O538">
        <f>(M538*21)/100</f>
        <v>0</v>
      </c>
      <c r="P538" t="s">
        <v>49</v>
      </c>
    </row>
    <row r="539" spans="1:16" ht="12.75" customHeight="1" x14ac:dyDescent="0.2">
      <c r="A539" s="28" t="s">
        <v>50</v>
      </c>
      <c r="E539" s="29" t="s">
        <v>518</v>
      </c>
    </row>
    <row r="540" spans="1:16" ht="12.75" customHeight="1" x14ac:dyDescent="0.2">
      <c r="A540" s="28" t="s">
        <v>51</v>
      </c>
      <c r="E540" s="30" t="s">
        <v>5</v>
      </c>
    </row>
    <row r="541" spans="1:16" ht="12.75" customHeight="1" x14ac:dyDescent="0.2">
      <c r="E541" s="29" t="s">
        <v>5</v>
      </c>
    </row>
  </sheetData>
  <sheetProtection algorithmName="SHA-512" hashValue="lfv2lR1B0JkjyxjiXjX3cthDNIn2N7HdmsRtbMykk1XaiZDrqs2uZWP0HM9SRToEbUEzAC1E3JgjtvnbDiKV4g==" saltValue="3gpCdw7CAcCodVzjnc7wOw==" spinCount="100000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N5:N7"/>
    <mergeCell ref="F5:F7"/>
    <mergeCell ref="G5:G7"/>
    <mergeCell ref="H5:H7"/>
    <mergeCell ref="I5:I7"/>
    <mergeCell ref="J5:M5"/>
    <mergeCell ref="J6:K6"/>
    <mergeCell ref="L6:M6"/>
  </mergeCells>
  <pageMargins left="0.75" right="0.75" top="1" bottom="1" header="0.5" footer="0.5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SO V 01</vt:lpstr>
      <vt:lpstr>SO V 02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potmesill</cp:lastModifiedBy>
  <dcterms:modified xsi:type="dcterms:W3CDTF">2018-06-21T10:33:34Z</dcterms:modified>
  <cp:category/>
  <cp:contentStatus/>
</cp:coreProperties>
</file>