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65491" windowWidth="24240" windowHeight="12435" activeTab="0"/>
  </bookViews>
  <sheets>
    <sheet name="List1" sheetId="1" r:id="rId1"/>
    <sheet name="List2" sheetId="2" r:id="rId2"/>
    <sheet name="List3" sheetId="3" r:id="rId3"/>
  </sheets>
  <definedNames>
    <definedName name="_xlnm.Print_Area" localSheetId="0">'List1'!$A$27:$C$27</definedName>
  </definedNames>
  <calcPr fullCalcOnLoad="1"/>
</workbook>
</file>

<file path=xl/sharedStrings.xml><?xml version="1.0" encoding="utf-8"?>
<sst xmlns="http://schemas.openxmlformats.org/spreadsheetml/2006/main" count="160" uniqueCount="102">
  <si>
    <t>Uchazeč:</t>
  </si>
  <si>
    <t>(obchodní firma nebo název)</t>
  </si>
  <si>
    <t>Sídlo:</t>
  </si>
  <si>
    <t>(v případě fyzické osoby bydliště)</t>
  </si>
  <si>
    <t>(celá adresa vč. PSČ)</t>
  </si>
  <si>
    <t>Právní forma:</t>
  </si>
  <si>
    <t>IČ:</t>
  </si>
  <si>
    <t>DIČ:</t>
  </si>
  <si>
    <t>Požadavek</t>
  </si>
  <si>
    <t>Počet kusů:</t>
  </si>
  <si>
    <t>Minimální konfigurace:</t>
  </si>
  <si>
    <t>Záruka:</t>
  </si>
  <si>
    <t>Nabídková cena (Kč)</t>
  </si>
  <si>
    <t>Nabídková cena bez DPH</t>
  </si>
  <si>
    <t>DPH</t>
  </si>
  <si>
    <t>Nabídková cena včetně DPH</t>
  </si>
  <si>
    <t>CPU:</t>
  </si>
  <si>
    <t>RAM:</t>
  </si>
  <si>
    <r>
      <t>HDD</t>
    </r>
    <r>
      <rPr>
        <sz val="10"/>
        <color indexed="8"/>
        <rFont val="Arial"/>
        <family val="2"/>
      </rPr>
      <t>:</t>
    </r>
  </si>
  <si>
    <t>Ostatní:</t>
  </si>
  <si>
    <t>OS:</t>
  </si>
  <si>
    <t>LCD:</t>
  </si>
  <si>
    <t>Uchazeč doplní do zelených políček konkrétní zboží a komponenty, které nabízí.</t>
  </si>
  <si>
    <t>Servis:</t>
  </si>
  <si>
    <t>1A</t>
  </si>
  <si>
    <t>1B</t>
  </si>
  <si>
    <t>Tablet</t>
  </si>
  <si>
    <t xml:space="preserve">Příloha č.1  Podrobná specifikace položek </t>
  </si>
  <si>
    <t>Položka</t>
  </si>
  <si>
    <t>Předmět</t>
  </si>
  <si>
    <t>Ks</t>
  </si>
  <si>
    <t>2A</t>
  </si>
  <si>
    <t>2B</t>
  </si>
  <si>
    <t>minimálně 2 roky</t>
  </si>
  <si>
    <t>Dataprojektor</t>
  </si>
  <si>
    <t>Multifunkční laserová tiskárna</t>
  </si>
  <si>
    <t>Notebook s myší</t>
  </si>
  <si>
    <t>Myš:</t>
  </si>
  <si>
    <t>Klávesnice:</t>
  </si>
  <si>
    <t>úplná s numerickou částí</t>
  </si>
  <si>
    <t>min. 1 GB</t>
  </si>
  <si>
    <t>min. 16 GB</t>
  </si>
  <si>
    <t>Maximální velikost paměťové karty</t>
  </si>
  <si>
    <t>min. 32 GB</t>
  </si>
  <si>
    <t>instalovany operační systém</t>
  </si>
  <si>
    <t>max. cena (bez DPH) / ks</t>
  </si>
  <si>
    <t>technologie</t>
  </si>
  <si>
    <t>3LCD</t>
  </si>
  <si>
    <t>svítivost</t>
  </si>
  <si>
    <t>životnost lampy</t>
  </si>
  <si>
    <t>min. 3500 hodin</t>
  </si>
  <si>
    <t>rozlišení</t>
  </si>
  <si>
    <t>hlučnost</t>
  </si>
  <si>
    <t>max. 40dB</t>
  </si>
  <si>
    <t>hmotnost</t>
  </si>
  <si>
    <t>max. 2 kg</t>
  </si>
  <si>
    <t>Doplňky</t>
  </si>
  <si>
    <t>kompatibilní držák na strop
USB, VGA, audio a HDMI kabel min. délky 10 metrů</t>
  </si>
  <si>
    <t>Příloha č.1  Podrobná specifikace: „Dodávka IT zařízení  - Centrum praktického a ekonomického vzdělávání v Ústeckém kraji" reg. č. CZ.1.07/1.1.00/54.0049</t>
  </si>
  <si>
    <t>technologie tisku</t>
  </si>
  <si>
    <t>rozhraní</t>
  </si>
  <si>
    <t>rychlost tisku</t>
  </si>
  <si>
    <t>skenování</t>
  </si>
  <si>
    <t>provozní zátěž</t>
  </si>
  <si>
    <t>rozlišení tisku</t>
  </si>
  <si>
    <t>min. 2500 lumenů, v ECO modu min. 1500 lumenů</t>
  </si>
  <si>
    <t>min. 4 GB DDR3 min.</t>
  </si>
  <si>
    <t>min. 10“, dotykový, min. 1280x800, IPS PANEL</t>
  </si>
  <si>
    <t>802.11 b/g/n, audio, min.1x microUSB, G-sensor, vibrace, Hall sensor (magnetický kryt)</t>
  </si>
  <si>
    <t>nativně min. 1280x800, podporované rozlišení: až 1080p</t>
  </si>
  <si>
    <t>zvuk</t>
  </si>
  <si>
    <t>1W</t>
  </si>
  <si>
    <t>Oboustranný tisk</t>
  </si>
  <si>
    <t>plně automatický oboustranný tisk</t>
  </si>
  <si>
    <t>Záruka</t>
  </si>
  <si>
    <t>3 roky NBD on site</t>
  </si>
  <si>
    <t>Laser, černobílá</t>
  </si>
  <si>
    <t>min 45 000 listů za měsíc</t>
  </si>
  <si>
    <t>min 34listů za minutu</t>
  </si>
  <si>
    <t>1200x1200 dpi, 600x600 dpi</t>
  </si>
  <si>
    <t>automatický podavač, oboustranné, min. 1100x11000 dpi černobílo, min.600x600dpi barevně,  min. 19 listů za minutu černobíle, min 8 listů za min. barevně, skenování do emailu, skenování do USB, skenování na síť</t>
  </si>
  <si>
    <t>OnSite - NBD</t>
  </si>
  <si>
    <t>minimálně 3 roky NBD</t>
  </si>
  <si>
    <t>min. 500GB 5400 ot. Min</t>
  </si>
  <si>
    <t>15,6'' HD (1366x768), LED Backlit Anti-Glare (16:9), 720P HD Webcam</t>
  </si>
  <si>
    <t>USB 2 tlačítka + rolovací kolečko, laserová technologie s rozlišením 2000dpi</t>
  </si>
  <si>
    <t>minimálně 3300 bodů v http://www.cpubenchmark.net/</t>
  </si>
  <si>
    <t>3A</t>
  </si>
  <si>
    <t>3B</t>
  </si>
  <si>
    <t>Plátno</t>
  </si>
  <si>
    <t>Laser ukazovátko</t>
  </si>
  <si>
    <t>RJ45, USB</t>
  </si>
  <si>
    <t>popis</t>
  </si>
  <si>
    <t>velké bílé manuální rolovací, s úhlopříčkou min. 250 cm</t>
  </si>
  <si>
    <t>s multimediálním připojením k PC</t>
  </si>
  <si>
    <t>Nabízený produkt (produktové číslo) - doplní uchazeč</t>
  </si>
  <si>
    <t>Nabízený produkt (produktové číslo) - dpplní uchazeč</t>
  </si>
  <si>
    <t>Nabízený produkt (produktové číslo) - dplní uchazeč</t>
  </si>
  <si>
    <t>max. cena (bez DPH) celkem za položku</t>
  </si>
  <si>
    <r>
      <t xml:space="preserve">Gigabit Ethernet, </t>
    </r>
    <r>
      <rPr>
        <sz val="10"/>
        <color indexed="8"/>
        <rFont val="Tahoma"/>
        <family val="2"/>
      </rPr>
      <t>Dual Band Wireless</t>
    </r>
    <r>
      <rPr>
        <sz val="10"/>
        <color indexed="8"/>
        <rFont val="Tahoma"/>
        <family val="2"/>
      </rPr>
      <t>, 2x USB 3.0, 1x USB 2.0 (napájený), 1x VGA, 1x HDMI, 1x 3.5mm Combo Jack Headphone/Mic, čtečka karet 4-in-1 (SD / SDHC / SDXC / MMC slot), RJ45, DVDRW, výdrž baterie až 6 hod</t>
    </r>
  </si>
  <si>
    <t>64bitový profesionální operační systém, aktuální verze nabízená výrobcem. Kompatibilní se stávajícím počítačovým prostředím univerzity. OS podporovaný výrobcem (formou aktualizací) min. do roku 2020. Licence nesmí být formou upgrade ze starší verze OS</t>
  </si>
  <si>
    <t>Cena (bez DPH) celkem za položku (doplní uchazeč)</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</si>
</sst>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
    <numFmt numFmtId="174" formatCode="[$€-2]\ #,##0.00_);[Red]\([$€-2]\ #,##0.00\)"/>
  </numFmts>
  <fonts count="43">
    <font>
      <sz val="11"/>
      <color indexed="8"/>
      <name val="Calibri"/>
      <family val="2"/>
    </font>
    <font>
      <b/>
      <sz val="10"/>
      <color indexed="8"/>
      <name val="Arial"/>
      <family val="2"/>
    </font>
    <font>
      <sz val="10"/>
      <color indexed="8"/>
      <name val="Arial"/>
      <family val="2"/>
    </font>
    <font>
      <sz val="8"/>
      <name val="Calibri"/>
      <family val="2"/>
    </font>
    <font>
      <u val="single"/>
      <sz val="10.8"/>
      <color indexed="36"/>
      <name val="Calibri"/>
      <family val="2"/>
    </font>
    <font>
      <i/>
      <sz val="10"/>
      <color indexed="8"/>
      <name val="Arial"/>
      <family val="2"/>
    </font>
    <font>
      <u val="single"/>
      <sz val="11"/>
      <color indexed="12"/>
      <name val="Calibri"/>
      <family val="2"/>
    </font>
    <font>
      <sz val="10"/>
      <color indexed="8"/>
      <name val="Tahoma"/>
      <family val="2"/>
    </font>
    <font>
      <b/>
      <sz val="10"/>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
      <patternFill patternType="solid">
        <fgColor rgb="FFFFFF00"/>
        <bgColor indexed="64"/>
      </patternFill>
    </fill>
    <fill>
      <patternFill patternType="solid">
        <fgColor rgb="FFCCFFCC"/>
        <bgColor indexed="64"/>
      </patternFill>
    </fill>
    <fill>
      <patternFill patternType="solid">
        <fgColor indexed="9"/>
        <bgColor indexed="64"/>
      </patternFill>
    </fill>
  </fills>
  <borders count="5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medium"/>
      <top>
        <color indexed="63"/>
      </top>
      <bottom style="medium"/>
    </border>
    <border>
      <left style="medium"/>
      <right style="medium"/>
      <top/>
      <bottom/>
    </border>
    <border>
      <left style="medium"/>
      <right style="medium"/>
      <top style="medium"/>
      <bottom style="medium"/>
    </border>
    <border>
      <left style="medium"/>
      <right style="medium">
        <color indexed="8"/>
      </right>
      <top style="medium"/>
      <bottom style="medium"/>
    </border>
    <border>
      <left style="medium">
        <color indexed="8"/>
      </left>
      <right style="medium"/>
      <top style="medium"/>
      <bottom style="medium"/>
    </border>
    <border>
      <left style="medium"/>
      <right>
        <color indexed="63"/>
      </right>
      <top>
        <color indexed="63"/>
      </top>
      <bottom style="medium"/>
    </border>
    <border>
      <left/>
      <right/>
      <top/>
      <bottom style="medium">
        <color indexed="8"/>
      </bottom>
    </border>
    <border>
      <left style="medium"/>
      <right style="medium"/>
      <top/>
      <bottom style="medium">
        <color indexed="8"/>
      </bottom>
    </border>
    <border>
      <left style="medium"/>
      <right style="medium"/>
      <top style="medium"/>
      <bottom/>
    </border>
    <border>
      <left/>
      <right/>
      <top style="medium">
        <color indexed="8"/>
      </top>
      <bottom/>
    </border>
    <border>
      <left style="medium"/>
      <right style="thin"/>
      <top style="medium"/>
      <bottom style="thin"/>
    </border>
    <border>
      <left style="thin"/>
      <right style="thin"/>
      <top style="medium"/>
      <bottom style="thin"/>
    </border>
    <border>
      <left style="thin"/>
      <right style="thin"/>
      <top style="thin"/>
      <bottom>
        <color indexed="63"/>
      </bottom>
    </border>
    <border>
      <left style="medium"/>
      <right/>
      <top>
        <color indexed="63"/>
      </top>
      <bottom style="medium">
        <color indexed="8"/>
      </bottom>
    </border>
    <border>
      <left style="medium"/>
      <right style="medium">
        <color indexed="8"/>
      </right>
      <top/>
      <bottom style="medium">
        <color indexed="8"/>
      </bottom>
    </border>
    <border>
      <left style="medium"/>
      <right style="thin"/>
      <top style="thin"/>
      <bottom>
        <color indexed="63"/>
      </bottom>
    </border>
    <border>
      <left style="medium"/>
      <right/>
      <top style="medium"/>
      <bottom style="medium"/>
    </border>
    <border>
      <left/>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medium"/>
      <bottom style="medium">
        <color indexed="8"/>
      </bottom>
    </border>
    <border>
      <left>
        <color indexed="63"/>
      </left>
      <right style="medium">
        <color indexed="8"/>
      </right>
      <top style="medium"/>
      <bottom style="medium"/>
    </border>
    <border>
      <left style="medium"/>
      <right>
        <color indexed="63"/>
      </right>
      <top/>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bottom>
        <color indexed="63"/>
      </bottom>
    </border>
    <border>
      <left>
        <color indexed="63"/>
      </left>
      <right style="medium"/>
      <top>
        <color indexed="63"/>
      </top>
      <bottom style="medium"/>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style="medium">
        <color indexed="8"/>
      </left>
      <right/>
      <top/>
      <bottom/>
    </border>
    <border>
      <left style="medium"/>
      <right>
        <color indexed="63"/>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9" fillId="19" borderId="0" applyNumberFormat="0" applyBorder="0" applyAlignment="0" applyProtection="0"/>
    <xf numFmtId="0" fontId="3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26" fillId="0" borderId="0">
      <alignment/>
      <protection/>
    </xf>
    <xf numFmtId="0" fontId="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cellStyleXfs>
  <cellXfs count="127">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32" borderId="12" xfId="0" applyFont="1" applyFill="1" applyBorder="1" applyAlignment="1">
      <alignment vertical="top" wrapText="1"/>
    </xf>
    <xf numFmtId="0" fontId="2" fillId="32" borderId="13" xfId="0" applyFont="1" applyFill="1" applyBorder="1" applyAlignment="1">
      <alignment vertical="top" wrapText="1"/>
    </xf>
    <xf numFmtId="0" fontId="2" fillId="32" borderId="14" xfId="0" applyFont="1" applyFill="1" applyBorder="1" applyAlignment="1">
      <alignment vertical="top" wrapText="1"/>
    </xf>
    <xf numFmtId="0" fontId="1" fillId="32" borderId="14" xfId="0" applyFont="1" applyFill="1" applyBorder="1" applyAlignment="1">
      <alignment vertical="top" wrapText="1"/>
    </xf>
    <xf numFmtId="0" fontId="1" fillId="32" borderId="14"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5" xfId="0" applyFont="1" applyFill="1" applyBorder="1" applyAlignment="1">
      <alignment vertical="top" wrapText="1"/>
    </xf>
    <xf numFmtId="0" fontId="2" fillId="32" borderId="16" xfId="0" applyFont="1" applyFill="1" applyBorder="1" applyAlignment="1">
      <alignment horizontal="left" vertical="top" wrapText="1"/>
    </xf>
    <xf numFmtId="0" fontId="2" fillId="32" borderId="17" xfId="0" applyFont="1" applyFill="1" applyBorder="1" applyAlignment="1">
      <alignment vertical="top" wrapText="1"/>
    </xf>
    <xf numFmtId="0" fontId="2" fillId="32" borderId="18" xfId="0" applyFont="1" applyFill="1" applyBorder="1" applyAlignment="1">
      <alignment vertical="top" wrapText="1"/>
    </xf>
    <xf numFmtId="0" fontId="2" fillId="32" borderId="14" xfId="0" applyFont="1" applyFill="1" applyBorder="1" applyAlignment="1">
      <alignment vertical="top" wrapText="1"/>
    </xf>
    <xf numFmtId="0" fontId="7" fillId="32" borderId="14" xfId="0" applyFont="1" applyFill="1" applyBorder="1" applyAlignment="1">
      <alignment vertical="top" wrapText="1"/>
    </xf>
    <xf numFmtId="0" fontId="7" fillId="32" borderId="19" xfId="0" applyFont="1" applyFill="1" applyBorder="1" applyAlignment="1">
      <alignment vertical="top" wrapText="1"/>
    </xf>
    <xf numFmtId="0" fontId="7" fillId="32" borderId="18" xfId="0" applyFont="1" applyFill="1" applyBorder="1" applyAlignment="1">
      <alignment vertical="top" wrapText="1"/>
    </xf>
    <xf numFmtId="0" fontId="7" fillId="32" borderId="13" xfId="0" applyFont="1" applyFill="1" applyBorder="1" applyAlignment="1">
      <alignment vertical="top" wrapText="1"/>
    </xf>
    <xf numFmtId="0" fontId="7" fillId="32" borderId="0" xfId="0" applyFont="1" applyFill="1" applyBorder="1" applyAlignment="1">
      <alignment vertical="top" wrapText="1"/>
    </xf>
    <xf numFmtId="0" fontId="1" fillId="32" borderId="20" xfId="0" applyFont="1" applyFill="1" applyBorder="1" applyAlignment="1">
      <alignment vertical="top" wrapText="1"/>
    </xf>
    <xf numFmtId="0" fontId="0" fillId="0" borderId="0" xfId="0" applyBorder="1" applyAlignment="1">
      <alignment/>
    </xf>
    <xf numFmtId="0" fontId="7" fillId="32" borderId="21" xfId="0" applyFont="1" applyFill="1" applyBorder="1" applyAlignment="1">
      <alignment vertical="top" wrapText="1"/>
    </xf>
    <xf numFmtId="44" fontId="1" fillId="32" borderId="20" xfId="39" applyFont="1" applyFill="1" applyBorder="1" applyAlignment="1">
      <alignment vertical="top" wrapText="1"/>
    </xf>
    <xf numFmtId="44" fontId="1" fillId="32" borderId="14" xfId="39" applyFont="1" applyFill="1" applyBorder="1" applyAlignment="1">
      <alignment vertical="top"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left"/>
    </xf>
    <xf numFmtId="0" fontId="1" fillId="0" borderId="24" xfId="0" applyFont="1" applyBorder="1" applyAlignment="1">
      <alignment horizontal="left"/>
    </xf>
    <xf numFmtId="0" fontId="1" fillId="0" borderId="23" xfId="0" applyFont="1" applyBorder="1" applyAlignment="1">
      <alignment horizontal="left"/>
    </xf>
    <xf numFmtId="0" fontId="1" fillId="0" borderId="11" xfId="0" applyFont="1" applyBorder="1" applyAlignment="1">
      <alignment horizontal="center"/>
    </xf>
    <xf numFmtId="0" fontId="1" fillId="32" borderId="25" xfId="0" applyFont="1" applyFill="1" applyBorder="1" applyAlignment="1">
      <alignment vertical="top" wrapText="1"/>
    </xf>
    <xf numFmtId="0" fontId="2" fillId="32" borderId="26" xfId="0" applyFont="1" applyFill="1" applyBorder="1" applyAlignment="1">
      <alignment vertical="top" wrapText="1"/>
    </xf>
    <xf numFmtId="0" fontId="1" fillId="0" borderId="27" xfId="0" applyFont="1" applyBorder="1" applyAlignment="1">
      <alignment horizontal="center"/>
    </xf>
    <xf numFmtId="0" fontId="5" fillId="4" borderId="28" xfId="0" applyFont="1" applyFill="1" applyBorder="1" applyAlignment="1">
      <alignment horizontal="center" vertical="top" wrapText="1"/>
    </xf>
    <xf numFmtId="0" fontId="5" fillId="4" borderId="29"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9" xfId="0" applyFont="1" applyFill="1" applyBorder="1" applyAlignment="1">
      <alignment horizontal="center" vertical="top" wrapText="1"/>
    </xf>
    <xf numFmtId="0" fontId="2" fillId="33" borderId="14" xfId="0" applyFont="1" applyFill="1" applyBorder="1" applyAlignment="1">
      <alignment vertical="top" wrapText="1"/>
    </xf>
    <xf numFmtId="0" fontId="1"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0" fillId="0" borderId="33" xfId="0" applyBorder="1" applyAlignment="1">
      <alignment/>
    </xf>
    <xf numFmtId="0" fontId="0" fillId="0" borderId="34" xfId="0" applyBorder="1" applyAlignment="1">
      <alignment/>
    </xf>
    <xf numFmtId="165" fontId="0" fillId="0" borderId="34" xfId="0" applyNumberFormat="1" applyBorder="1" applyAlignment="1">
      <alignment/>
    </xf>
    <xf numFmtId="0" fontId="0" fillId="0" borderId="35" xfId="0" applyBorder="1" applyAlignment="1">
      <alignment/>
    </xf>
    <xf numFmtId="0" fontId="1" fillId="0" borderId="14" xfId="0" applyFont="1" applyFill="1" applyBorder="1" applyAlignment="1">
      <alignment horizontal="center"/>
    </xf>
    <xf numFmtId="0" fontId="7" fillId="32" borderId="28" xfId="0" applyFont="1" applyFill="1" applyBorder="1" applyAlignment="1">
      <alignment vertical="top" wrapText="1"/>
    </xf>
    <xf numFmtId="0" fontId="1" fillId="32" borderId="36" xfId="0" applyFont="1" applyFill="1" applyBorder="1" applyAlignment="1">
      <alignment vertical="top" wrapText="1"/>
    </xf>
    <xf numFmtId="0" fontId="2" fillId="32" borderId="18" xfId="0" applyFont="1" applyFill="1" applyBorder="1" applyAlignment="1">
      <alignment vertical="top" wrapText="1"/>
    </xf>
    <xf numFmtId="0" fontId="2" fillId="32" borderId="20" xfId="0" applyFont="1" applyFill="1" applyBorder="1" applyAlignment="1">
      <alignment vertical="top" wrapText="1"/>
    </xf>
    <xf numFmtId="44" fontId="2" fillId="32" borderId="20" xfId="39" applyFont="1" applyFill="1" applyBorder="1" applyAlignment="1">
      <alignment vertical="top" wrapText="1"/>
    </xf>
    <xf numFmtId="44" fontId="2" fillId="32" borderId="14" xfId="39" applyFont="1" applyFill="1" applyBorder="1" applyAlignment="1">
      <alignment vertical="top" wrapText="1"/>
    </xf>
    <xf numFmtId="0" fontId="2" fillId="32" borderId="26" xfId="0" applyFont="1" applyFill="1" applyBorder="1" applyAlignment="1">
      <alignment vertical="top" wrapText="1"/>
    </xf>
    <xf numFmtId="0" fontId="2" fillId="32" borderId="12" xfId="0" applyFont="1" applyFill="1" applyBorder="1" applyAlignment="1">
      <alignment horizontal="left" vertical="top" wrapText="1"/>
    </xf>
    <xf numFmtId="0" fontId="7" fillId="32" borderId="29" xfId="0" applyFont="1" applyFill="1" applyBorder="1" applyAlignment="1">
      <alignment vertical="top" wrapText="1"/>
    </xf>
    <xf numFmtId="0" fontId="2" fillId="32" borderId="37" xfId="0" applyFont="1" applyFill="1" applyBorder="1" applyAlignment="1">
      <alignment vertical="top" wrapText="1"/>
    </xf>
    <xf numFmtId="0" fontId="2" fillId="32" borderId="0" xfId="0" applyFont="1" applyFill="1" applyBorder="1" applyAlignment="1">
      <alignment vertical="top" wrapText="1"/>
    </xf>
    <xf numFmtId="0" fontId="2" fillId="32" borderId="38"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3" borderId="13" xfId="0" applyFont="1" applyFill="1" applyBorder="1" applyAlignment="1">
      <alignment vertical="top" wrapText="1"/>
    </xf>
    <xf numFmtId="0" fontId="2" fillId="33" borderId="12" xfId="0" applyFont="1" applyFill="1" applyBorder="1" applyAlignment="1">
      <alignment vertical="top" wrapText="1"/>
    </xf>
    <xf numFmtId="14" fontId="0" fillId="0" borderId="0" xfId="0" applyNumberFormat="1" applyAlignment="1">
      <alignment/>
    </xf>
    <xf numFmtId="165" fontId="0" fillId="0" borderId="35" xfId="0" applyNumberFormat="1" applyBorder="1" applyAlignment="1">
      <alignment/>
    </xf>
    <xf numFmtId="165" fontId="0" fillId="0" borderId="33" xfId="0" applyNumberFormat="1" applyBorder="1" applyAlignment="1">
      <alignment/>
    </xf>
    <xf numFmtId="165" fontId="2" fillId="0" borderId="34" xfId="0" applyNumberFormat="1" applyFont="1" applyBorder="1" applyAlignment="1">
      <alignment/>
    </xf>
    <xf numFmtId="0" fontId="1" fillId="0" borderId="10" xfId="0" applyFont="1" applyBorder="1" applyAlignment="1">
      <alignment/>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11" xfId="0" applyFont="1" applyFill="1" applyBorder="1" applyAlignment="1">
      <alignment horizontal="center"/>
    </xf>
    <xf numFmtId="0" fontId="1" fillId="0" borderId="42" xfId="0" applyFont="1" applyFill="1" applyBorder="1" applyAlignment="1">
      <alignment horizontal="center"/>
    </xf>
    <xf numFmtId="0" fontId="1" fillId="0" borderId="43" xfId="0" applyFont="1" applyBorder="1" applyAlignment="1">
      <alignment/>
    </xf>
    <xf numFmtId="0" fontId="1" fillId="0" borderId="44" xfId="0" applyFont="1" applyBorder="1" applyAlignment="1">
      <alignment horizontal="center"/>
    </xf>
    <xf numFmtId="0" fontId="2"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29" xfId="0" applyFont="1" applyFill="1" applyBorder="1" applyAlignment="1">
      <alignment/>
    </xf>
    <xf numFmtId="44" fontId="2" fillId="0" borderId="47" xfId="0" applyNumberFormat="1" applyFont="1" applyBorder="1" applyAlignment="1">
      <alignment/>
    </xf>
    <xf numFmtId="0" fontId="1" fillId="34" borderId="14" xfId="0" applyFont="1" applyFill="1" applyBorder="1" applyAlignment="1">
      <alignment vertical="top" wrapText="1"/>
    </xf>
    <xf numFmtId="0" fontId="1" fillId="34" borderId="20" xfId="0" applyFont="1" applyFill="1" applyBorder="1" applyAlignment="1">
      <alignment vertical="top" wrapText="1"/>
    </xf>
    <xf numFmtId="0" fontId="1" fillId="0" borderId="14" xfId="0" applyFont="1" applyFill="1" applyBorder="1" applyAlignment="1">
      <alignment horizontal="center" wrapText="1"/>
    </xf>
    <xf numFmtId="165" fontId="0" fillId="0" borderId="0" xfId="0" applyNumberFormat="1" applyAlignment="1">
      <alignment/>
    </xf>
    <xf numFmtId="0" fontId="2" fillId="32" borderId="20" xfId="0" applyFont="1" applyFill="1" applyBorder="1" applyAlignment="1">
      <alignment horizontal="left" vertical="top" wrapText="1"/>
    </xf>
    <xf numFmtId="0" fontId="2" fillId="32" borderId="13" xfId="0" applyFont="1" applyFill="1" applyBorder="1" applyAlignment="1">
      <alignment horizontal="left" vertical="top" wrapText="1"/>
    </xf>
    <xf numFmtId="0" fontId="2" fillId="32" borderId="12" xfId="0" applyFont="1" applyFill="1" applyBorder="1" applyAlignment="1">
      <alignment horizontal="left" vertical="top" wrapText="1"/>
    </xf>
    <xf numFmtId="0" fontId="1" fillId="34" borderId="14" xfId="0" applyFont="1" applyFill="1" applyBorder="1" applyAlignment="1">
      <alignment horizontal="center" wrapText="1"/>
    </xf>
    <xf numFmtId="0" fontId="7" fillId="24" borderId="13" xfId="0" applyFont="1" applyFill="1" applyBorder="1" applyAlignment="1">
      <alignment vertical="top" wrapText="1"/>
    </xf>
    <xf numFmtId="0" fontId="1" fillId="4" borderId="28" xfId="0" applyFont="1" applyFill="1" applyBorder="1" applyAlignment="1">
      <alignment horizontal="center" vertical="top" wrapText="1"/>
    </xf>
    <xf numFmtId="0" fontId="1" fillId="4" borderId="29" xfId="0" applyFont="1" applyFill="1" applyBorder="1" applyAlignment="1">
      <alignment horizontal="center" vertical="top" wrapText="1"/>
    </xf>
    <xf numFmtId="0" fontId="9" fillId="0" borderId="48" xfId="0" applyFont="1" applyBorder="1" applyAlignment="1">
      <alignment horizontal="center"/>
    </xf>
    <xf numFmtId="0" fontId="2" fillId="4" borderId="28" xfId="0" applyFont="1" applyFill="1" applyBorder="1" applyAlignment="1">
      <alignment horizontal="center" vertical="top" wrapText="1"/>
    </xf>
    <xf numFmtId="0" fontId="2" fillId="4" borderId="29" xfId="0" applyFont="1" applyFill="1" applyBorder="1" applyAlignment="1">
      <alignment horizontal="center" vertical="top" wrapText="1"/>
    </xf>
    <xf numFmtId="0" fontId="1" fillId="10" borderId="28" xfId="0" applyFont="1" applyFill="1" applyBorder="1" applyAlignment="1">
      <alignment horizontal="center"/>
    </xf>
    <xf numFmtId="0" fontId="1" fillId="10" borderId="49" xfId="0" applyFont="1" applyFill="1" applyBorder="1" applyAlignment="1">
      <alignment horizontal="center"/>
    </xf>
    <xf numFmtId="0" fontId="1" fillId="10" borderId="29" xfId="0" applyFont="1" applyFill="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1"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left"/>
    </xf>
    <xf numFmtId="6" fontId="1" fillId="35" borderId="28" xfId="0" applyNumberFormat="1" applyFont="1" applyFill="1" applyBorder="1" applyAlignment="1">
      <alignment horizontal="left" vertical="top" wrapText="1"/>
    </xf>
    <xf numFmtId="6" fontId="1" fillId="35" borderId="29" xfId="0" applyNumberFormat="1" applyFont="1" applyFill="1" applyBorder="1" applyAlignment="1">
      <alignment horizontal="left" vertical="top" wrapText="1"/>
    </xf>
    <xf numFmtId="0" fontId="1" fillId="0" borderId="0" xfId="0" applyFont="1" applyAlignment="1">
      <alignment horizontal="center"/>
    </xf>
    <xf numFmtId="0" fontId="1" fillId="0" borderId="27" xfId="0" applyFont="1" applyBorder="1" applyAlignment="1">
      <alignment horizontal="left"/>
    </xf>
    <xf numFmtId="0" fontId="1" fillId="0" borderId="24" xfId="0" applyFont="1" applyBorder="1" applyAlignment="1">
      <alignment horizontal="left"/>
    </xf>
    <xf numFmtId="0" fontId="1" fillId="32" borderId="28" xfId="0" applyFont="1" applyFill="1" applyBorder="1" applyAlignment="1">
      <alignment vertical="top" wrapText="1"/>
    </xf>
    <xf numFmtId="0" fontId="1" fillId="32" borderId="29" xfId="0" applyFont="1" applyFill="1" applyBorder="1" applyAlignment="1">
      <alignment vertical="top" wrapText="1"/>
    </xf>
    <xf numFmtId="0" fontId="2" fillId="35" borderId="28" xfId="0" applyFont="1" applyFill="1" applyBorder="1" applyAlignment="1">
      <alignment horizontal="left" vertical="top" wrapText="1"/>
    </xf>
    <xf numFmtId="0" fontId="2" fillId="35" borderId="29" xfId="0" applyFont="1" applyFill="1" applyBorder="1" applyAlignment="1">
      <alignment horizontal="left" vertical="top" wrapText="1"/>
    </xf>
    <xf numFmtId="0" fontId="0" fillId="0" borderId="0" xfId="0" applyBorder="1" applyAlignment="1">
      <alignment horizontal="center"/>
    </xf>
    <xf numFmtId="0" fontId="5" fillId="4" borderId="28" xfId="0" applyFont="1" applyFill="1" applyBorder="1" applyAlignment="1">
      <alignment horizontal="center" vertical="top" wrapText="1"/>
    </xf>
    <xf numFmtId="0" fontId="5" fillId="4" borderId="29" xfId="0" applyFont="1" applyFill="1" applyBorder="1" applyAlignment="1">
      <alignment horizontal="center" vertical="top" wrapText="1"/>
    </xf>
    <xf numFmtId="0" fontId="8" fillId="32" borderId="50" xfId="0" applyFont="1" applyFill="1" applyBorder="1" applyAlignment="1">
      <alignment horizontal="left" vertical="top" wrapText="1"/>
    </xf>
    <xf numFmtId="0" fontId="8" fillId="32" borderId="45" xfId="0" applyFont="1" applyFill="1" applyBorder="1" applyAlignment="1">
      <alignment horizontal="left" vertical="top" wrapText="1"/>
    </xf>
    <xf numFmtId="0" fontId="1" fillId="32" borderId="28" xfId="0" applyFont="1" applyFill="1" applyBorder="1" applyAlignment="1">
      <alignment vertical="top" wrapText="1"/>
    </xf>
    <xf numFmtId="0" fontId="1" fillId="32" borderId="50" xfId="0" applyFont="1" applyFill="1" applyBorder="1" applyAlignment="1">
      <alignment horizontal="left" vertical="top" wrapText="1"/>
    </xf>
    <xf numFmtId="0" fontId="1" fillId="32" borderId="45" xfId="0" applyFont="1" applyFill="1" applyBorder="1" applyAlignment="1">
      <alignment horizontal="left" vertical="top" wrapText="1"/>
    </xf>
    <xf numFmtId="0" fontId="2" fillId="36" borderId="0" xfId="0" applyFont="1" applyFill="1" applyBorder="1" applyAlignment="1">
      <alignment horizontal="center" vertical="top" wrapText="1"/>
    </xf>
    <xf numFmtId="0" fontId="1" fillId="32" borderId="29" xfId="0" applyFont="1" applyFill="1" applyBorder="1" applyAlignment="1">
      <alignment vertical="top" wrapText="1"/>
    </xf>
    <xf numFmtId="0" fontId="2" fillId="32" borderId="51" xfId="0" applyFont="1" applyFill="1" applyBorder="1" applyAlignment="1">
      <alignment horizontal="left" vertical="top" wrapText="1"/>
    </xf>
    <xf numFmtId="0" fontId="2" fillId="32" borderId="38" xfId="0" applyFont="1" applyFill="1" applyBorder="1" applyAlignment="1">
      <alignment horizontal="left" vertical="top" wrapText="1"/>
    </xf>
    <xf numFmtId="6" fontId="1" fillId="35" borderId="51" xfId="0" applyNumberFormat="1" applyFont="1" applyFill="1" applyBorder="1" applyAlignment="1">
      <alignment horizontal="left" vertical="top" wrapText="1"/>
    </xf>
    <xf numFmtId="6" fontId="2" fillId="35" borderId="28" xfId="0" applyNumberFormat="1" applyFont="1" applyFill="1" applyBorder="1" applyAlignment="1">
      <alignment horizontal="left" vertical="top" wrapText="1"/>
    </xf>
    <xf numFmtId="6" fontId="2" fillId="35" borderId="29" xfId="0" applyNumberFormat="1" applyFont="1" applyFill="1" applyBorder="1" applyAlignment="1">
      <alignment horizontal="left" vertical="top" wrapText="1"/>
    </xf>
    <xf numFmtId="0" fontId="2" fillId="32" borderId="20" xfId="0" applyFont="1" applyFill="1" applyBorder="1" applyAlignment="1">
      <alignment horizontal="left" vertical="top" wrapText="1"/>
    </xf>
    <xf numFmtId="0" fontId="2" fillId="32" borderId="13" xfId="0" applyFont="1" applyFill="1" applyBorder="1" applyAlignment="1">
      <alignment horizontal="lef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1724025</xdr:colOff>
      <xdr:row>1</xdr:row>
      <xdr:rowOff>0</xdr:rowOff>
    </xdr:from>
    <xdr:to>
      <xdr:col>3</xdr:col>
      <xdr:colOff>209550</xdr:colOff>
      <xdr:row>6</xdr:row>
      <xdr:rowOff>104775</xdr:rowOff>
    </xdr:to>
    <xdr:pic>
      <xdr:nvPicPr>
        <xdr:cNvPr id="1" name="Obrázek 1"/>
        <xdr:cNvPicPr preferRelativeResize="1">
          <a:picLocks noChangeAspect="1"/>
        </xdr:cNvPicPr>
      </xdr:nvPicPr>
      <xdr:blipFill>
        <a:blip r:embed="rId1"/>
        <a:stretch>
          <a:fillRect/>
        </a:stretch>
      </xdr:blipFill>
      <xdr:spPr>
        <a:xfrm>
          <a:off x="3467100" y="190500"/>
          <a:ext cx="76485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8:I97"/>
  <sheetViews>
    <sheetView tabSelected="1" zoomScale="80" zoomScaleNormal="80" zoomScalePageLayoutView="0" workbookViewId="0" topLeftCell="A40">
      <selection activeCell="C31" sqref="C31"/>
    </sheetView>
  </sheetViews>
  <sheetFormatPr defaultColWidth="9.140625" defaultRowHeight="15"/>
  <cols>
    <col min="1" max="1" width="26.140625" style="0" bestFit="1" customWidth="1"/>
    <col min="2" max="2" width="33.57421875" style="0" bestFit="1" customWidth="1"/>
    <col min="3" max="3" width="103.8515625" style="0" bestFit="1" customWidth="1"/>
    <col min="4" max="4" width="28.421875" style="0" customWidth="1"/>
    <col min="5" max="5" width="26.140625" style="0" customWidth="1"/>
    <col min="6" max="6" width="29.421875" style="0" customWidth="1"/>
    <col min="7" max="7" width="56.7109375" style="0" bestFit="1" customWidth="1"/>
  </cols>
  <sheetData>
    <row r="8" spans="1:3" ht="15.75" thickBot="1">
      <c r="A8" s="103" t="s">
        <v>27</v>
      </c>
      <c r="B8" s="103"/>
      <c r="C8" s="103"/>
    </row>
    <row r="9" spans="1:4" ht="15">
      <c r="A9" s="95" t="s">
        <v>0</v>
      </c>
      <c r="B9" s="96"/>
      <c r="C9" s="38"/>
      <c r="D9" s="41"/>
    </row>
    <row r="10" spans="1:4" ht="15">
      <c r="A10" s="2" t="s">
        <v>1</v>
      </c>
      <c r="B10" s="1"/>
      <c r="C10" s="39"/>
      <c r="D10" s="42"/>
    </row>
    <row r="11" spans="1:4" ht="15">
      <c r="A11" s="97" t="s">
        <v>2</v>
      </c>
      <c r="B11" s="98"/>
      <c r="C11" s="39"/>
      <c r="D11" s="42"/>
    </row>
    <row r="12" spans="1:4" ht="15">
      <c r="A12" s="99" t="s">
        <v>3</v>
      </c>
      <c r="B12" s="100"/>
      <c r="C12" s="39"/>
      <c r="D12" s="42"/>
    </row>
    <row r="13" spans="1:4" ht="15">
      <c r="A13" s="99" t="s">
        <v>4</v>
      </c>
      <c r="B13" s="100"/>
      <c r="C13" s="39"/>
      <c r="D13" s="42"/>
    </row>
    <row r="14" spans="1:4" ht="15">
      <c r="A14" s="97" t="s">
        <v>5</v>
      </c>
      <c r="B14" s="98"/>
      <c r="C14" s="39"/>
      <c r="D14" s="42"/>
    </row>
    <row r="15" spans="1:4" ht="15">
      <c r="A15" s="97" t="s">
        <v>6</v>
      </c>
      <c r="B15" s="98"/>
      <c r="C15" s="39"/>
      <c r="D15" s="42"/>
    </row>
    <row r="16" spans="1:4" ht="15.75" thickBot="1">
      <c r="A16" s="104" t="s">
        <v>7</v>
      </c>
      <c r="B16" s="105"/>
      <c r="C16" s="40"/>
      <c r="D16" s="44"/>
    </row>
    <row r="17" spans="1:6" ht="27" thickBot="1">
      <c r="A17" s="24" t="s">
        <v>28</v>
      </c>
      <c r="B17" s="25" t="s">
        <v>29</v>
      </c>
      <c r="C17" s="38" t="s">
        <v>30</v>
      </c>
      <c r="D17" s="45" t="s">
        <v>45</v>
      </c>
      <c r="E17" s="80" t="s">
        <v>98</v>
      </c>
      <c r="F17" s="85" t="s">
        <v>101</v>
      </c>
    </row>
    <row r="18" spans="1:6" ht="15.75" thickBot="1">
      <c r="A18" s="24" t="s">
        <v>24</v>
      </c>
      <c r="B18" s="28" t="s">
        <v>36</v>
      </c>
      <c r="C18" s="66">
        <v>26</v>
      </c>
      <c r="D18" s="63">
        <f>(16940+363)/1.21</f>
        <v>14300</v>
      </c>
      <c r="E18" s="63">
        <f aca="true" t="shared" si="0" ref="E18:E23">C18*D18</f>
        <v>371800</v>
      </c>
      <c r="F18" s="63"/>
    </row>
    <row r="19" spans="1:6" ht="15.75" thickBot="1">
      <c r="A19" s="29" t="s">
        <v>25</v>
      </c>
      <c r="B19" s="26" t="s">
        <v>26</v>
      </c>
      <c r="C19" s="67">
        <v>6</v>
      </c>
      <c r="D19" s="43">
        <f>5000/1.21</f>
        <v>4132.231404958678</v>
      </c>
      <c r="E19" s="63">
        <f t="shared" si="0"/>
        <v>24793.388429752064</v>
      </c>
      <c r="F19" s="63"/>
    </row>
    <row r="20" spans="1:6" ht="15.75" thickBot="1">
      <c r="A20" s="32" t="s">
        <v>31</v>
      </c>
      <c r="B20" s="27" t="s">
        <v>34</v>
      </c>
      <c r="C20" s="68">
        <v>1</v>
      </c>
      <c r="D20" s="43">
        <f>33880/1.21</f>
        <v>28000</v>
      </c>
      <c r="E20" s="63">
        <f t="shared" si="0"/>
        <v>28000</v>
      </c>
      <c r="F20" s="63"/>
    </row>
    <row r="21" spans="1:6" ht="15.75" thickBot="1">
      <c r="A21" s="32" t="s">
        <v>32</v>
      </c>
      <c r="B21" s="27" t="s">
        <v>35</v>
      </c>
      <c r="C21" s="68">
        <v>1</v>
      </c>
      <c r="D21" s="62">
        <f>18755/1.21</f>
        <v>15500</v>
      </c>
      <c r="E21" s="63">
        <f t="shared" si="0"/>
        <v>15500</v>
      </c>
      <c r="F21" s="63"/>
    </row>
    <row r="22" spans="1:6" ht="15.75" thickBot="1">
      <c r="A22" s="69" t="s">
        <v>87</v>
      </c>
      <c r="B22" s="65" t="s">
        <v>89</v>
      </c>
      <c r="C22" s="67">
        <v>1</v>
      </c>
      <c r="D22" s="64">
        <v>3800</v>
      </c>
      <c r="E22" s="63">
        <f t="shared" si="0"/>
        <v>3800</v>
      </c>
      <c r="F22" s="63"/>
    </row>
    <row r="23" spans="1:6" ht="15.75" thickBot="1">
      <c r="A23" s="70" t="s">
        <v>88</v>
      </c>
      <c r="B23" s="71" t="s">
        <v>90</v>
      </c>
      <c r="C23" s="72">
        <v>1</v>
      </c>
      <c r="D23" s="77">
        <v>2000</v>
      </c>
      <c r="E23" s="63">
        <f t="shared" si="0"/>
        <v>2000</v>
      </c>
      <c r="F23" s="63"/>
    </row>
    <row r="24" ht="15">
      <c r="E24" s="81">
        <f>SUM(E18:E23)</f>
        <v>445893.3884297521</v>
      </c>
    </row>
    <row r="27" spans="1:5" ht="16.5" thickBot="1">
      <c r="A27" s="89" t="s">
        <v>58</v>
      </c>
      <c r="B27" s="89"/>
      <c r="C27" s="89"/>
      <c r="D27" s="89"/>
      <c r="E27" s="89"/>
    </row>
    <row r="28" spans="1:5" ht="15" customHeight="1" thickBot="1">
      <c r="A28" s="92" t="s">
        <v>22</v>
      </c>
      <c r="B28" s="93"/>
      <c r="C28" s="93"/>
      <c r="D28" s="93"/>
      <c r="E28" s="94"/>
    </row>
    <row r="29" spans="1:7" ht="15" customHeight="1" thickBot="1">
      <c r="A29" s="6"/>
      <c r="B29" s="6" t="s">
        <v>8</v>
      </c>
      <c r="C29" s="6"/>
      <c r="D29" s="19" t="s">
        <v>12</v>
      </c>
      <c r="E29" s="22"/>
      <c r="F29" s="110"/>
      <c r="G29" s="110"/>
    </row>
    <row r="30" spans="1:7" ht="15" customHeight="1" thickBot="1">
      <c r="A30" s="6" t="str">
        <f>A18</f>
        <v>1A</v>
      </c>
      <c r="B30" s="6" t="str">
        <f>B18</f>
        <v>Notebook s myší</v>
      </c>
      <c r="C30" s="6"/>
      <c r="D30" s="7" t="s">
        <v>13</v>
      </c>
      <c r="E30" s="23">
        <f>E29</f>
        <v>0</v>
      </c>
      <c r="F30" s="110"/>
      <c r="G30" s="110"/>
    </row>
    <row r="31" spans="1:5" ht="15" customHeight="1" thickBot="1">
      <c r="A31" s="5" t="s">
        <v>9</v>
      </c>
      <c r="B31" s="8">
        <f>C18</f>
        <v>26</v>
      </c>
      <c r="C31" s="7"/>
      <c r="D31" s="7" t="s">
        <v>14</v>
      </c>
      <c r="E31" s="23">
        <f>E30*0.21</f>
        <v>0</v>
      </c>
    </row>
    <row r="32" spans="1:5" ht="40.5" customHeight="1" thickBot="1">
      <c r="A32" s="78" t="s">
        <v>95</v>
      </c>
      <c r="B32" s="108"/>
      <c r="C32" s="109"/>
      <c r="D32" s="7" t="s">
        <v>15</v>
      </c>
      <c r="E32" s="23">
        <f>E30*1.21</f>
        <v>0</v>
      </c>
    </row>
    <row r="33" spans="1:5" ht="15" customHeight="1" thickBot="1">
      <c r="A33" s="5" t="s">
        <v>10</v>
      </c>
      <c r="B33" s="12" t="s">
        <v>16</v>
      </c>
      <c r="C33" s="15" t="s">
        <v>86</v>
      </c>
      <c r="D33" s="90"/>
      <c r="E33" s="91"/>
    </row>
    <row r="34" spans="1:5" ht="15" customHeight="1" thickBot="1">
      <c r="A34" s="4"/>
      <c r="B34" s="12" t="s">
        <v>17</v>
      </c>
      <c r="C34" s="15" t="s">
        <v>66</v>
      </c>
      <c r="D34" s="90"/>
      <c r="E34" s="91"/>
    </row>
    <row r="35" spans="1:5" ht="15.75" customHeight="1" thickBot="1">
      <c r="A35" s="4"/>
      <c r="B35" s="18" t="s">
        <v>18</v>
      </c>
      <c r="C35" s="15" t="s">
        <v>83</v>
      </c>
      <c r="D35" s="90"/>
      <c r="E35" s="91"/>
    </row>
    <row r="36" spans="1:5" ht="26.25" thickBot="1">
      <c r="A36" s="4"/>
      <c r="B36" s="21" t="s">
        <v>19</v>
      </c>
      <c r="C36" s="86" t="s">
        <v>99</v>
      </c>
      <c r="D36" s="90"/>
      <c r="E36" s="91"/>
    </row>
    <row r="37" spans="1:5" ht="15.75" thickBot="1">
      <c r="A37" s="4"/>
      <c r="B37" s="46" t="s">
        <v>37</v>
      </c>
      <c r="C37" s="14" t="s">
        <v>85</v>
      </c>
      <c r="D37" s="35"/>
      <c r="E37" s="36"/>
    </row>
    <row r="38" spans="1:5" ht="39" thickBot="1">
      <c r="A38" s="4"/>
      <c r="B38" s="14" t="s">
        <v>20</v>
      </c>
      <c r="C38" s="14" t="s">
        <v>100</v>
      </c>
      <c r="D38" s="90"/>
      <c r="E38" s="91"/>
    </row>
    <row r="39" spans="1:5" ht="15.75" thickBot="1">
      <c r="A39" s="4"/>
      <c r="B39" s="46" t="s">
        <v>38</v>
      </c>
      <c r="C39" s="14" t="s">
        <v>39</v>
      </c>
      <c r="D39" s="35"/>
      <c r="E39" s="36"/>
    </row>
    <row r="40" spans="1:5" ht="15.75" thickBot="1">
      <c r="A40" s="4"/>
      <c r="B40" s="16" t="s">
        <v>21</v>
      </c>
      <c r="C40" s="17" t="s">
        <v>84</v>
      </c>
      <c r="D40" s="90"/>
      <c r="E40" s="91"/>
    </row>
    <row r="41" spans="1:5" ht="15.75" thickBot="1">
      <c r="A41" s="4"/>
      <c r="B41" s="9" t="s">
        <v>11</v>
      </c>
      <c r="C41" s="10" t="s">
        <v>82</v>
      </c>
      <c r="D41" s="90"/>
      <c r="E41" s="91"/>
    </row>
    <row r="42" spans="1:5" ht="15.75" thickBot="1">
      <c r="A42" s="3"/>
      <c r="B42" s="11" t="s">
        <v>23</v>
      </c>
      <c r="C42" s="10" t="s">
        <v>81</v>
      </c>
      <c r="D42" s="90"/>
      <c r="E42" s="91"/>
    </row>
    <row r="43" ht="15.75" thickBot="1"/>
    <row r="44" spans="1:7" ht="21" customHeight="1" thickBot="1">
      <c r="A44" s="47"/>
      <c r="B44" s="106" t="s">
        <v>8</v>
      </c>
      <c r="C44" s="107"/>
      <c r="D44" s="19" t="s">
        <v>12</v>
      </c>
      <c r="E44" s="22"/>
      <c r="F44" s="110"/>
      <c r="G44" s="110"/>
    </row>
    <row r="45" spans="1:7" ht="15.75" customHeight="1" thickBot="1">
      <c r="A45" s="30" t="str">
        <f>A19</f>
        <v>1B</v>
      </c>
      <c r="B45" s="115" t="str">
        <f>B19</f>
        <v>Tablet</v>
      </c>
      <c r="C45" s="107"/>
      <c r="D45" s="7" t="s">
        <v>13</v>
      </c>
      <c r="E45" s="23">
        <f>E44</f>
        <v>0</v>
      </c>
      <c r="F45" s="110"/>
      <c r="G45" s="110"/>
    </row>
    <row r="46" spans="1:5" ht="15.75" thickBot="1">
      <c r="A46" s="31" t="s">
        <v>9</v>
      </c>
      <c r="B46" s="116">
        <f>C19</f>
        <v>6</v>
      </c>
      <c r="C46" s="117"/>
      <c r="D46" s="7" t="s">
        <v>14</v>
      </c>
      <c r="E46" s="23">
        <f>E45*0.21</f>
        <v>0</v>
      </c>
    </row>
    <row r="47" spans="1:5" ht="39" thickBot="1">
      <c r="A47" s="78" t="s">
        <v>95</v>
      </c>
      <c r="B47" s="101"/>
      <c r="C47" s="102"/>
      <c r="D47" s="7" t="s">
        <v>15</v>
      </c>
      <c r="E47" s="23">
        <f>E45*1.21</f>
        <v>0</v>
      </c>
    </row>
    <row r="48" spans="1:5" ht="15.75" thickBot="1">
      <c r="A48" s="82" t="s">
        <v>10</v>
      </c>
      <c r="B48" s="12" t="s">
        <v>16</v>
      </c>
      <c r="C48" s="15"/>
      <c r="D48" s="111"/>
      <c r="E48" s="112"/>
    </row>
    <row r="49" spans="1:5" ht="15.75" thickBot="1">
      <c r="A49" s="83"/>
      <c r="B49" s="12" t="s">
        <v>17</v>
      </c>
      <c r="C49" s="15" t="s">
        <v>40</v>
      </c>
      <c r="D49" s="111"/>
      <c r="E49" s="112"/>
    </row>
    <row r="50" spans="1:5" ht="15.75" thickBot="1">
      <c r="A50" s="83"/>
      <c r="B50" s="18" t="s">
        <v>18</v>
      </c>
      <c r="C50" s="17" t="s">
        <v>41</v>
      </c>
      <c r="D50" s="111"/>
      <c r="E50" s="112"/>
    </row>
    <row r="51" spans="1:5" ht="15.75" thickBot="1">
      <c r="A51" s="83"/>
      <c r="B51" s="14" t="s">
        <v>42</v>
      </c>
      <c r="C51" s="14" t="s">
        <v>43</v>
      </c>
      <c r="D51" s="33"/>
      <c r="E51" s="34"/>
    </row>
    <row r="52" spans="1:5" ht="15.75" thickBot="1">
      <c r="A52" s="83"/>
      <c r="B52" s="18" t="s">
        <v>19</v>
      </c>
      <c r="C52" s="86" t="s">
        <v>68</v>
      </c>
      <c r="D52" s="111"/>
      <c r="E52" s="112"/>
    </row>
    <row r="53" spans="1:5" ht="15.75" thickBot="1">
      <c r="A53" s="83"/>
      <c r="B53" s="14" t="s">
        <v>20</v>
      </c>
      <c r="C53" s="14" t="s">
        <v>44</v>
      </c>
      <c r="D53" s="111"/>
      <c r="E53" s="112"/>
    </row>
    <row r="54" spans="1:5" ht="15.75" thickBot="1">
      <c r="A54" s="83"/>
      <c r="B54" s="16" t="s">
        <v>21</v>
      </c>
      <c r="C54" s="17" t="s">
        <v>67</v>
      </c>
      <c r="D54" s="111"/>
      <c r="E54" s="112"/>
    </row>
    <row r="55" spans="1:5" ht="15.75" thickBot="1">
      <c r="A55" s="84"/>
      <c r="B55" s="9" t="s">
        <v>11</v>
      </c>
      <c r="C55" s="10" t="s">
        <v>33</v>
      </c>
      <c r="D55" s="87"/>
      <c r="E55" s="88"/>
    </row>
    <row r="56" spans="4:7" ht="15.75" thickBot="1">
      <c r="D56" s="118"/>
      <c r="E56" s="118"/>
      <c r="F56" s="20"/>
      <c r="G56" s="20"/>
    </row>
    <row r="57" spans="1:7" ht="15.75" thickBot="1">
      <c r="A57" s="5"/>
      <c r="B57" s="115" t="s">
        <v>8</v>
      </c>
      <c r="C57" s="119"/>
      <c r="D57" s="49" t="s">
        <v>12</v>
      </c>
      <c r="E57" s="50"/>
      <c r="F57" s="110"/>
      <c r="G57" s="110"/>
    </row>
    <row r="58" spans="1:7" ht="15.75" thickBot="1">
      <c r="A58" s="6" t="str">
        <f>A20</f>
        <v>2A</v>
      </c>
      <c r="B58" s="115" t="str">
        <f>B20</f>
        <v>Dataprojektor</v>
      </c>
      <c r="C58" s="119"/>
      <c r="D58" s="8" t="s">
        <v>13</v>
      </c>
      <c r="E58" s="51">
        <f>E57</f>
        <v>0</v>
      </c>
      <c r="F58" s="110"/>
      <c r="G58" s="110"/>
    </row>
    <row r="59" spans="1:5" ht="15.75" thickBot="1">
      <c r="A59" s="52" t="s">
        <v>9</v>
      </c>
      <c r="B59" s="113">
        <f>C20</f>
        <v>1</v>
      </c>
      <c r="C59" s="114"/>
      <c r="D59" s="8" t="s">
        <v>14</v>
      </c>
      <c r="E59" s="51">
        <f>E58*0.21</f>
        <v>0</v>
      </c>
    </row>
    <row r="60" spans="1:5" ht="39" thickBot="1">
      <c r="A60" s="79" t="s">
        <v>96</v>
      </c>
      <c r="B60" s="123"/>
      <c r="C60" s="124"/>
      <c r="D60" s="8" t="s">
        <v>15</v>
      </c>
      <c r="E60" s="51">
        <f>E58*1.21</f>
        <v>0</v>
      </c>
    </row>
    <row r="61" spans="1:5" ht="15.75" thickBot="1">
      <c r="A61" s="125" t="s">
        <v>10</v>
      </c>
      <c r="B61" s="48" t="s">
        <v>46</v>
      </c>
      <c r="C61" s="15" t="s">
        <v>47</v>
      </c>
      <c r="D61" s="111"/>
      <c r="E61" s="112"/>
    </row>
    <row r="62" spans="1:5" ht="15.75" thickBot="1">
      <c r="A62" s="126"/>
      <c r="B62" s="56" t="s">
        <v>48</v>
      </c>
      <c r="C62" s="15" t="s">
        <v>65</v>
      </c>
      <c r="D62" s="111"/>
      <c r="E62" s="112"/>
    </row>
    <row r="63" spans="1:5" ht="15.75" thickBot="1">
      <c r="A63" s="126"/>
      <c r="B63" s="14" t="s">
        <v>49</v>
      </c>
      <c r="C63" s="17" t="s">
        <v>50</v>
      </c>
      <c r="D63" s="111"/>
      <c r="E63" s="112"/>
    </row>
    <row r="64" spans="1:5" ht="15.75" thickBot="1">
      <c r="A64" s="126"/>
      <c r="B64" s="18" t="s">
        <v>70</v>
      </c>
      <c r="C64" s="14" t="s">
        <v>71</v>
      </c>
      <c r="D64" s="33"/>
      <c r="E64" s="34"/>
    </row>
    <row r="65" spans="1:5" ht="15.75" thickBot="1">
      <c r="A65" s="126"/>
      <c r="B65" s="21" t="s">
        <v>51</v>
      </c>
      <c r="C65" s="17" t="s">
        <v>69</v>
      </c>
      <c r="D65" s="111"/>
      <c r="E65" s="112"/>
    </row>
    <row r="66" spans="1:5" ht="15.75" thickBot="1">
      <c r="A66" s="126"/>
      <c r="B66" s="54" t="s">
        <v>52</v>
      </c>
      <c r="C66" s="14" t="s">
        <v>53</v>
      </c>
      <c r="D66" s="111"/>
      <c r="E66" s="112"/>
    </row>
    <row r="67" spans="1:5" ht="15.75" thickBot="1">
      <c r="A67" s="126"/>
      <c r="B67" s="16" t="s">
        <v>54</v>
      </c>
      <c r="C67" s="17" t="s">
        <v>55</v>
      </c>
      <c r="D67" s="111"/>
      <c r="E67" s="112"/>
    </row>
    <row r="68" spans="1:5" ht="26.25" thickBot="1">
      <c r="A68" s="53"/>
      <c r="B68" s="55" t="s">
        <v>56</v>
      </c>
      <c r="C68" s="10" t="s">
        <v>57</v>
      </c>
      <c r="D68" s="111"/>
      <c r="E68" s="112"/>
    </row>
    <row r="69" spans="1:7" ht="15.75" thickBot="1">
      <c r="A69" s="84"/>
      <c r="B69" s="9" t="s">
        <v>11</v>
      </c>
      <c r="C69" s="10" t="s">
        <v>33</v>
      </c>
      <c r="D69" s="87"/>
      <c r="E69" s="88"/>
      <c r="F69" s="110"/>
      <c r="G69" s="110"/>
    </row>
    <row r="70" spans="6:7" ht="15.75" thickBot="1">
      <c r="F70" s="110"/>
      <c r="G70" s="110"/>
    </row>
    <row r="71" spans="1:7" ht="15.75" thickBot="1">
      <c r="A71" s="13"/>
      <c r="B71" s="106" t="s">
        <v>8</v>
      </c>
      <c r="C71" s="107"/>
      <c r="D71" s="19" t="s">
        <v>12</v>
      </c>
      <c r="E71" s="22"/>
      <c r="F71" s="110"/>
      <c r="G71" s="110"/>
    </row>
    <row r="72" spans="1:5" ht="15.75" thickBot="1">
      <c r="A72" s="6" t="str">
        <f>A21</f>
        <v>2B</v>
      </c>
      <c r="B72" s="115" t="str">
        <f>B21</f>
        <v>Multifunkční laserová tiskárna</v>
      </c>
      <c r="C72" s="107"/>
      <c r="D72" s="7" t="s">
        <v>13</v>
      </c>
      <c r="E72" s="23">
        <f>E71</f>
        <v>0</v>
      </c>
    </row>
    <row r="73" spans="1:5" ht="15.75" thickBot="1">
      <c r="A73" s="31" t="s">
        <v>9</v>
      </c>
      <c r="B73" s="116">
        <f>C21</f>
        <v>1</v>
      </c>
      <c r="C73" s="117"/>
      <c r="D73" s="7" t="s">
        <v>14</v>
      </c>
      <c r="E73" s="23">
        <f>E72*0.21</f>
        <v>0</v>
      </c>
    </row>
    <row r="74" spans="1:9" ht="39" thickBot="1">
      <c r="A74" s="79" t="s">
        <v>97</v>
      </c>
      <c r="B74" s="122"/>
      <c r="C74" s="102"/>
      <c r="D74" s="7" t="s">
        <v>15</v>
      </c>
      <c r="E74" s="23">
        <f>E72*1.21</f>
        <v>0</v>
      </c>
      <c r="I74" s="61"/>
    </row>
    <row r="75" spans="1:5" ht="15.75" thickBot="1">
      <c r="A75" s="120" t="s">
        <v>10</v>
      </c>
      <c r="B75" s="37" t="s">
        <v>59</v>
      </c>
      <c r="C75" s="76" t="s">
        <v>76</v>
      </c>
      <c r="D75" s="111"/>
      <c r="E75" s="112"/>
    </row>
    <row r="76" spans="1:5" ht="15.75" thickBot="1">
      <c r="A76" s="121"/>
      <c r="B76" s="59" t="s">
        <v>60</v>
      </c>
      <c r="C76" s="73" t="s">
        <v>91</v>
      </c>
      <c r="D76" s="111"/>
      <c r="E76" s="112"/>
    </row>
    <row r="77" spans="1:5" ht="15.75" thickBot="1">
      <c r="A77" s="121"/>
      <c r="B77" s="37" t="s">
        <v>61</v>
      </c>
      <c r="C77" s="74" t="s">
        <v>78</v>
      </c>
      <c r="D77" s="111"/>
      <c r="E77" s="112"/>
    </row>
    <row r="78" spans="1:5" ht="15.75" thickBot="1">
      <c r="A78" s="121"/>
      <c r="B78" s="59" t="s">
        <v>64</v>
      </c>
      <c r="C78" s="73" t="s">
        <v>79</v>
      </c>
      <c r="D78" s="33"/>
      <c r="E78" s="34"/>
    </row>
    <row r="79" spans="1:5" ht="26.25" thickBot="1">
      <c r="A79" s="121"/>
      <c r="B79" s="37" t="s">
        <v>62</v>
      </c>
      <c r="C79" s="74" t="s">
        <v>80</v>
      </c>
      <c r="D79" s="111"/>
      <c r="E79" s="112"/>
    </row>
    <row r="80" spans="1:5" ht="15.75" thickBot="1">
      <c r="A80" s="121"/>
      <c r="B80" s="37" t="s">
        <v>72</v>
      </c>
      <c r="C80" s="74" t="s">
        <v>73</v>
      </c>
      <c r="D80" s="33"/>
      <c r="E80" s="34"/>
    </row>
    <row r="81" spans="1:5" ht="15.75" thickBot="1">
      <c r="A81" s="57"/>
      <c r="B81" s="37" t="s">
        <v>63</v>
      </c>
      <c r="C81" s="74" t="s">
        <v>77</v>
      </c>
      <c r="D81" s="111"/>
      <c r="E81" s="112"/>
    </row>
    <row r="82" spans="1:5" ht="15.75" thickBot="1">
      <c r="A82" s="58"/>
      <c r="B82" s="60" t="s">
        <v>74</v>
      </c>
      <c r="C82" s="75" t="s">
        <v>75</v>
      </c>
      <c r="D82" s="111"/>
      <c r="E82" s="112"/>
    </row>
    <row r="83" spans="1:5" ht="15.75" thickBot="1">
      <c r="A83" s="84"/>
      <c r="B83" s="9" t="s">
        <v>11</v>
      </c>
      <c r="C83" s="10" t="s">
        <v>33</v>
      </c>
      <c r="D83" s="87"/>
      <c r="E83" s="88"/>
    </row>
    <row r="84" ht="15.75" thickBot="1"/>
    <row r="85" spans="1:5" ht="15.75" thickBot="1">
      <c r="A85" s="6"/>
      <c r="B85" s="6" t="s">
        <v>8</v>
      </c>
      <c r="C85" s="6"/>
      <c r="D85" s="19" t="s">
        <v>12</v>
      </c>
      <c r="E85" s="22"/>
    </row>
    <row r="86" spans="1:5" ht="15.75" thickBot="1">
      <c r="A86" s="6" t="s">
        <v>87</v>
      </c>
      <c r="B86" s="6" t="s">
        <v>89</v>
      </c>
      <c r="C86" s="6"/>
      <c r="D86" s="7" t="s">
        <v>13</v>
      </c>
      <c r="E86" s="23">
        <f>E85</f>
        <v>0</v>
      </c>
    </row>
    <row r="87" spans="1:5" ht="15.75" thickBot="1">
      <c r="A87" s="5" t="s">
        <v>9</v>
      </c>
      <c r="B87" s="7">
        <v>1</v>
      </c>
      <c r="C87" s="7"/>
      <c r="D87" s="7" t="s">
        <v>14</v>
      </c>
      <c r="E87" s="23">
        <f>E86*0.21</f>
        <v>0</v>
      </c>
    </row>
    <row r="88" spans="1:5" ht="39" thickBot="1">
      <c r="A88" s="78" t="s">
        <v>95</v>
      </c>
      <c r="B88" s="108"/>
      <c r="C88" s="109"/>
      <c r="D88" s="7" t="s">
        <v>15</v>
      </c>
      <c r="E88" s="23">
        <f>E86*1.21</f>
        <v>0</v>
      </c>
    </row>
    <row r="89" spans="1:5" ht="15.75" thickBot="1">
      <c r="A89" s="13" t="s">
        <v>10</v>
      </c>
      <c r="B89" s="37" t="s">
        <v>92</v>
      </c>
      <c r="C89" s="76" t="s">
        <v>93</v>
      </c>
      <c r="D89" s="111"/>
      <c r="E89" s="112"/>
    </row>
    <row r="90" spans="1:5" ht="15.75" thickBot="1">
      <c r="A90" s="84"/>
      <c r="B90" s="9" t="s">
        <v>11</v>
      </c>
      <c r="C90" s="10" t="s">
        <v>33</v>
      </c>
      <c r="D90" s="87"/>
      <c r="E90" s="88"/>
    </row>
    <row r="91" ht="15.75" thickBot="1"/>
    <row r="92" spans="1:5" ht="15.75" thickBot="1">
      <c r="A92" s="6"/>
      <c r="B92" s="6" t="s">
        <v>8</v>
      </c>
      <c r="C92" s="6"/>
      <c r="D92" s="19" t="s">
        <v>12</v>
      </c>
      <c r="E92" s="22"/>
    </row>
    <row r="93" spans="1:5" ht="15.75" thickBot="1">
      <c r="A93" s="6" t="s">
        <v>88</v>
      </c>
      <c r="B93" s="6" t="s">
        <v>90</v>
      </c>
      <c r="C93" s="6"/>
      <c r="D93" s="7" t="s">
        <v>13</v>
      </c>
      <c r="E93" s="23">
        <f>E92</f>
        <v>0</v>
      </c>
    </row>
    <row r="94" spans="1:5" ht="15.75" thickBot="1">
      <c r="A94" s="5" t="s">
        <v>9</v>
      </c>
      <c r="B94" s="7">
        <v>1</v>
      </c>
      <c r="C94" s="7"/>
      <c r="D94" s="7" t="s">
        <v>14</v>
      </c>
      <c r="E94" s="23">
        <f>E93*0.21</f>
        <v>0</v>
      </c>
    </row>
    <row r="95" spans="1:5" ht="39" thickBot="1">
      <c r="A95" s="78" t="s">
        <v>95</v>
      </c>
      <c r="B95" s="108"/>
      <c r="C95" s="109"/>
      <c r="D95" s="7" t="s">
        <v>15</v>
      </c>
      <c r="E95" s="23">
        <f>E93*1.21</f>
        <v>0</v>
      </c>
    </row>
    <row r="96" spans="1:5" ht="15.75" thickBot="1">
      <c r="A96" s="13" t="s">
        <v>10</v>
      </c>
      <c r="B96" s="37" t="s">
        <v>92</v>
      </c>
      <c r="C96" s="76" t="s">
        <v>94</v>
      </c>
      <c r="D96" s="111"/>
      <c r="E96" s="112"/>
    </row>
    <row r="97" spans="1:5" ht="15.75" thickBot="1">
      <c r="A97" s="84"/>
      <c r="B97" s="9" t="s">
        <v>11</v>
      </c>
      <c r="C97" s="10" t="s">
        <v>33</v>
      </c>
      <c r="D97" s="87"/>
      <c r="E97" s="88"/>
    </row>
  </sheetData>
  <sheetProtection/>
  <mergeCells count="70">
    <mergeCell ref="A61:A67"/>
    <mergeCell ref="D48:E48"/>
    <mergeCell ref="D55:E55"/>
    <mergeCell ref="D62:E62"/>
    <mergeCell ref="D76:E76"/>
    <mergeCell ref="D77:E77"/>
    <mergeCell ref="A75:A80"/>
    <mergeCell ref="D79:E79"/>
    <mergeCell ref="B74:C74"/>
    <mergeCell ref="B60:C60"/>
    <mergeCell ref="D75:E75"/>
    <mergeCell ref="D68:E68"/>
    <mergeCell ref="B71:C71"/>
    <mergeCell ref="D69:E69"/>
    <mergeCell ref="D96:E96"/>
    <mergeCell ref="B88:C88"/>
    <mergeCell ref="B95:C95"/>
    <mergeCell ref="D89:E89"/>
    <mergeCell ref="D82:E82"/>
    <mergeCell ref="D81:E81"/>
    <mergeCell ref="F69:F71"/>
    <mergeCell ref="D63:E63"/>
    <mergeCell ref="F57:F58"/>
    <mergeCell ref="G69:G71"/>
    <mergeCell ref="B72:C72"/>
    <mergeCell ref="D52:E52"/>
    <mergeCell ref="D56:E56"/>
    <mergeCell ref="D65:E65"/>
    <mergeCell ref="D67:E67"/>
    <mergeCell ref="D66:E66"/>
    <mergeCell ref="G57:G58"/>
    <mergeCell ref="F29:F30"/>
    <mergeCell ref="D53:E53"/>
    <mergeCell ref="D54:E54"/>
    <mergeCell ref="D49:E49"/>
    <mergeCell ref="D50:E50"/>
    <mergeCell ref="G29:G30"/>
    <mergeCell ref="F44:F45"/>
    <mergeCell ref="D34:E34"/>
    <mergeCell ref="D35:E35"/>
    <mergeCell ref="G44:G45"/>
    <mergeCell ref="D36:E36"/>
    <mergeCell ref="D38:E38"/>
    <mergeCell ref="D61:E61"/>
    <mergeCell ref="B59:C59"/>
    <mergeCell ref="D41:E41"/>
    <mergeCell ref="D42:E42"/>
    <mergeCell ref="B45:C45"/>
    <mergeCell ref="B46:C46"/>
    <mergeCell ref="D40:E40"/>
    <mergeCell ref="A9:B9"/>
    <mergeCell ref="A11:B11"/>
    <mergeCell ref="A12:B12"/>
    <mergeCell ref="A13:B13"/>
    <mergeCell ref="B47:C47"/>
    <mergeCell ref="A8:C8"/>
    <mergeCell ref="A14:B14"/>
    <mergeCell ref="A15:B15"/>
    <mergeCell ref="A16:B16"/>
    <mergeCell ref="B44:C44"/>
    <mergeCell ref="D83:E83"/>
    <mergeCell ref="D90:E90"/>
    <mergeCell ref="D97:E97"/>
    <mergeCell ref="A27:E27"/>
    <mergeCell ref="D33:E33"/>
    <mergeCell ref="A28:E28"/>
    <mergeCell ref="B32:C32"/>
    <mergeCell ref="B57:C57"/>
    <mergeCell ref="B58:C58"/>
    <mergeCell ref="B73:C73"/>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1">
      <selection activeCell="B15" sqref="B15"/>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row r="1" spans="3:4" ht="15">
      <c r="C1">
        <v>480000</v>
      </c>
      <c r="D1">
        <f>C1/1.21</f>
        <v>396694.2148760331</v>
      </c>
    </row>
    <row r="5" ht="15">
      <c r="A5">
        <v>25</v>
      </c>
    </row>
    <row r="7" spans="1:3" ht="15">
      <c r="A7">
        <v>10</v>
      </c>
      <c r="B7">
        <v>14500</v>
      </c>
      <c r="C7">
        <f>B7*A7</f>
        <v>145000</v>
      </c>
    </row>
    <row r="8" spans="1:3" ht="15">
      <c r="A8">
        <f>A5-A7</f>
        <v>15</v>
      </c>
      <c r="B8">
        <f>C8/A8</f>
        <v>16779.614325068873</v>
      </c>
      <c r="C8">
        <f>D1-C7</f>
        <v>251694.21487603307</v>
      </c>
    </row>
    <row r="13" ht="15">
      <c r="B13">
        <f>25*16760*1.21</f>
        <v>506990</v>
      </c>
    </row>
    <row r="14" ht="15">
      <c r="B14">
        <f>25*14500*1.21</f>
        <v>438625</v>
      </c>
    </row>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2014-10-08T16:09:05Z</dcterms:created>
  <dcterms:modified xsi:type="dcterms:W3CDTF">2014-10-29T20:47:45Z</dcterms:modified>
  <cp:category/>
  <cp:version/>
  <cp:contentType/>
  <cp:contentStatus/>
</cp:coreProperties>
</file>