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6\349_Zpřístupnění objektu Moskevská\01.Příprava\"/>
    </mc:Choice>
  </mc:AlternateContent>
  <xr:revisionPtr revIDLastSave="0" documentId="13_ncr:1_{55FCDEE2-51A2-4373-9B08-6B450B91D8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-02 - Výměna podlahové ..." sheetId="3" r:id="rId2"/>
    <sheet name="VRN - Vedlejší rozpočtové..." sheetId="8" r:id="rId3"/>
    <sheet name="Seznam figur" sheetId="9" r:id="rId4"/>
  </sheets>
  <definedNames>
    <definedName name="_xlnm._FilterDatabase" localSheetId="1" hidden="1">'SO-02 - Výměna podlahové ...'!$C$124:$K$187</definedName>
    <definedName name="_xlnm._FilterDatabase" localSheetId="2" hidden="1">'VRN - Vedlejší rozpočtové...'!$C$121:$K$135</definedName>
    <definedName name="_xlnm.Print_Titles" localSheetId="0">'Rekapitulace stavby'!$92:$92</definedName>
    <definedName name="_xlnm.Print_Titles" localSheetId="3">'Seznam figur'!$9:$9</definedName>
    <definedName name="_xlnm.Print_Titles" localSheetId="1">'SO-02 - Výměna podlahové ...'!$124:$124</definedName>
    <definedName name="_xlnm.Print_Titles" localSheetId="2">'VRN - Vedlejší rozpočtové...'!$121:$121</definedName>
    <definedName name="_xlnm.Print_Area" localSheetId="0">'Rekapitulace stavby'!$D$4:$AO$76,'Rekapitulace stavby'!$C$82:$AQ$98</definedName>
    <definedName name="_xlnm.Print_Area" localSheetId="3">'Seznam figur'!$C$4:$G$71</definedName>
    <definedName name="_xlnm.Print_Area" localSheetId="1">'SO-02 - Výměna podlahové ...'!$C$82:$J$104,'SO-02 - Výměna podlahové ...'!$C$110:$K$187</definedName>
    <definedName name="_xlnm.Print_Area" localSheetId="2">'VRN - Vedlejší rozpočtové...'!$C$82:$J$103,'VRN - Vedlejší rozpočtové...'!$C$109:$K$135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94" i="1" l="1"/>
  <c r="AS94" i="1"/>
  <c r="D7" i="9"/>
  <c r="J37" i="8"/>
  <c r="J36" i="8"/>
  <c r="AY97" i="1" s="1"/>
  <c r="J35" i="8"/>
  <c r="AX97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 s="1"/>
  <c r="J39" i="3"/>
  <c r="J38" i="3"/>
  <c r="AY96" i="1" s="1"/>
  <c r="J37" i="3"/>
  <c r="AX96" i="1"/>
  <c r="BI187" i="3"/>
  <c r="BH187" i="3"/>
  <c r="BG187" i="3"/>
  <c r="BF187" i="3"/>
  <c r="T187" i="3"/>
  <c r="T186" i="3" s="1"/>
  <c r="R187" i="3"/>
  <c r="R186" i="3"/>
  <c r="P187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94" i="3" s="1"/>
  <c r="J19" i="3"/>
  <c r="J14" i="3"/>
  <c r="J119" i="3" s="1"/>
  <c r="E7" i="3"/>
  <c r="E85" i="3"/>
  <c r="L90" i="1"/>
  <c r="AM90" i="1"/>
  <c r="AM89" i="1"/>
  <c r="L89" i="1"/>
  <c r="AM87" i="1"/>
  <c r="L87" i="1"/>
  <c r="L85" i="1"/>
  <c r="L84" i="1"/>
  <c r="BK184" i="3"/>
  <c r="BK134" i="3"/>
  <c r="BK164" i="3"/>
  <c r="BK132" i="3"/>
  <c r="BK128" i="3"/>
  <c r="BK147" i="3"/>
  <c r="BK170" i="3"/>
  <c r="BK129" i="3"/>
  <c r="J170" i="3"/>
  <c r="J179" i="3"/>
  <c r="BK143" i="3"/>
  <c r="J129" i="3"/>
  <c r="J151" i="3"/>
  <c r="BK129" i="8"/>
  <c r="BK127" i="8"/>
  <c r="BK135" i="8"/>
  <c r="BK133" i="8"/>
  <c r="J185" i="3"/>
  <c r="J140" i="3"/>
  <c r="BK185" i="3"/>
  <c r="BK157" i="3"/>
  <c r="BK140" i="3"/>
  <c r="J164" i="3"/>
  <c r="BK137" i="3"/>
  <c r="BK167" i="3"/>
  <c r="J131" i="3"/>
  <c r="BK187" i="3"/>
  <c r="BK176" i="3"/>
  <c r="J167" i="3"/>
  <c r="J176" i="3"/>
  <c r="J143" i="3"/>
  <c r="BK131" i="8"/>
  <c r="J129" i="8"/>
  <c r="J131" i="8"/>
  <c r="BK125" i="8"/>
  <c r="J125" i="8"/>
  <c r="AS95" i="1"/>
  <c r="J137" i="3"/>
  <c r="J157" i="3"/>
  <c r="J173" i="3"/>
  <c r="J134" i="3"/>
  <c r="BK131" i="3"/>
  <c r="BK173" i="3"/>
  <c r="J132" i="3"/>
  <c r="BK151" i="3"/>
  <c r="J187" i="3"/>
  <c r="J184" i="3"/>
  <c r="J147" i="3"/>
  <c r="BK179" i="3"/>
  <c r="J128" i="3"/>
  <c r="J135" i="8"/>
  <c r="J133" i="8"/>
  <c r="J127" i="8"/>
  <c r="J128" i="8"/>
  <c r="BK128" i="8"/>
  <c r="T127" i="3" l="1"/>
  <c r="T126" i="3"/>
  <c r="T125" i="3" s="1"/>
  <c r="P136" i="3"/>
  <c r="P135" i="3"/>
  <c r="T136" i="3"/>
  <c r="T135" i="3"/>
  <c r="BK136" i="3"/>
  <c r="J136" i="3" s="1"/>
  <c r="J102" i="3" s="1"/>
  <c r="P127" i="3"/>
  <c r="P126" i="3"/>
  <c r="BK127" i="3"/>
  <c r="J127" i="3" s="1"/>
  <c r="J100" i="3" s="1"/>
  <c r="BK126" i="3"/>
  <c r="J126" i="3"/>
  <c r="J99" i="3" s="1"/>
  <c r="R127" i="3"/>
  <c r="R126" i="3"/>
  <c r="P126" i="8"/>
  <c r="P123" i="8"/>
  <c r="P122" i="8"/>
  <c r="AU97" i="1"/>
  <c r="BK126" i="8"/>
  <c r="J126" i="8" s="1"/>
  <c r="J99" i="8" s="1"/>
  <c r="R126" i="8"/>
  <c r="R123" i="8" s="1"/>
  <c r="R122" i="8" s="1"/>
  <c r="R136" i="3"/>
  <c r="R135" i="3" s="1"/>
  <c r="T126" i="8"/>
  <c r="T123" i="8" s="1"/>
  <c r="T122" i="8" s="1"/>
  <c r="BK186" i="3"/>
  <c r="J186" i="3"/>
  <c r="J103" i="3" s="1"/>
  <c r="BK124" i="8"/>
  <c r="J124" i="8" s="1"/>
  <c r="J98" i="8" s="1"/>
  <c r="BK132" i="8"/>
  <c r="J132" i="8" s="1"/>
  <c r="J101" i="8" s="1"/>
  <c r="BK134" i="8"/>
  <c r="J134" i="8"/>
  <c r="J102" i="8" s="1"/>
  <c r="BK130" i="8"/>
  <c r="J130" i="8"/>
  <c r="J100" i="8"/>
  <c r="J89" i="8"/>
  <c r="F92" i="8"/>
  <c r="BE128" i="8"/>
  <c r="BE129" i="8"/>
  <c r="E112" i="8"/>
  <c r="BE133" i="8"/>
  <c r="BE135" i="8"/>
  <c r="BE125" i="8"/>
  <c r="BE127" i="8"/>
  <c r="BE131" i="8"/>
  <c r="BE129" i="3"/>
  <c r="J91" i="3"/>
  <c r="E113" i="3"/>
  <c r="BE143" i="3"/>
  <c r="BE147" i="3"/>
  <c r="BE167" i="3"/>
  <c r="BE170" i="3"/>
  <c r="F122" i="3"/>
  <c r="BE134" i="3"/>
  <c r="BE137" i="3"/>
  <c r="BE173" i="3"/>
  <c r="BE184" i="3"/>
  <c r="BE131" i="3"/>
  <c r="BE151" i="3"/>
  <c r="BE179" i="3"/>
  <c r="BE185" i="3"/>
  <c r="BE140" i="3"/>
  <c r="BE164" i="3"/>
  <c r="BE128" i="3"/>
  <c r="BE132" i="3"/>
  <c r="BE157" i="3"/>
  <c r="BE176" i="3"/>
  <c r="BE187" i="3"/>
  <c r="F36" i="8"/>
  <c r="BC97" i="1" s="1"/>
  <c r="F39" i="3"/>
  <c r="BD96" i="1" s="1"/>
  <c r="J34" i="8"/>
  <c r="AW97" i="1" s="1"/>
  <c r="F34" i="8"/>
  <c r="BA97" i="1" s="1"/>
  <c r="F38" i="3"/>
  <c r="BC96" i="1" s="1"/>
  <c r="F37" i="8"/>
  <c r="BD97" i="1" s="1"/>
  <c r="F36" i="3"/>
  <c r="BA96" i="1" s="1"/>
  <c r="F37" i="3"/>
  <c r="BB96" i="1" s="1"/>
  <c r="F35" i="8"/>
  <c r="BB97" i="1" s="1"/>
  <c r="J36" i="3"/>
  <c r="AW96" i="1" s="1"/>
  <c r="BK135" i="3" l="1"/>
  <c r="J135" i="3" s="1"/>
  <c r="J101" i="3" s="1"/>
  <c r="P125" i="3"/>
  <c r="AU96" i="1" s="1"/>
  <c r="R125" i="3"/>
  <c r="BK123" i="8"/>
  <c r="BK122" i="8" s="1"/>
  <c r="J122" i="8" s="1"/>
  <c r="J96" i="8" s="1"/>
  <c r="F35" i="3"/>
  <c r="AZ96" i="1" s="1"/>
  <c r="J33" i="8"/>
  <c r="AV97" i="1" s="1"/>
  <c r="AT97" i="1" s="1"/>
  <c r="J35" i="3"/>
  <c r="AV96" i="1" s="1"/>
  <c r="AT96" i="1" s="1"/>
  <c r="BC95" i="1"/>
  <c r="BC94" i="1" s="1"/>
  <c r="BA95" i="1"/>
  <c r="AW95" i="1" s="1"/>
  <c r="BB95" i="1"/>
  <c r="BB94" i="1" s="1"/>
  <c r="F33" i="8"/>
  <c r="AZ97" i="1" s="1"/>
  <c r="BD95" i="1"/>
  <c r="BD94" i="1" s="1"/>
  <c r="BK125" i="3" l="1"/>
  <c r="J125" i="3" s="1"/>
  <c r="J98" i="3" s="1"/>
  <c r="BA94" i="1"/>
  <c r="J123" i="8"/>
  <c r="J97" i="8" s="1"/>
  <c r="AU95" i="1"/>
  <c r="J30" i="8"/>
  <c r="AG97" i="1" s="1"/>
  <c r="AX95" i="1"/>
  <c r="AY95" i="1"/>
  <c r="AY94" i="1"/>
  <c r="AX94" i="1"/>
  <c r="AZ95" i="1"/>
  <c r="AV95" i="1" s="1"/>
  <c r="AT95" i="1" s="1"/>
  <c r="W33" i="1"/>
  <c r="W30" i="1"/>
  <c r="J32" i="3" l="1"/>
  <c r="AZ94" i="1"/>
  <c r="W29" i="1" s="1"/>
  <c r="J39" i="8"/>
  <c r="AN97" i="1"/>
  <c r="W31" i="1"/>
  <c r="AW94" i="1"/>
  <c r="AK30" i="1" s="1"/>
  <c r="W32" i="1"/>
  <c r="AG96" i="1" l="1"/>
  <c r="AN96" i="1" s="1"/>
  <c r="J41" i="3"/>
  <c r="AG95" i="1"/>
  <c r="AG94" i="1" s="1"/>
  <c r="AV94" i="1"/>
  <c r="AK29" i="1" s="1"/>
  <c r="AN95" i="1" l="1"/>
  <c r="AK26" i="1"/>
  <c r="AK35" i="1" s="1"/>
  <c r="AT94" i="1"/>
  <c r="AN94" i="1" l="1"/>
</calcChain>
</file>

<file path=xl/sharedStrings.xml><?xml version="1.0" encoding="utf-8"?>
<sst xmlns="http://schemas.openxmlformats.org/spreadsheetml/2006/main" count="1397" uniqueCount="327">
  <si>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</si>
  <si>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</si>
  <si>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</si>
  <si>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</si>
  <si>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</si>
  <si>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</si>
  <si>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</si>
  <si>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</si>
  <si>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</si>
  <si>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</si>
  <si>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</si>
  <si>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</si>
  <si>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</si>
  <si>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</si>
  <si>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</si>
  <si>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</si>
  <si>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</si>
  <si>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</si>
  <si>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</si>
  <si>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</si>
  <si>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</si>
  <si>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</si>
  <si>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</si>
  <si>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</si>
  <si>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</si>
  <si>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</si>
  <si>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</si>
  <si>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</si>
  <si>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</si>
  <si>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</si>
  <si>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</si>
  <si>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</si>
  <si>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</si>
  <si>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</si>
  <si>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</si>
  <si>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</si>
  <si>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</si>
  <si>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</si>
  <si>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</si>
  <si>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</si>
  <si>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</si>
  <si>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</si>
  <si>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</si>
  <si>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</si>
  <si>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</si>
  <si>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</si>
  <si>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</si>
  <si>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</si>
  <si>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</si>
  <si>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</si>
  <si>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</si>
  <si>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</si>
  <si>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</si>
  <si>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</si>
  <si>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</si>
  <si>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</si>
  <si>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</si>
  <si>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</si>
  <si>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</si>
  <si>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</si>
  <si>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</si>
  <si>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</si>
  <si>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</si>
  <si>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</si>
  <si>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</si>
  <si>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</si>
  <si>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</si>
  <si>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</si>
  <si>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</si>
  <si>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</si>
  <si>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</si>
  <si>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</si>
  <si>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</si>
  <si>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</si>
  <si>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</si>
  <si>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</si>
  <si>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</si>
  <si>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</si>
  <si>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</si>
  <si>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</si>
  <si>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</si>
  <si>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</si>
  <si>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</si>
  <si>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Soupis</t>
  </si>
  <si>
    <t>SO-02</t>
  </si>
  <si>
    <t>Výměna podlahové krytiny</t>
  </si>
  <si>
    <t>{a7cd5bc0-7eda-4baa-89d4-7ca0ad41a8fa}</t>
  </si>
  <si>
    <t>VRN</t>
  </si>
  <si>
    <t>Vedlejší rozpočtové náklady</t>
  </si>
  <si>
    <t>{4c60deaa-457a-4823-b280-1130f5f7f589}</t>
  </si>
  <si>
    <t>m2</t>
  </si>
  <si>
    <t>KRYCÍ LIST SOUPISU PRACÍ</t>
  </si>
  <si>
    <t>Objekt:</t>
  </si>
  <si>
    <t>ASŘ - Architektonické a stavebně technické řešení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</si>
  <si>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</si>
  <si>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</si>
  <si>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</si>
  <si>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</si>
  <si>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</si>
  <si>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</si>
  <si>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ddodávky HSV</t>
  </si>
  <si>
    <t xml:space="preserve">    997 - Přesun sutě</t>
  </si>
  <si>
    <t>PSV - Práce a dodávky PSV</t>
  </si>
  <si>
    <t xml:space="preserve">    776 - Podlahy povlakové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</si>
  <si>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</si>
  <si>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</si>
  <si>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</si>
  <si>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</si>
  <si>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</si>
  <si>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</si>
  <si>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</si>
  <si>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</si>
  <si>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</si>
  <si>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</si>
  <si>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</si>
  <si>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</si>
  <si>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</si>
  <si>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</si>
  <si>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</si>
  <si>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ddodávky HSV</t>
  </si>
  <si>
    <t>ROZPOCET</t>
  </si>
  <si>
    <t>K</t>
  </si>
  <si>
    <t>CS ÚRS 2024 02</t>
  </si>
  <si>
    <t>4</t>
  </si>
  <si>
    <t>VV</t>
  </si>
  <si>
    <t>True</t>
  </si>
  <si>
    <t>3</t>
  </si>
  <si>
    <t>Součet</t>
  </si>
  <si>
    <t>m</t>
  </si>
  <si>
    <t>9</t>
  </si>
  <si>
    <t>M</t>
  </si>
  <si>
    <t>8</t>
  </si>
  <si>
    <t>5</t>
  </si>
  <si>
    <t>6</t>
  </si>
  <si>
    <t>997</t>
  </si>
  <si>
    <t>Přesun sutě</t>
  </si>
  <si>
    <t>7</t>
  </si>
  <si>
    <t>997013217</t>
  </si>
  <si>
    <t>Vnitrostaveništní doprava suti a vybouraných hmot vodorovně do 50 m s naložením ručně pro budovy a haly výšky přes 21 do 24 m</t>
  </si>
  <si>
    <t>t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</si>
  <si>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</si>
  <si>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</si>
  <si>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997013501</t>
  </si>
  <si>
    <t>Odvoz suti a vybouraných hmot na skládku nebo meziskládku se složením, na vzdálenost do 1 km</t>
  </si>
  <si>
    <t>10</t>
  </si>
  <si>
    <t>997013509</t>
  </si>
  <si>
    <t>Odvoz suti a vybouraných hmot na skládku nebo meziskládku se složením, na vzdálenost Příplatek k ceně za každý další započatý 1 km přes 1 km</t>
  </si>
  <si>
    <t>11</t>
  </si>
  <si>
    <t>13</t>
  </si>
  <si>
    <t>PSV</t>
  </si>
  <si>
    <t>Práce a dodávky PSV</t>
  </si>
  <si>
    <t>14</t>
  </si>
  <si>
    <t>16</t>
  </si>
  <si>
    <t>15</t>
  </si>
  <si>
    <t>17</t>
  </si>
  <si>
    <t>18</t>
  </si>
  <si>
    <t>19</t>
  </si>
  <si>
    <t>20</t>
  </si>
  <si>
    <t>32</t>
  </si>
  <si>
    <t>776</t>
  </si>
  <si>
    <t>Podlahy povlakové</t>
  </si>
  <si>
    <t>HZS</t>
  </si>
  <si>
    <t>Hodinové zúčtovací sazby</t>
  </si>
  <si>
    <t>hod</t>
  </si>
  <si>
    <t>512</t>
  </si>
  <si>
    <t>SO-02 - Výměna podlahové krytiny</t>
  </si>
  <si>
    <t>-1964406305</t>
  </si>
  <si>
    <t>-887392095</t>
  </si>
  <si>
    <t>3,625*5 'Přepočtené koeficientem množství</t>
  </si>
  <si>
    <t>-466893384</t>
  </si>
  <si>
    <t>1419707067</t>
  </si>
  <si>
    <t>3,625*10 'Přepočtené koeficientem množství</t>
  </si>
  <si>
    <t>997013813</t>
  </si>
  <si>
    <t>Poplatek za uložení stavebního odpadu na skládce (skládkovné) z plastických hmot zatříděného do Katalogu odpadů pod kódem 17 02 03</t>
  </si>
  <si>
    <t>1101687236</t>
  </si>
  <si>
    <t>776201812</t>
  </si>
  <si>
    <t>Demontáž povlakových podlahovin lepených ručně s podložkou</t>
  </si>
  <si>
    <t>261457423</t>
  </si>
  <si>
    <t>"koberec plocha..."F_776_10_10</t>
  </si>
  <si>
    <t>776410811</t>
  </si>
  <si>
    <t>Demontáž soklíků nebo lišt pryžových nebo plastových</t>
  </si>
  <si>
    <t>-656551884</t>
  </si>
  <si>
    <t>"koberec obvod..."F_776_10_20</t>
  </si>
  <si>
    <t>776111116</t>
  </si>
  <si>
    <t>Příprava podkladu povlakových podlah a stěn broušení podlah stávajícího podkladu pro odstranění lepidla (po starých krytinách)</t>
  </si>
  <si>
    <t>-1376715048</t>
  </si>
  <si>
    <t>Před stěrkou</t>
  </si>
  <si>
    <t>776111112</t>
  </si>
  <si>
    <t>Příprava podkladu povlakových podlah a stěn broušení podlah nového podkladu betonového</t>
  </si>
  <si>
    <t>1674270004</t>
  </si>
  <si>
    <t>Po stěrce</t>
  </si>
  <si>
    <t>776111311</t>
  </si>
  <si>
    <t>Příprava podkladu povlakových podlah a stěn vysátí podlah</t>
  </si>
  <si>
    <t>1419042132</t>
  </si>
  <si>
    <t>776121112</t>
  </si>
  <si>
    <t>Příprava podkladu povlakových podlah a stěn penetrace vodou ředitelná podlah</t>
  </si>
  <si>
    <t>-997362511</t>
  </si>
  <si>
    <t>"koberec obvod..."F_776_10_20*0,1</t>
  </si>
  <si>
    <t>776141114</t>
  </si>
  <si>
    <t>Příprava podkladu povlakových podlah a stěn vyrovnání samonivelační stěrkou podlah min.pevnosti 20 MPa, tloušťky přes 8 do 10 mm</t>
  </si>
  <si>
    <t>1724203259</t>
  </si>
  <si>
    <t>776211111</t>
  </si>
  <si>
    <t>Montáž textilních podlahovin lepením pásů standardních</t>
  </si>
  <si>
    <t>665709668</t>
  </si>
  <si>
    <t>776411111</t>
  </si>
  <si>
    <t>Montáž soklíků lepením obvodových, výšky do 80 mm</t>
  </si>
  <si>
    <t>382259373</t>
  </si>
  <si>
    <t>69751204</t>
  </si>
  <si>
    <t>lišta kobercová 55x9mm</t>
  </si>
  <si>
    <t>1356650691</t>
  </si>
  <si>
    <t>433,335*1,2 'Přepočtené koeficientem množství</t>
  </si>
  <si>
    <t>776421711</t>
  </si>
  <si>
    <t>Montáž lišt vložení pásků z podlahoviny do lišt včetně nařezání</t>
  </si>
  <si>
    <t>223770075</t>
  </si>
  <si>
    <t>69751061</t>
  </si>
  <si>
    <t>koberec zátěžový vpichovaný role š 2m, vlákno 100% PA, hm 400g/m2, zátěž 33, útlum 21dB, hořlavost Bfl S1</t>
  </si>
  <si>
    <t>919745534</t>
  </si>
  <si>
    <t>625,783*1,2 'Přepočtené koeficientem množství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</si>
  <si>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</si>
  <si>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</si>
  <si>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1622780055</t>
  </si>
  <si>
    <t>998776129</t>
  </si>
  <si>
    <t>Přesun hmot pro podlahy povlakové stanovený z hmotnosti přesunovaného materiálu vodorovná dopravní vzdálenost do 50 m Příplatek k cenám za ruční zvětšený přesun přes vymezenou vodorovnou dopravní vzdálenost za každých dalších započatých 50 m</t>
  </si>
  <si>
    <t>-888672322</t>
  </si>
  <si>
    <t>HZS2331</t>
  </si>
  <si>
    <t>Hodinové zúčtovací sazby profesí PSV úpravy povrchů a podlahy podlahář</t>
  </si>
  <si>
    <t>-1058103767</t>
  </si>
  <si>
    <t>kpl</t>
  </si>
  <si>
    <t>1024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</si>
  <si>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</si>
  <si>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</si>
  <si>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</si>
  <si>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</si>
  <si>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</si>
  <si>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</si>
  <si>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</si>
  <si>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</si>
  <si>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</si>
  <si>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</si>
  <si>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</si>
  <si>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</si>
  <si>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</si>
  <si>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</si>
  <si>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</si>
  <si>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</si>
  <si>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</si>
  <si>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</si>
  <si>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</si>
  <si>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</si>
  <si>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</si>
  <si>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</si>
  <si>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</si>
  <si>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</si>
  <si>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</si>
  <si>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</si>
  <si>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</si>
  <si>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</si>
  <si>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</si>
  <si>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</si>
  <si>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</si>
  <si>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</si>
  <si>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</si>
  <si>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</si>
  <si>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</si>
  <si>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</si>
  <si>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</si>
  <si>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</si>
  <si>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</si>
  <si>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Použití figury:</t>
  </si>
  <si>
    <t>ASŘ/ SO-02</t>
  </si>
  <si>
    <t>F_776</t>
  </si>
  <si>
    <t>----- PODLAHY POVLAKOVÉ -----</t>
  </si>
  <si>
    <t>F_776_10_10</t>
  </si>
  <si>
    <t>koberec plocha</t>
  </si>
  <si>
    <t xml:space="preserve"> "Výměra koberec plocha "</t>
  </si>
  <si>
    <t xml:space="preserve"> "2NP...205... "(((2,335*8,21)))*(1)*(1)</t>
  </si>
  <si>
    <t xml:space="preserve"> "2NP...201... "(((4,2*7,345)))*(1)*(1)</t>
  </si>
  <si>
    <t xml:space="preserve"> "2NP...215... "(((5,2*2,785)))*(1)*(1)</t>
  </si>
  <si>
    <t xml:space="preserve"> "3NP...SIMSOVA... "(((2,88*6,03)))*(1)*(1)</t>
  </si>
  <si>
    <t xml:space="preserve"> "3NP...MOC... "(((3,12*6,03)))*(1)*(1)</t>
  </si>
  <si>
    <t xml:space="preserve"> "4NP...409... "(((12,285*7,74)))*(1)*(1)</t>
  </si>
  <si>
    <t xml:space="preserve"> "4NP...410... "(((4,98*8,1225)))*(1)*(1)</t>
  </si>
  <si>
    <t xml:space="preserve"> "4NP...411... "(((3,54*5,255)))*(1)*(1)</t>
  </si>
  <si>
    <t xml:space="preserve"> "4NP...412... "(((2,86*5,255)))*(1)*(1)</t>
  </si>
  <si>
    <t xml:space="preserve"> "4NP...413... "(((3,06*5,255)))*(1)*(1)</t>
  </si>
  <si>
    <t xml:space="preserve"> "4NP...414... "(((3,09*5,255)))*(1)*(1)</t>
  </si>
  <si>
    <t xml:space="preserve"> "4NP...415... "(((5,265*5,255)))*(1)*(1)</t>
  </si>
  <si>
    <t xml:space="preserve"> "4NP...416... "(((3,01*5,255)))*(1)*(1)</t>
  </si>
  <si>
    <t xml:space="preserve"> "4NP...417... "(((5,23*5,255)))*(1)*(1)</t>
  </si>
  <si>
    <t xml:space="preserve"> "4NP...418... "(((3,75*5,255)))*(1)*(1)</t>
  </si>
  <si>
    <t xml:space="preserve"> "4NP...419... "(((3,54*5,255)))*(1)*(1)</t>
  </si>
  <si>
    <t xml:space="preserve"> "4NP...401... "(((37,25*4)))*(1)*(1)</t>
  </si>
  <si>
    <t xml:space="preserve"> "4NP...4x1...místnost uprostřed...bez označení... "(((4,45*2,96)))*(1)*(1)</t>
  </si>
  <si>
    <t xml:space="preserve"> "4NP...4x2...krajní místnost...bez označení... "(((3,75*2,355)))*(1)*(1)</t>
  </si>
  <si>
    <t>Broušení betonového podkladu povlakových podlah</t>
  </si>
  <si>
    <t>Odstranění zbytků lepidla z podkladu povlakových podlah broušením</t>
  </si>
  <si>
    <t>Vysátí podkladu povlakových podlah</t>
  </si>
  <si>
    <t>Vodou ředitelná penetrace savého podkladu povlakových podlah</t>
  </si>
  <si>
    <t>Stěrka podlahová nivelační pro vyrovnání podkladu povlakových podlah pevnosti 20 MPa tl přes 8 do 10 mm</t>
  </si>
  <si>
    <t>Demontáž lepených povlakových podlah s podložkou ručně</t>
  </si>
  <si>
    <t>Lepení textilních pásů</t>
  </si>
  <si>
    <t>F_776_10_20</t>
  </si>
  <si>
    <t>koberec obvod</t>
  </si>
  <si>
    <t xml:space="preserve"> "Výměra koberec obvod "</t>
  </si>
  <si>
    <t xml:space="preserve"> "2NP...205... "(((2,335*2)+(8,21*2)))*(1)*(1)</t>
  </si>
  <si>
    <t xml:space="preserve"> "2NP...201... "(((4,2*2)+(7,345*2)))*(1)*(1)</t>
  </si>
  <si>
    <t xml:space="preserve"> "2NP...215... "(((5,2*2)+(2,785*2)))*(1)*(1)</t>
  </si>
  <si>
    <t xml:space="preserve"> "3NP...SIMSOVA... "(((2,88*2)+(6,03*2)))*(1)*(1)</t>
  </si>
  <si>
    <t xml:space="preserve"> "3NP...MOC... "(((3,12*2)+(6,03*2)))*(1)*(1)</t>
  </si>
  <si>
    <t xml:space="preserve"> "4NP...409... "(((12,285*2)+(7,74*2)))*(1)*(1)</t>
  </si>
  <si>
    <t xml:space="preserve"> "4NP...410... "(((4,98*2)+(8,1225*2)))*(1)*(1)</t>
  </si>
  <si>
    <t xml:space="preserve"> "4NP...411... "(((3,54*2)+(5,255*2)))*(1)*(1)</t>
  </si>
  <si>
    <t xml:space="preserve"> "4NP...412... "(((2,86*2)+(5,255*2)))*(1)*(1)</t>
  </si>
  <si>
    <t xml:space="preserve"> "4NP...413... "(((3,06*2)+(5,255*2)))*(1)*(1)</t>
  </si>
  <si>
    <t xml:space="preserve"> "4NP...414... "(((3,09*2)+(5,255*2)))*(1)*(1)</t>
  </si>
  <si>
    <t xml:space="preserve"> "4NP...415... "(((5,265*2)+(5,255*2)))*(1)*(1)</t>
  </si>
  <si>
    <t xml:space="preserve"> "4NP...416... "(((3,01*2)+(5,255*2)))*(1)*(1)</t>
  </si>
  <si>
    <t xml:space="preserve"> "4NP...417... "(((5,23*2)+(5,255*2)))*(1)*(1)</t>
  </si>
  <si>
    <t xml:space="preserve"> "4NP...418... "(((3,75*2)+(5,255*2)))*(1)*(1)</t>
  </si>
  <si>
    <t xml:space="preserve"> "4NP...419... "(((3,54*2)+(5,255*2)))*(1)*(1)</t>
  </si>
  <si>
    <t xml:space="preserve"> "4NP...401... "(((37,25*2)+(4*2)))*(1)*(1)</t>
  </si>
  <si>
    <t xml:space="preserve"> "4NP...4x1...místnost uprostřed...bez označení... "(((4,45*2)+(2,96*2)))*(1)*(1)</t>
  </si>
  <si>
    <t xml:space="preserve"> "4NP...4x2...krajní místnost...bez označení... "(((3,75*2)+(2,355*2)))*(1)*(1)</t>
  </si>
  <si>
    <t>Odstranění soklíků a lišt pryžových nebo plastových</t>
  </si>
  <si>
    <t>Montáž obvodových soklíků výšky do 80 mm</t>
  </si>
  <si>
    <t>Vložení nařezaných pásků z podlahoviny do lišt</t>
  </si>
  <si>
    <t>Zpřístupnění objektu UJEP FSE Moskevská ul. Ústí nad Labem - VÝMĚNA POVRCHŮ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</si>
</sst>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R19" sqref="R1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3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192" t="s">
        <v>13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R5" s="19"/>
      <c r="BS5" s="16" t="s">
        <v>6</v>
      </c>
    </row>
    <row r="6" spans="1:74" ht="36.950000000000003" customHeight="1">
      <c r="B6" s="19"/>
      <c r="D6" s="24" t="s">
        <v>14</v>
      </c>
      <c r="K6" s="193" t="s">
        <v>326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23" t="s">
        <v>21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22</v>
      </c>
      <c r="AK10" s="25" t="s">
        <v>23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24</v>
      </c>
      <c r="AK11" s="25" t="s">
        <v>25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26</v>
      </c>
      <c r="AK13" s="25" t="s">
        <v>23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27</v>
      </c>
      <c r="AK14" s="25" t="s">
        <v>25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28</v>
      </c>
      <c r="AK16" s="25" t="s">
        <v>23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29</v>
      </c>
      <c r="AK17" s="25" t="s">
        <v>25</v>
      </c>
      <c r="AN17" s="23" t="s">
        <v>1</v>
      </c>
      <c r="AR17" s="19"/>
      <c r="BS17" s="16" t="s">
        <v>3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30</v>
      </c>
      <c r="AK19" s="25" t="s">
        <v>23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29</v>
      </c>
      <c r="AK20" s="25" t="s">
        <v>25</v>
      </c>
      <c r="AN20" s="23" t="s">
        <v>1</v>
      </c>
      <c r="AR20" s="19"/>
      <c r="BS20" s="16" t="s">
        <v>3</v>
      </c>
    </row>
    <row r="21" spans="2:71" ht="6.95" customHeight="1">
      <c r="B21" s="19"/>
      <c r="AR21" s="19"/>
    </row>
    <row r="22" spans="2:71" ht="12" customHeight="1">
      <c r="B22" s="19"/>
      <c r="D22" s="25" t="s">
        <v>31</v>
      </c>
      <c r="AR22" s="19"/>
    </row>
    <row r="23" spans="2:71" ht="16.5" customHeight="1">
      <c r="B23" s="19"/>
      <c r="E23" s="194" t="s">
        <v>1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>
      <c r="B26" s="28"/>
      <c r="D26" s="29" t="s">
        <v>32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5">
        <f>ROUND(AG94,2)</f>
        <v>0</v>
      </c>
      <c r="AL26" s="196"/>
      <c r="AM26" s="196"/>
      <c r="AN26" s="196"/>
      <c r="AO26" s="196"/>
      <c r="AR26" s="28"/>
    </row>
    <row r="27" spans="2:71" s="1" customFormat="1" ht="6.95" customHeight="1">
      <c r="B27" s="28"/>
      <c r="AR27" s="28"/>
    </row>
    <row r="28" spans="2:71" s="1" customFormat="1" ht="12.75">
      <c r="B28" s="28"/>
      <c r="L28" s="197" t="s">
        <v>33</v>
      </c>
      <c r="M28" s="197"/>
      <c r="N28" s="197"/>
      <c r="O28" s="197"/>
      <c r="P28" s="197"/>
      <c r="W28" s="197" t="s">
        <v>34</v>
      </c>
      <c r="X28" s="197"/>
      <c r="Y28" s="197"/>
      <c r="Z28" s="197"/>
      <c r="AA28" s="197"/>
      <c r="AB28" s="197"/>
      <c r="AC28" s="197"/>
      <c r="AD28" s="197"/>
      <c r="AE28" s="197"/>
      <c r="AK28" s="197" t="s">
        <v>35</v>
      </c>
      <c r="AL28" s="197"/>
      <c r="AM28" s="197"/>
      <c r="AN28" s="197"/>
      <c r="AO28" s="197"/>
      <c r="AR28" s="28"/>
    </row>
    <row r="29" spans="2:71" s="2" customFormat="1" ht="14.45" customHeight="1">
      <c r="B29" s="32"/>
      <c r="D29" s="25" t="s">
        <v>36</v>
      </c>
      <c r="F29" s="25" t="s">
        <v>37</v>
      </c>
      <c r="L29" s="185">
        <v>0.21</v>
      </c>
      <c r="M29" s="186"/>
      <c r="N29" s="186"/>
      <c r="O29" s="186"/>
      <c r="P29" s="186"/>
      <c r="W29" s="187">
        <f>ROUND(AZ94, 2)</f>
        <v>0</v>
      </c>
      <c r="X29" s="186"/>
      <c r="Y29" s="186"/>
      <c r="Z29" s="186"/>
      <c r="AA29" s="186"/>
      <c r="AB29" s="186"/>
      <c r="AC29" s="186"/>
      <c r="AD29" s="186"/>
      <c r="AE29" s="186"/>
      <c r="AK29" s="187">
        <f>ROUND(AV94, 2)</f>
        <v>0</v>
      </c>
      <c r="AL29" s="186"/>
      <c r="AM29" s="186"/>
      <c r="AN29" s="186"/>
      <c r="AO29" s="186"/>
      <c r="AR29" s="32"/>
    </row>
    <row r="30" spans="2:71" s="2" customFormat="1" ht="14.45" customHeight="1">
      <c r="B30" s="32"/>
      <c r="F30" s="25" t="s">
        <v>38</v>
      </c>
      <c r="L30" s="185">
        <v>0.12</v>
      </c>
      <c r="M30" s="186"/>
      <c r="N30" s="186"/>
      <c r="O30" s="186"/>
      <c r="P30" s="186"/>
      <c r="W30" s="187">
        <f>ROUND(BA94, 2)</f>
        <v>0</v>
      </c>
      <c r="X30" s="186"/>
      <c r="Y30" s="186"/>
      <c r="Z30" s="186"/>
      <c r="AA30" s="186"/>
      <c r="AB30" s="186"/>
      <c r="AC30" s="186"/>
      <c r="AD30" s="186"/>
      <c r="AE30" s="186"/>
      <c r="AK30" s="187">
        <f>ROUND(AW94, 2)</f>
        <v>0</v>
      </c>
      <c r="AL30" s="186"/>
      <c r="AM30" s="186"/>
      <c r="AN30" s="186"/>
      <c r="AO30" s="186"/>
      <c r="AR30" s="32"/>
    </row>
    <row r="31" spans="2:71" s="2" customFormat="1" ht="14.45" hidden="1" customHeight="1">
      <c r="B31" s="32"/>
      <c r="F31" s="25" t="s">
        <v>39</v>
      </c>
      <c r="L31" s="185">
        <v>0.21</v>
      </c>
      <c r="M31" s="186"/>
      <c r="N31" s="186"/>
      <c r="O31" s="186"/>
      <c r="P31" s="186"/>
      <c r="W31" s="187">
        <f>ROUND(BB94, 2)</f>
        <v>0</v>
      </c>
      <c r="X31" s="186"/>
      <c r="Y31" s="186"/>
      <c r="Z31" s="186"/>
      <c r="AA31" s="186"/>
      <c r="AB31" s="186"/>
      <c r="AC31" s="186"/>
      <c r="AD31" s="186"/>
      <c r="AE31" s="186"/>
      <c r="AK31" s="187">
        <v>0</v>
      </c>
      <c r="AL31" s="186"/>
      <c r="AM31" s="186"/>
      <c r="AN31" s="186"/>
      <c r="AO31" s="186"/>
      <c r="AR31" s="32"/>
    </row>
    <row r="32" spans="2:71" s="2" customFormat="1" ht="14.45" hidden="1" customHeight="1">
      <c r="B32" s="32"/>
      <c r="F32" s="25" t="s">
        <v>40</v>
      </c>
      <c r="L32" s="185">
        <v>0.12</v>
      </c>
      <c r="M32" s="186"/>
      <c r="N32" s="186"/>
      <c r="O32" s="186"/>
      <c r="P32" s="186"/>
      <c r="W32" s="187">
        <f>ROUND(BC94, 2)</f>
        <v>0</v>
      </c>
      <c r="X32" s="186"/>
      <c r="Y32" s="186"/>
      <c r="Z32" s="186"/>
      <c r="AA32" s="186"/>
      <c r="AB32" s="186"/>
      <c r="AC32" s="186"/>
      <c r="AD32" s="186"/>
      <c r="AE32" s="186"/>
      <c r="AK32" s="187">
        <v>0</v>
      </c>
      <c r="AL32" s="186"/>
      <c r="AM32" s="186"/>
      <c r="AN32" s="186"/>
      <c r="AO32" s="186"/>
      <c r="AR32" s="32"/>
    </row>
    <row r="33" spans="2:44" s="2" customFormat="1" ht="14.45" hidden="1" customHeight="1">
      <c r="B33" s="32"/>
      <c r="F33" s="25" t="s">
        <v>41</v>
      </c>
      <c r="L33" s="185">
        <v>0</v>
      </c>
      <c r="M33" s="186"/>
      <c r="N33" s="186"/>
      <c r="O33" s="186"/>
      <c r="P33" s="186"/>
      <c r="W33" s="187">
        <f>ROUND(BD94, 2)</f>
        <v>0</v>
      </c>
      <c r="X33" s="186"/>
      <c r="Y33" s="186"/>
      <c r="Z33" s="186"/>
      <c r="AA33" s="186"/>
      <c r="AB33" s="186"/>
      <c r="AC33" s="186"/>
      <c r="AD33" s="186"/>
      <c r="AE33" s="186"/>
      <c r="AK33" s="187">
        <v>0</v>
      </c>
      <c r="AL33" s="186"/>
      <c r="AM33" s="186"/>
      <c r="AN33" s="186"/>
      <c r="AO33" s="186"/>
      <c r="AR33" s="32"/>
    </row>
    <row r="34" spans="2:44" s="1" customFormat="1" ht="6.95" customHeight="1">
      <c r="B34" s="28"/>
      <c r="AR34" s="28"/>
    </row>
    <row r="35" spans="2:44" s="1" customFormat="1" ht="25.9" customHeight="1">
      <c r="B35" s="28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191" t="s">
        <v>44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88">
        <f>SUM(AK26:AK33)</f>
        <v>0</v>
      </c>
      <c r="AL35" s="189"/>
      <c r="AM35" s="189"/>
      <c r="AN35" s="189"/>
      <c r="AO35" s="190"/>
      <c r="AP35" s="33"/>
      <c r="AQ35" s="33"/>
      <c r="AR35" s="28"/>
    </row>
    <row r="36" spans="2:44" s="1" customFormat="1" ht="6.95" customHeight="1">
      <c r="B36" s="28"/>
      <c r="AR36" s="28"/>
    </row>
    <row r="37" spans="2:44" s="1" customFormat="1" ht="14.45" customHeight="1">
      <c r="B37" s="28"/>
      <c r="AR37" s="28"/>
    </row>
    <row r="38" spans="2:44" ht="14.45" customHeight="1">
      <c r="B38" s="19"/>
      <c r="AR38" s="19"/>
    </row>
    <row r="39" spans="2:44" ht="14.45" customHeight="1">
      <c r="B39" s="19"/>
      <c r="AR39" s="19"/>
    </row>
    <row r="40" spans="2:44" ht="14.45" customHeight="1">
      <c r="B40" s="19"/>
      <c r="AR40" s="19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28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28"/>
      <c r="D60" s="39" t="s">
        <v>47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48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47</v>
      </c>
      <c r="AI60" s="30"/>
      <c r="AJ60" s="30"/>
      <c r="AK60" s="30"/>
      <c r="AL60" s="30"/>
      <c r="AM60" s="39" t="s">
        <v>48</v>
      </c>
      <c r="AN60" s="30"/>
      <c r="AO60" s="30"/>
      <c r="AR60" s="28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28"/>
      <c r="D64" s="37" t="s">
        <v>49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50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28"/>
      <c r="D75" s="39" t="s">
        <v>47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48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47</v>
      </c>
      <c r="AI75" s="30"/>
      <c r="AJ75" s="30"/>
      <c r="AK75" s="30"/>
      <c r="AL75" s="30"/>
      <c r="AM75" s="39" t="s">
        <v>48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20" t="s">
        <v>51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5" t="s">
        <v>12</v>
      </c>
      <c r="L84" s="3" t="str">
        <f>K5</f>
        <v>MS-2024-073</v>
      </c>
      <c r="AR84" s="44"/>
    </row>
    <row r="85" spans="1:91" s="4" customFormat="1" ht="36.950000000000003" customHeight="1">
      <c r="B85" s="45"/>
      <c r="C85" s="46" t="s">
        <v>14</v>
      </c>
      <c r="L85" s="212" t="str">
        <f>K6</f>
        <v>Zpřístupnění objektu UJEP FSE Moskevská ul. Ústí nad Labem - VÝMĚNA POVRCHŮ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5" t="s">
        <v>18</v>
      </c>
      <c r="L87" s="47" t="str">
        <f>IF(K8="","",K8)</f>
        <v>Moskevská Ústí nad Labem</v>
      </c>
      <c r="AI87" s="25" t="s">
        <v>20</v>
      </c>
      <c r="AM87" s="214" t="str">
        <f>IF(AN8= "","",AN8)</f>
        <v>9. 1. 2025</v>
      </c>
      <c r="AN87" s="214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5" t="s">
        <v>22</v>
      </c>
      <c r="L89" s="3" t="str">
        <f>IF(E11= "","",E11)</f>
        <v>Univerzita J.E.Purkyně, Ústí nad Labem</v>
      </c>
      <c r="AI89" s="25" t="s">
        <v>28</v>
      </c>
      <c r="AM89" s="215" t="str">
        <f>IF(E17="","",E17)</f>
        <v>Correct BC s.r.o.,</v>
      </c>
      <c r="AN89" s="216"/>
      <c r="AO89" s="216"/>
      <c r="AP89" s="216"/>
      <c r="AR89" s="28"/>
      <c r="AS89" s="217" t="s">
        <v>52</v>
      </c>
      <c r="AT89" s="218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5" t="s">
        <v>26</v>
      </c>
      <c r="L90" s="3" t="str">
        <f>IF(E14="","",E14)</f>
        <v xml:space="preserve"> </v>
      </c>
      <c r="AI90" s="25" t="s">
        <v>30</v>
      </c>
      <c r="AM90" s="215" t="str">
        <f>IF(E20="","",E20)</f>
        <v>Correct BC s.r.o.,</v>
      </c>
      <c r="AN90" s="216"/>
      <c r="AO90" s="216"/>
      <c r="AP90" s="216"/>
      <c r="AR90" s="28"/>
      <c r="AS90" s="219"/>
      <c r="AT90" s="220"/>
      <c r="BD90" s="52"/>
    </row>
    <row r="91" spans="1:91" s="1" customFormat="1" ht="10.9" customHeight="1">
      <c r="B91" s="28"/>
      <c r="AR91" s="28"/>
      <c r="AS91" s="219"/>
      <c r="AT91" s="220"/>
      <c r="BD91" s="52"/>
    </row>
    <row r="92" spans="1:91" s="1" customFormat="1" ht="29.25" customHeight="1">
      <c r="B92" s="28"/>
      <c r="C92" s="204" t="s">
        <v>53</v>
      </c>
      <c r="D92" s="205"/>
      <c r="E92" s="205"/>
      <c r="F92" s="205"/>
      <c r="G92" s="205"/>
      <c r="H92" s="53"/>
      <c r="I92" s="206" t="s">
        <v>54</v>
      </c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8" t="s">
        <v>55</v>
      </c>
      <c r="AH92" s="205"/>
      <c r="AI92" s="205"/>
      <c r="AJ92" s="205"/>
      <c r="AK92" s="205"/>
      <c r="AL92" s="205"/>
      <c r="AM92" s="205"/>
      <c r="AN92" s="206" t="s">
        <v>56</v>
      </c>
      <c r="AO92" s="205"/>
      <c r="AP92" s="207"/>
      <c r="AQ92" s="54" t="s">
        <v>57</v>
      </c>
      <c r="AR92" s="28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70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0">
        <f>ROUND(AG95+AG97,2)</f>
        <v>0</v>
      </c>
      <c r="AH94" s="210"/>
      <c r="AI94" s="210"/>
      <c r="AJ94" s="210"/>
      <c r="AK94" s="210"/>
      <c r="AL94" s="210"/>
      <c r="AM94" s="210"/>
      <c r="AN94" s="211">
        <f t="shared" ref="AN94:AN97" si="0">SUM(AG94,AT94)</f>
        <v>0</v>
      </c>
      <c r="AO94" s="211"/>
      <c r="AP94" s="211"/>
      <c r="AQ94" s="63" t="s">
        <v>1</v>
      </c>
      <c r="AR94" s="59"/>
      <c r="AS94" s="64">
        <f>ROUND(AS95+AS97,2)</f>
        <v>0</v>
      </c>
      <c r="AT94" s="65">
        <f t="shared" ref="AT94:AT97" si="1">ROUND(SUM(AV94:AW94),2)</f>
        <v>0</v>
      </c>
      <c r="AU94" s="66">
        <f>ROUND(AU95+AU97,5)</f>
        <v>883.44725000000005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ROUND(AZ95+AZ97,2)</f>
        <v>0</v>
      </c>
      <c r="BA94" s="65">
        <f>ROUND(BA95+BA97,2)</f>
        <v>0</v>
      </c>
      <c r="BB94" s="65">
        <f>ROUND(BB95+BB97,2)</f>
        <v>0</v>
      </c>
      <c r="BC94" s="65">
        <f>ROUND(BC95+BC97,2)</f>
        <v>0</v>
      </c>
      <c r="BD94" s="67">
        <f>ROUND(BD95+BD97,2)</f>
        <v>0</v>
      </c>
      <c r="BS94" s="68" t="s">
        <v>71</v>
      </c>
      <c r="BT94" s="68" t="s">
        <v>72</v>
      </c>
      <c r="BU94" s="69" t="s">
        <v>73</v>
      </c>
      <c r="BV94" s="68" t="s">
        <v>74</v>
      </c>
      <c r="BW94" s="68" t="s">
        <v>4</v>
      </c>
      <c r="BX94" s="68" t="s">
        <v>75</v>
      </c>
      <c r="CL94" s="68" t="s">
        <v>1</v>
      </c>
    </row>
    <row r="95" spans="1:91" s="6" customFormat="1" ht="24.75" customHeight="1">
      <c r="B95" s="70"/>
      <c r="C95" s="71"/>
      <c r="D95" s="203" t="s">
        <v>76</v>
      </c>
      <c r="E95" s="203"/>
      <c r="F95" s="203"/>
      <c r="G95" s="203"/>
      <c r="H95" s="203"/>
      <c r="I95" s="72"/>
      <c r="J95" s="203" t="s">
        <v>77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9">
        <f>ROUND(SUM(AG96:AG96),2)</f>
        <v>0</v>
      </c>
      <c r="AH95" s="202"/>
      <c r="AI95" s="202"/>
      <c r="AJ95" s="202"/>
      <c r="AK95" s="202"/>
      <c r="AL95" s="202"/>
      <c r="AM95" s="202"/>
      <c r="AN95" s="201">
        <f t="shared" si="0"/>
        <v>0</v>
      </c>
      <c r="AO95" s="202"/>
      <c r="AP95" s="202"/>
      <c r="AQ95" s="73" t="s">
        <v>78</v>
      </c>
      <c r="AR95" s="70"/>
      <c r="AS95" s="74">
        <f>ROUND(SUM(AS96:AS96),2)</f>
        <v>0</v>
      </c>
      <c r="AT95" s="75">
        <f t="shared" si="1"/>
        <v>0</v>
      </c>
      <c r="AU95" s="76">
        <f>ROUND(SUM(AU96:AU96),5)</f>
        <v>883.44725000000005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ROUND(SUM(AZ96:AZ96),2)</f>
        <v>0</v>
      </c>
      <c r="BA95" s="75">
        <f>ROUND(SUM(BA96:BA96),2)</f>
        <v>0</v>
      </c>
      <c r="BB95" s="75">
        <f>ROUND(SUM(BB96:BB96),2)</f>
        <v>0</v>
      </c>
      <c r="BC95" s="75">
        <f>ROUND(SUM(BC96:BC96),2)</f>
        <v>0</v>
      </c>
      <c r="BD95" s="77">
        <f>ROUND(SUM(BD96:BD96),2)</f>
        <v>0</v>
      </c>
      <c r="BS95" s="78" t="s">
        <v>71</v>
      </c>
      <c r="BT95" s="78" t="s">
        <v>79</v>
      </c>
      <c r="BU95" s="78" t="s">
        <v>73</v>
      </c>
      <c r="BV95" s="78" t="s">
        <v>74</v>
      </c>
      <c r="BW95" s="78" t="s">
        <v>80</v>
      </c>
      <c r="BX95" s="78" t="s">
        <v>4</v>
      </c>
      <c r="CL95" s="78" t="s">
        <v>1</v>
      </c>
      <c r="CM95" s="78" t="s">
        <v>81</v>
      </c>
    </row>
    <row r="96" spans="1:91" s="3" customFormat="1" ht="16.5" customHeight="1">
      <c r="A96" s="79" t="s">
        <v>82</v>
      </c>
      <c r="B96" s="44"/>
      <c r="C96" s="9"/>
      <c r="D96" s="9"/>
      <c r="E96" s="198" t="s">
        <v>84</v>
      </c>
      <c r="F96" s="198"/>
      <c r="G96" s="198"/>
      <c r="H96" s="198"/>
      <c r="I96" s="198"/>
      <c r="J96" s="9"/>
      <c r="K96" s="198" t="s">
        <v>85</v>
      </c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9">
        <f>'SO-02 - Výměna podlahové ...'!J32</f>
        <v>0</v>
      </c>
      <c r="AH96" s="200"/>
      <c r="AI96" s="200"/>
      <c r="AJ96" s="200"/>
      <c r="AK96" s="200"/>
      <c r="AL96" s="200"/>
      <c r="AM96" s="200"/>
      <c r="AN96" s="199">
        <f t="shared" si="0"/>
        <v>0</v>
      </c>
      <c r="AO96" s="200"/>
      <c r="AP96" s="200"/>
      <c r="AQ96" s="80" t="s">
        <v>83</v>
      </c>
      <c r="AR96" s="44"/>
      <c r="AS96" s="81">
        <v>0</v>
      </c>
      <c r="AT96" s="82">
        <f t="shared" si="1"/>
        <v>0</v>
      </c>
      <c r="AU96" s="83">
        <f>'SO-02 - Výměna podlahové ...'!P125</f>
        <v>883.44725400000004</v>
      </c>
      <c r="AV96" s="82">
        <f>'SO-02 - Výměna podlahové ...'!J35</f>
        <v>0</v>
      </c>
      <c r="AW96" s="82">
        <f>'SO-02 - Výměna podlahové ...'!J36</f>
        <v>0</v>
      </c>
      <c r="AX96" s="82">
        <f>'SO-02 - Výměna podlahové ...'!J37</f>
        <v>0</v>
      </c>
      <c r="AY96" s="82">
        <f>'SO-02 - Výměna podlahové ...'!J38</f>
        <v>0</v>
      </c>
      <c r="AZ96" s="82">
        <f>'SO-02 - Výměna podlahové ...'!F35</f>
        <v>0</v>
      </c>
      <c r="BA96" s="82">
        <f>'SO-02 - Výměna podlahové ...'!F36</f>
        <v>0</v>
      </c>
      <c r="BB96" s="82">
        <f>'SO-02 - Výměna podlahové ...'!F37</f>
        <v>0</v>
      </c>
      <c r="BC96" s="82">
        <f>'SO-02 - Výměna podlahové ...'!F38</f>
        <v>0</v>
      </c>
      <c r="BD96" s="84">
        <f>'SO-02 - Výměna podlahové ...'!F39</f>
        <v>0</v>
      </c>
      <c r="BT96" s="23" t="s">
        <v>81</v>
      </c>
      <c r="BV96" s="23" t="s">
        <v>74</v>
      </c>
      <c r="BW96" s="23" t="s">
        <v>86</v>
      </c>
      <c r="BX96" s="23" t="s">
        <v>80</v>
      </c>
      <c r="CL96" s="23" t="s">
        <v>1</v>
      </c>
    </row>
    <row r="97" spans="1:91" s="6" customFormat="1" ht="16.5" customHeight="1">
      <c r="A97" s="79" t="s">
        <v>82</v>
      </c>
      <c r="B97" s="70"/>
      <c r="C97" s="71"/>
      <c r="D97" s="203" t="s">
        <v>87</v>
      </c>
      <c r="E97" s="203"/>
      <c r="F97" s="203"/>
      <c r="G97" s="203"/>
      <c r="H97" s="203"/>
      <c r="I97" s="72"/>
      <c r="J97" s="203" t="s">
        <v>88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1">
        <f>'VRN - Vedlejší rozpočtové...'!J30</f>
        <v>0</v>
      </c>
      <c r="AH97" s="202"/>
      <c r="AI97" s="202"/>
      <c r="AJ97" s="202"/>
      <c r="AK97" s="202"/>
      <c r="AL97" s="202"/>
      <c r="AM97" s="202"/>
      <c r="AN97" s="201">
        <f t="shared" si="0"/>
        <v>0</v>
      </c>
      <c r="AO97" s="202"/>
      <c r="AP97" s="202"/>
      <c r="AQ97" s="73" t="s">
        <v>78</v>
      </c>
      <c r="AR97" s="70"/>
      <c r="AS97" s="85">
        <v>0</v>
      </c>
      <c r="AT97" s="86">
        <f t="shared" si="1"/>
        <v>0</v>
      </c>
      <c r="AU97" s="87">
        <f>'VRN - Vedlejší rozpočtové...'!P122</f>
        <v>0</v>
      </c>
      <c r="AV97" s="86">
        <f>'VRN - Vedlejší rozpočtové...'!J33</f>
        <v>0</v>
      </c>
      <c r="AW97" s="86">
        <f>'VRN - Vedlejší rozpočtové...'!J34</f>
        <v>0</v>
      </c>
      <c r="AX97" s="86">
        <f>'VRN - Vedlejší rozpočtové...'!J35</f>
        <v>0</v>
      </c>
      <c r="AY97" s="86">
        <f>'VRN - Vedlejší rozpočtové...'!J36</f>
        <v>0</v>
      </c>
      <c r="AZ97" s="86">
        <f>'VRN - Vedlejší rozpočtové...'!F33</f>
        <v>0</v>
      </c>
      <c r="BA97" s="86">
        <f>'VRN - Vedlejší rozpočtové...'!F34</f>
        <v>0</v>
      </c>
      <c r="BB97" s="86">
        <f>'VRN - Vedlejší rozpočtové...'!F35</f>
        <v>0</v>
      </c>
      <c r="BC97" s="86">
        <f>'VRN - Vedlejší rozpočtové...'!F36</f>
        <v>0</v>
      </c>
      <c r="BD97" s="88">
        <f>'VRN - Vedlejší rozpočtové...'!F37</f>
        <v>0</v>
      </c>
      <c r="BT97" s="78" t="s">
        <v>79</v>
      </c>
      <c r="BV97" s="78" t="s">
        <v>74</v>
      </c>
      <c r="BW97" s="78" t="s">
        <v>89</v>
      </c>
      <c r="BX97" s="78" t="s">
        <v>4</v>
      </c>
      <c r="CL97" s="78" t="s">
        <v>1</v>
      </c>
      <c r="CM97" s="78" t="s">
        <v>81</v>
      </c>
    </row>
    <row r="98" spans="1:91" s="1" customFormat="1" ht="30" customHeight="1">
      <c r="B98" s="28"/>
      <c r="AR98" s="28"/>
    </row>
    <row r="99" spans="1:91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8"/>
    </row>
  </sheetData>
  <mergeCells count="48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K96:AF96"/>
    <mergeCell ref="AG96:AM96"/>
    <mergeCell ref="E96:I96"/>
    <mergeCell ref="AN96:AP96"/>
    <mergeCell ref="AN97:AP97"/>
    <mergeCell ref="AG97:AM97"/>
    <mergeCell ref="D97:H97"/>
    <mergeCell ref="J97:AF97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2 - Výměna podlahové ...'!C2" display="/" xr:uid="{00000000-0004-0000-0000-000001000000}"/>
    <hyperlink ref="A97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8"/>
  <sheetViews>
    <sheetView showGridLines="0" workbookViewId="0">
      <selection activeCell="X186" sqref="X18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86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hidden="1" customHeight="1">
      <c r="B4" s="19"/>
      <c r="D4" s="20" t="s">
        <v>91</v>
      </c>
      <c r="L4" s="19"/>
      <c r="M4" s="89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5" t="s">
        <v>14</v>
      </c>
      <c r="L6" s="19"/>
    </row>
    <row r="7" spans="2:46" ht="16.5" hidden="1" customHeight="1">
      <c r="B7" s="19"/>
      <c r="E7" s="222" t="str">
        <f>'Rekapitulace stavby'!K6</f>
        <v>Zpřístupnění objektu UJEP FSE Moskevská ul. Ústí nad Labem - VÝMĚNA POVRCHŮ</v>
      </c>
      <c r="F7" s="223"/>
      <c r="G7" s="223"/>
      <c r="H7" s="223"/>
      <c r="L7" s="19"/>
    </row>
    <row r="8" spans="2:46" ht="12" hidden="1" customHeight="1">
      <c r="B8" s="19"/>
      <c r="D8" s="25" t="s">
        <v>92</v>
      </c>
      <c r="L8" s="19"/>
    </row>
    <row r="9" spans="2:46" s="1" customFormat="1" ht="16.5" hidden="1" customHeight="1">
      <c r="B9" s="28"/>
      <c r="E9" s="222" t="s">
        <v>93</v>
      </c>
      <c r="F9" s="221"/>
      <c r="G9" s="221"/>
      <c r="H9" s="221"/>
      <c r="L9" s="28"/>
    </row>
    <row r="10" spans="2:46" s="1" customFormat="1" ht="12" hidden="1" customHeight="1">
      <c r="B10" s="28"/>
      <c r="D10" s="25" t="s">
        <v>94</v>
      </c>
      <c r="L10" s="28"/>
    </row>
    <row r="11" spans="2:46" s="1" customFormat="1" ht="16.5" hidden="1" customHeight="1">
      <c r="B11" s="28"/>
      <c r="E11" s="212" t="s">
        <v>165</v>
      </c>
      <c r="F11" s="221"/>
      <c r="G11" s="221"/>
      <c r="H11" s="221"/>
      <c r="L11" s="28"/>
    </row>
    <row r="12" spans="2:46" s="1" customFormat="1" hidden="1">
      <c r="B12" s="28"/>
      <c r="L12" s="28"/>
    </row>
    <row r="13" spans="2:46" s="1" customFormat="1" ht="12" hidden="1" customHeight="1">
      <c r="B13" s="28"/>
      <c r="D13" s="25" t="s">
        <v>16</v>
      </c>
      <c r="F13" s="23" t="s">
        <v>1</v>
      </c>
      <c r="I13" s="25" t="s">
        <v>17</v>
      </c>
      <c r="J13" s="23" t="s">
        <v>1</v>
      </c>
      <c r="L13" s="28"/>
    </row>
    <row r="14" spans="2:46" s="1" customFormat="1" ht="12" hidden="1" customHeight="1">
      <c r="B14" s="28"/>
      <c r="D14" s="25" t="s">
        <v>18</v>
      </c>
      <c r="F14" s="23" t="s">
        <v>19</v>
      </c>
      <c r="I14" s="25" t="s">
        <v>20</v>
      </c>
      <c r="J14" s="48" t="str">
        <f>'Rekapitulace stavby'!AN8</f>
        <v>9. 1. 2025</v>
      </c>
      <c r="L14" s="28"/>
    </row>
    <row r="15" spans="2:46" s="1" customFormat="1" ht="10.9" hidden="1" customHeight="1">
      <c r="B15" s="28"/>
      <c r="L15" s="28"/>
    </row>
    <row r="16" spans="2:46" s="1" customFormat="1" ht="12" hidden="1" customHeight="1">
      <c r="B16" s="28"/>
      <c r="D16" s="25" t="s">
        <v>22</v>
      </c>
      <c r="I16" s="25" t="s">
        <v>23</v>
      </c>
      <c r="J16" s="23" t="s">
        <v>1</v>
      </c>
      <c r="L16" s="28"/>
    </row>
    <row r="17" spans="2:12" s="1" customFormat="1" ht="18" hidden="1" customHeight="1">
      <c r="B17" s="28"/>
      <c r="E17" s="23" t="s">
        <v>24</v>
      </c>
      <c r="I17" s="25" t="s">
        <v>25</v>
      </c>
      <c r="J17" s="23" t="s">
        <v>1</v>
      </c>
      <c r="L17" s="28"/>
    </row>
    <row r="18" spans="2:12" s="1" customFormat="1" ht="6.95" hidden="1" customHeight="1">
      <c r="B18" s="28"/>
      <c r="L18" s="28"/>
    </row>
    <row r="19" spans="2:12" s="1" customFormat="1" ht="12" hidden="1" customHeight="1">
      <c r="B19" s="28"/>
      <c r="D19" s="25" t="s">
        <v>26</v>
      </c>
      <c r="I19" s="25" t="s">
        <v>23</v>
      </c>
      <c r="J19" s="23" t="str">
        <f>'Rekapitulace stavby'!AN13</f>
        <v/>
      </c>
      <c r="L19" s="28"/>
    </row>
    <row r="20" spans="2:12" s="1" customFormat="1" ht="18" hidden="1" customHeight="1">
      <c r="B20" s="28"/>
      <c r="E20" s="192" t="str">
        <f>'Rekapitulace stavby'!E14</f>
        <v xml:space="preserve"> </v>
      </c>
      <c r="F20" s="192"/>
      <c r="G20" s="192"/>
      <c r="H20" s="192"/>
      <c r="I20" s="25" t="s">
        <v>25</v>
      </c>
      <c r="J20" s="23" t="str">
        <f>'Rekapitulace stavby'!AN14</f>
        <v/>
      </c>
      <c r="L20" s="28"/>
    </row>
    <row r="21" spans="2:12" s="1" customFormat="1" ht="6.95" hidden="1" customHeight="1">
      <c r="B21" s="28"/>
      <c r="L21" s="28"/>
    </row>
    <row r="22" spans="2:12" s="1" customFormat="1" ht="12" hidden="1" customHeight="1">
      <c r="B22" s="28"/>
      <c r="D22" s="25" t="s">
        <v>28</v>
      </c>
      <c r="I22" s="25" t="s">
        <v>23</v>
      </c>
      <c r="J22" s="23" t="s">
        <v>1</v>
      </c>
      <c r="L22" s="28"/>
    </row>
    <row r="23" spans="2:12" s="1" customFormat="1" ht="18" hidden="1" customHeight="1">
      <c r="B23" s="28"/>
      <c r="E23" s="23" t="s">
        <v>29</v>
      </c>
      <c r="I23" s="25" t="s">
        <v>25</v>
      </c>
      <c r="J23" s="23" t="s">
        <v>1</v>
      </c>
      <c r="L23" s="28"/>
    </row>
    <row r="24" spans="2:12" s="1" customFormat="1" ht="6.95" hidden="1" customHeight="1">
      <c r="B24" s="28"/>
      <c r="L24" s="28"/>
    </row>
    <row r="25" spans="2:12" s="1" customFormat="1" ht="12" hidden="1" customHeight="1">
      <c r="B25" s="28"/>
      <c r="D25" s="25" t="s">
        <v>30</v>
      </c>
      <c r="I25" s="25" t="s">
        <v>23</v>
      </c>
      <c r="J25" s="23" t="s">
        <v>1</v>
      </c>
      <c r="L25" s="28"/>
    </row>
    <row r="26" spans="2:12" s="1" customFormat="1" ht="18" hidden="1" customHeight="1">
      <c r="B26" s="28"/>
      <c r="E26" s="23" t="s">
        <v>29</v>
      </c>
      <c r="I26" s="25" t="s">
        <v>25</v>
      </c>
      <c r="J26" s="23" t="s">
        <v>1</v>
      </c>
      <c r="L26" s="28"/>
    </row>
    <row r="27" spans="2:12" s="1" customFormat="1" ht="6.95" hidden="1" customHeight="1">
      <c r="B27" s="28"/>
      <c r="L27" s="28"/>
    </row>
    <row r="28" spans="2:12" s="1" customFormat="1" ht="12" hidden="1" customHeight="1">
      <c r="B28" s="28"/>
      <c r="D28" s="25" t="s">
        <v>31</v>
      </c>
      <c r="L28" s="28"/>
    </row>
    <row r="29" spans="2:12" s="7" customFormat="1" ht="16.5" hidden="1" customHeight="1">
      <c r="B29" s="90"/>
      <c r="E29" s="194" t="s">
        <v>1</v>
      </c>
      <c r="F29" s="194"/>
      <c r="G29" s="194"/>
      <c r="H29" s="194"/>
      <c r="L29" s="90"/>
    </row>
    <row r="30" spans="2:12" s="1" customFormat="1" ht="6.95" hidden="1" customHeight="1">
      <c r="B30" s="28"/>
      <c r="L30" s="28"/>
    </row>
    <row r="31" spans="2:12" s="1" customFormat="1" ht="6.95" hidden="1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25.35" hidden="1" customHeight="1">
      <c r="B32" s="28"/>
      <c r="D32" s="91" t="s">
        <v>32</v>
      </c>
      <c r="J32" s="62">
        <f>ROUND(J125, 2)</f>
        <v>0</v>
      </c>
      <c r="L32" s="28"/>
    </row>
    <row r="33" spans="2:12" s="1" customFormat="1" ht="6.95" hidden="1" customHeight="1">
      <c r="B33" s="28"/>
      <c r="D33" s="49"/>
      <c r="E33" s="49"/>
      <c r="F33" s="49"/>
      <c r="G33" s="49"/>
      <c r="H33" s="49"/>
      <c r="I33" s="49"/>
      <c r="J33" s="49"/>
      <c r="K33" s="49"/>
      <c r="L33" s="28"/>
    </row>
    <row r="34" spans="2:12" s="1" customFormat="1" ht="14.45" hidden="1" customHeight="1">
      <c r="B34" s="28"/>
      <c r="F34" s="31" t="s">
        <v>34</v>
      </c>
      <c r="I34" s="31" t="s">
        <v>33</v>
      </c>
      <c r="J34" s="31" t="s">
        <v>35</v>
      </c>
      <c r="L34" s="28"/>
    </row>
    <row r="35" spans="2:12" s="1" customFormat="1" ht="14.45" hidden="1" customHeight="1">
      <c r="B35" s="28"/>
      <c r="D35" s="51" t="s">
        <v>36</v>
      </c>
      <c r="E35" s="25" t="s">
        <v>37</v>
      </c>
      <c r="F35" s="82">
        <f>ROUND((SUM(BE125:BE187)),  2)</f>
        <v>0</v>
      </c>
      <c r="I35" s="92">
        <v>0.21</v>
      </c>
      <c r="J35" s="82">
        <f>ROUND(((SUM(BE125:BE187))*I35),  2)</f>
        <v>0</v>
      </c>
      <c r="L35" s="28"/>
    </row>
    <row r="36" spans="2:12" s="1" customFormat="1" ht="14.45" hidden="1" customHeight="1">
      <c r="B36" s="28"/>
      <c r="E36" s="25" t="s">
        <v>38</v>
      </c>
      <c r="F36" s="82">
        <f>ROUND((SUM(BF125:BF187)),  2)</f>
        <v>0</v>
      </c>
      <c r="I36" s="92">
        <v>0.12</v>
      </c>
      <c r="J36" s="82">
        <f>ROUND(((SUM(BF125:BF187))*I36),  2)</f>
        <v>0</v>
      </c>
      <c r="L36" s="28"/>
    </row>
    <row r="37" spans="2:12" s="1" customFormat="1" ht="14.45" hidden="1" customHeight="1">
      <c r="B37" s="28"/>
      <c r="E37" s="25" t="s">
        <v>39</v>
      </c>
      <c r="F37" s="82">
        <f>ROUND((SUM(BG125:BG187)),  2)</f>
        <v>0</v>
      </c>
      <c r="I37" s="92">
        <v>0.21</v>
      </c>
      <c r="J37" s="82">
        <f>0</f>
        <v>0</v>
      </c>
      <c r="L37" s="28"/>
    </row>
    <row r="38" spans="2:12" s="1" customFormat="1" ht="14.45" hidden="1" customHeight="1">
      <c r="B38" s="28"/>
      <c r="E38" s="25" t="s">
        <v>40</v>
      </c>
      <c r="F38" s="82">
        <f>ROUND((SUM(BH125:BH187)),  2)</f>
        <v>0</v>
      </c>
      <c r="I38" s="92">
        <v>0.12</v>
      </c>
      <c r="J38" s="82">
        <f>0</f>
        <v>0</v>
      </c>
      <c r="L38" s="28"/>
    </row>
    <row r="39" spans="2:12" s="1" customFormat="1" ht="14.45" hidden="1" customHeight="1">
      <c r="B39" s="28"/>
      <c r="E39" s="25" t="s">
        <v>41</v>
      </c>
      <c r="F39" s="82">
        <f>ROUND((SUM(BI125:BI187)),  2)</f>
        <v>0</v>
      </c>
      <c r="I39" s="92">
        <v>0</v>
      </c>
      <c r="J39" s="82">
        <f>0</f>
        <v>0</v>
      </c>
      <c r="L39" s="28"/>
    </row>
    <row r="40" spans="2:12" s="1" customFormat="1" ht="6.95" hidden="1" customHeight="1">
      <c r="B40" s="28"/>
      <c r="L40" s="28"/>
    </row>
    <row r="41" spans="2:12" s="1" customFormat="1" ht="25.35" hidden="1" customHeight="1">
      <c r="B41" s="28"/>
      <c r="C41" s="93"/>
      <c r="D41" s="94" t="s">
        <v>42</v>
      </c>
      <c r="E41" s="53"/>
      <c r="F41" s="53"/>
      <c r="G41" s="95" t="s">
        <v>43</v>
      </c>
      <c r="H41" s="96" t="s">
        <v>44</v>
      </c>
      <c r="I41" s="53"/>
      <c r="J41" s="97">
        <f>SUM(J32:J39)</f>
        <v>0</v>
      </c>
      <c r="K41" s="98"/>
      <c r="L41" s="28"/>
    </row>
    <row r="42" spans="2:12" s="1" customFormat="1" ht="14.45" hidden="1" customHeight="1">
      <c r="B42" s="28"/>
      <c r="L42" s="28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/>
    <row r="79" spans="2:12" hidden="1"/>
    <row r="80" spans="2:12" hidden="1"/>
    <row r="81" spans="2:12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12" s="1" customFormat="1" ht="24.95" customHeight="1">
      <c r="B82" s="28"/>
      <c r="C82" s="20" t="s">
        <v>95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5" t="s">
        <v>14</v>
      </c>
      <c r="L84" s="28"/>
    </row>
    <row r="85" spans="2:12" s="1" customFormat="1" ht="21.6" customHeight="1">
      <c r="B85" s="28"/>
      <c r="E85" s="222" t="str">
        <f>E7</f>
        <v>Zpřístupnění objektu UJEP FSE Moskevská ul. Ústí nad Labem - VÝMĚNA POVRCHŮ</v>
      </c>
      <c r="F85" s="223"/>
      <c r="G85" s="223"/>
      <c r="H85" s="223"/>
      <c r="L85" s="28"/>
    </row>
    <row r="86" spans="2:12" ht="12" customHeight="1">
      <c r="B86" s="19"/>
      <c r="C86" s="25" t="s">
        <v>92</v>
      </c>
      <c r="L86" s="19"/>
    </row>
    <row r="87" spans="2:12" s="1" customFormat="1" ht="16.5" customHeight="1">
      <c r="B87" s="28"/>
      <c r="E87" s="222" t="s">
        <v>93</v>
      </c>
      <c r="F87" s="221"/>
      <c r="G87" s="221"/>
      <c r="H87" s="221"/>
      <c r="L87" s="28"/>
    </row>
    <row r="88" spans="2:12" s="1" customFormat="1" ht="12" customHeight="1">
      <c r="B88" s="28"/>
      <c r="C88" s="25" t="s">
        <v>94</v>
      </c>
      <c r="L88" s="28"/>
    </row>
    <row r="89" spans="2:12" s="1" customFormat="1" ht="16.5" customHeight="1">
      <c r="B89" s="28"/>
      <c r="E89" s="212" t="str">
        <f>E11</f>
        <v>SO-02 - Výměna podlahové krytiny</v>
      </c>
      <c r="F89" s="221"/>
      <c r="G89" s="221"/>
      <c r="H89" s="221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5" t="s">
        <v>18</v>
      </c>
      <c r="F91" s="23" t="str">
        <f>F14</f>
        <v>Moskevská Ústí nad Labem</v>
      </c>
      <c r="I91" s="25" t="s">
        <v>20</v>
      </c>
      <c r="J91" s="48" t="str">
        <f>IF(J14="","",J14)</f>
        <v>9. 1. 2025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5" t="s">
        <v>22</v>
      </c>
      <c r="F93" s="23" t="str">
        <f>E17</f>
        <v>Univerzita J.E.Purkyně, Ústí nad Labem</v>
      </c>
      <c r="I93" s="25" t="s">
        <v>28</v>
      </c>
      <c r="J93" s="26" t="str">
        <f>E23</f>
        <v>Correct BC s.r.o.,</v>
      </c>
      <c r="L93" s="28"/>
    </row>
    <row r="94" spans="2:12" s="1" customFormat="1" ht="15.2" customHeight="1">
      <c r="B94" s="28"/>
      <c r="C94" s="25" t="s">
        <v>26</v>
      </c>
      <c r="F94" s="23" t="str">
        <f>IF(E20="","",E20)</f>
        <v xml:space="preserve"> </v>
      </c>
      <c r="I94" s="25" t="s">
        <v>30</v>
      </c>
      <c r="J94" s="26" t="str">
        <f>E26</f>
        <v>Correct BC s.r.o.,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96</v>
      </c>
      <c r="D96" s="93"/>
      <c r="E96" s="93"/>
      <c r="F96" s="93"/>
      <c r="G96" s="93"/>
      <c r="H96" s="93"/>
      <c r="I96" s="93"/>
      <c r="J96" s="102" t="s">
        <v>97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9" customHeight="1">
      <c r="B98" s="28"/>
      <c r="C98" s="103" t="s">
        <v>98</v>
      </c>
      <c r="J98" s="62">
        <f>J125</f>
        <v>0</v>
      </c>
      <c r="L98" s="28"/>
      <c r="AU98" s="16" t="s">
        <v>99</v>
      </c>
    </row>
    <row r="99" spans="2:47" s="8" customFormat="1" ht="24.95" customHeight="1">
      <c r="B99" s="104"/>
      <c r="D99" s="105" t="s">
        <v>100</v>
      </c>
      <c r="E99" s="106"/>
      <c r="F99" s="106"/>
      <c r="G99" s="106"/>
      <c r="H99" s="106"/>
      <c r="I99" s="106"/>
      <c r="J99" s="107">
        <f>J126</f>
        <v>0</v>
      </c>
      <c r="L99" s="104"/>
    </row>
    <row r="100" spans="2:47" s="9" customFormat="1" ht="19.899999999999999" customHeight="1">
      <c r="B100" s="108"/>
      <c r="D100" s="109" t="s">
        <v>101</v>
      </c>
      <c r="E100" s="110"/>
      <c r="F100" s="110"/>
      <c r="G100" s="110"/>
      <c r="H100" s="110"/>
      <c r="I100" s="110"/>
      <c r="J100" s="111">
        <f>J127</f>
        <v>0</v>
      </c>
      <c r="L100" s="108"/>
    </row>
    <row r="101" spans="2:47" s="8" customFormat="1" ht="24.95" customHeight="1">
      <c r="B101" s="104"/>
      <c r="D101" s="105" t="s">
        <v>102</v>
      </c>
      <c r="E101" s="106"/>
      <c r="F101" s="106"/>
      <c r="G101" s="106"/>
      <c r="H101" s="106"/>
      <c r="I101" s="106"/>
      <c r="J101" s="107">
        <f>J135</f>
        <v>0</v>
      </c>
      <c r="L101" s="104"/>
    </row>
    <row r="102" spans="2:47" s="9" customFormat="1" ht="19.899999999999999" customHeight="1">
      <c r="B102" s="108"/>
      <c r="D102" s="109" t="s">
        <v>103</v>
      </c>
      <c r="E102" s="110"/>
      <c r="F102" s="110"/>
      <c r="G102" s="110"/>
      <c r="H102" s="110"/>
      <c r="I102" s="110"/>
      <c r="J102" s="111">
        <f>J136</f>
        <v>0</v>
      </c>
      <c r="L102" s="108"/>
    </row>
    <row r="103" spans="2:47" s="8" customFormat="1" ht="24.95" customHeight="1">
      <c r="B103" s="104"/>
      <c r="D103" s="105" t="s">
        <v>104</v>
      </c>
      <c r="E103" s="106"/>
      <c r="F103" s="106"/>
      <c r="G103" s="106"/>
      <c r="H103" s="106"/>
      <c r="I103" s="106"/>
      <c r="J103" s="107">
        <f>J186</f>
        <v>0</v>
      </c>
      <c r="L103" s="104"/>
    </row>
    <row r="104" spans="2:47" s="1" customFormat="1" ht="21.75" customHeight="1">
      <c r="B104" s="28"/>
      <c r="L104" s="28"/>
    </row>
    <row r="105" spans="2:47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47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47" s="1" customFormat="1" ht="24.95" customHeight="1">
      <c r="B110" s="28"/>
      <c r="C110" s="20" t="s">
        <v>105</v>
      </c>
      <c r="L110" s="28"/>
    </row>
    <row r="111" spans="2:47" s="1" customFormat="1" ht="6.95" customHeight="1">
      <c r="B111" s="28"/>
      <c r="L111" s="28"/>
    </row>
    <row r="112" spans="2:47" s="1" customFormat="1" ht="12" customHeight="1">
      <c r="B112" s="28"/>
      <c r="C112" s="25" t="s">
        <v>14</v>
      </c>
      <c r="L112" s="28"/>
    </row>
    <row r="113" spans="2:65" s="1" customFormat="1" ht="22.15" customHeight="1">
      <c r="B113" s="28"/>
      <c r="E113" s="222" t="str">
        <f>E7</f>
        <v>Zpřístupnění objektu UJEP FSE Moskevská ul. Ústí nad Labem - VÝMĚNA POVRCHŮ</v>
      </c>
      <c r="F113" s="223"/>
      <c r="G113" s="223"/>
      <c r="H113" s="223"/>
      <c r="L113" s="28"/>
    </row>
    <row r="114" spans="2:65" ht="12" customHeight="1">
      <c r="B114" s="19"/>
      <c r="C114" s="25" t="s">
        <v>92</v>
      </c>
      <c r="L114" s="19"/>
    </row>
    <row r="115" spans="2:65" s="1" customFormat="1" ht="16.5" customHeight="1">
      <c r="B115" s="28"/>
      <c r="E115" s="222" t="s">
        <v>93</v>
      </c>
      <c r="F115" s="221"/>
      <c r="G115" s="221"/>
      <c r="H115" s="221"/>
      <c r="L115" s="28"/>
    </row>
    <row r="116" spans="2:65" s="1" customFormat="1" ht="12" customHeight="1">
      <c r="B116" s="28"/>
      <c r="C116" s="25" t="s">
        <v>94</v>
      </c>
      <c r="L116" s="28"/>
    </row>
    <row r="117" spans="2:65" s="1" customFormat="1" ht="16.5" customHeight="1">
      <c r="B117" s="28"/>
      <c r="E117" s="212" t="str">
        <f>E11</f>
        <v>SO-02 - Výměna podlahové krytiny</v>
      </c>
      <c r="F117" s="221"/>
      <c r="G117" s="221"/>
      <c r="H117" s="221"/>
      <c r="L117" s="28"/>
    </row>
    <row r="118" spans="2:65" s="1" customFormat="1" ht="6.95" customHeight="1">
      <c r="B118" s="28"/>
      <c r="L118" s="28"/>
    </row>
    <row r="119" spans="2:65" s="1" customFormat="1" ht="12" customHeight="1">
      <c r="B119" s="28"/>
      <c r="C119" s="25" t="s">
        <v>18</v>
      </c>
      <c r="F119" s="23" t="str">
        <f>F14</f>
        <v>Moskevská Ústí nad Labem</v>
      </c>
      <c r="I119" s="25" t="s">
        <v>20</v>
      </c>
      <c r="J119" s="48" t="str">
        <f>IF(J14="","",J14)</f>
        <v>9. 1. 2025</v>
      </c>
      <c r="L119" s="28"/>
    </row>
    <row r="120" spans="2:65" s="1" customFormat="1" ht="6.95" customHeight="1">
      <c r="B120" s="28"/>
      <c r="L120" s="28"/>
    </row>
    <row r="121" spans="2:65" s="1" customFormat="1" ht="15.2" customHeight="1">
      <c r="B121" s="28"/>
      <c r="C121" s="25" t="s">
        <v>22</v>
      </c>
      <c r="F121" s="23" t="str">
        <f>E17</f>
        <v>Univerzita J.E.Purkyně, Ústí nad Labem</v>
      </c>
      <c r="I121" s="25" t="s">
        <v>28</v>
      </c>
      <c r="J121" s="26" t="str">
        <f>E23</f>
        <v>Correct BC s.r.o.,</v>
      </c>
      <c r="L121" s="28"/>
    </row>
    <row r="122" spans="2:65" s="1" customFormat="1" ht="15.2" customHeight="1">
      <c r="B122" s="28"/>
      <c r="C122" s="25" t="s">
        <v>26</v>
      </c>
      <c r="F122" s="23" t="str">
        <f>IF(E20="","",E20)</f>
        <v xml:space="preserve"> </v>
      </c>
      <c r="I122" s="25" t="s">
        <v>30</v>
      </c>
      <c r="J122" s="26" t="str">
        <f>E26</f>
        <v>Correct BC s.r.o.,</v>
      </c>
      <c r="L122" s="28"/>
    </row>
    <row r="123" spans="2:65" s="1" customFormat="1" ht="10.35" customHeight="1">
      <c r="B123" s="28"/>
      <c r="L123" s="28"/>
    </row>
    <row r="124" spans="2:65" s="10" customFormat="1" ht="29.25" customHeight="1">
      <c r="B124" s="112"/>
      <c r="C124" s="113" t="s">
        <v>106</v>
      </c>
      <c r="D124" s="114" t="s">
        <v>57</v>
      </c>
      <c r="E124" s="114" t="s">
        <v>53</v>
      </c>
      <c r="F124" s="114" t="s">
        <v>54</v>
      </c>
      <c r="G124" s="114" t="s">
        <v>107</v>
      </c>
      <c r="H124" s="114" t="s">
        <v>108</v>
      </c>
      <c r="I124" s="114" t="s">
        <v>109</v>
      </c>
      <c r="J124" s="114" t="s">
        <v>97</v>
      </c>
      <c r="K124" s="115" t="s">
        <v>110</v>
      </c>
      <c r="L124" s="112"/>
      <c r="M124" s="55" t="s">
        <v>1</v>
      </c>
      <c r="N124" s="56" t="s">
        <v>36</v>
      </c>
      <c r="O124" s="56" t="s">
        <v>111</v>
      </c>
      <c r="P124" s="56" t="s">
        <v>112</v>
      </c>
      <c r="Q124" s="56" t="s">
        <v>113</v>
      </c>
      <c r="R124" s="56" t="s">
        <v>114</v>
      </c>
      <c r="S124" s="56" t="s">
        <v>115</v>
      </c>
      <c r="T124" s="57" t="s">
        <v>116</v>
      </c>
    </row>
    <row r="125" spans="2:65" s="1" customFormat="1" ht="22.9" customHeight="1">
      <c r="B125" s="28"/>
      <c r="C125" s="60" t="s">
        <v>117</v>
      </c>
      <c r="J125" s="116">
        <f>BK125</f>
        <v>0</v>
      </c>
      <c r="L125" s="28"/>
      <c r="M125" s="58"/>
      <c r="N125" s="49"/>
      <c r="O125" s="49"/>
      <c r="P125" s="117">
        <f>P126+P135+P186</f>
        <v>883.44725400000004</v>
      </c>
      <c r="Q125" s="49"/>
      <c r="R125" s="117">
        <f>R126+R135+R186</f>
        <v>10.088121409999999</v>
      </c>
      <c r="S125" s="49"/>
      <c r="T125" s="118">
        <f>T126+T135+T186</f>
        <v>3.6246944999999999</v>
      </c>
      <c r="AT125" s="16" t="s">
        <v>71</v>
      </c>
      <c r="AU125" s="16" t="s">
        <v>99</v>
      </c>
      <c r="BK125" s="119">
        <f>BK126+BK135+BK186</f>
        <v>0</v>
      </c>
    </row>
    <row r="126" spans="2:65" s="11" customFormat="1" ht="25.9" customHeight="1">
      <c r="B126" s="120"/>
      <c r="D126" s="121" t="s">
        <v>71</v>
      </c>
      <c r="E126" s="122" t="s">
        <v>118</v>
      </c>
      <c r="F126" s="122" t="s">
        <v>119</v>
      </c>
      <c r="J126" s="123">
        <f>BK126</f>
        <v>0</v>
      </c>
      <c r="L126" s="120"/>
      <c r="M126" s="124"/>
      <c r="P126" s="125">
        <f>P127</f>
        <v>42.720625000000005</v>
      </c>
      <c r="R126" s="125">
        <f>R127</f>
        <v>0</v>
      </c>
      <c r="T126" s="126">
        <f>T127</f>
        <v>0</v>
      </c>
      <c r="AR126" s="121" t="s">
        <v>79</v>
      </c>
      <c r="AT126" s="127" t="s">
        <v>71</v>
      </c>
      <c r="AU126" s="127" t="s">
        <v>72</v>
      </c>
      <c r="AY126" s="121" t="s">
        <v>120</v>
      </c>
      <c r="BK126" s="128">
        <f>BK127</f>
        <v>0</v>
      </c>
    </row>
    <row r="127" spans="2:65" s="11" customFormat="1" ht="22.9" customHeight="1">
      <c r="B127" s="120"/>
      <c r="D127" s="121" t="s">
        <v>71</v>
      </c>
      <c r="E127" s="160" t="s">
        <v>134</v>
      </c>
      <c r="F127" s="160" t="s">
        <v>135</v>
      </c>
      <c r="J127" s="161">
        <f>BK127</f>
        <v>0</v>
      </c>
      <c r="L127" s="120"/>
      <c r="M127" s="124"/>
      <c r="P127" s="125">
        <f>SUM(P128:P134)</f>
        <v>42.720625000000005</v>
      </c>
      <c r="R127" s="125">
        <f>SUM(R128:R134)</f>
        <v>0</v>
      </c>
      <c r="T127" s="126">
        <f>SUM(T128:T134)</f>
        <v>0</v>
      </c>
      <c r="AR127" s="121" t="s">
        <v>79</v>
      </c>
      <c r="AT127" s="127" t="s">
        <v>71</v>
      </c>
      <c r="AU127" s="127" t="s">
        <v>79</v>
      </c>
      <c r="AY127" s="121" t="s">
        <v>120</v>
      </c>
      <c r="BK127" s="128">
        <f>SUM(BK128:BK134)</f>
        <v>0</v>
      </c>
    </row>
    <row r="128" spans="2:65" s="1" customFormat="1" ht="37.9" customHeight="1">
      <c r="B128" s="129"/>
      <c r="C128" s="130" t="s">
        <v>79</v>
      </c>
      <c r="D128" s="130" t="s">
        <v>121</v>
      </c>
      <c r="E128" s="131" t="s">
        <v>137</v>
      </c>
      <c r="F128" s="132" t="s">
        <v>138</v>
      </c>
      <c r="G128" s="133" t="s">
        <v>139</v>
      </c>
      <c r="H128" s="134">
        <v>3.625</v>
      </c>
      <c r="I128" s="135">
        <v>0</v>
      </c>
      <c r="J128" s="135">
        <f>ROUND(I128*H128,2)</f>
        <v>0</v>
      </c>
      <c r="K128" s="132" t="s">
        <v>122</v>
      </c>
      <c r="L128" s="28"/>
      <c r="M128" s="136" t="s">
        <v>1</v>
      </c>
      <c r="N128" s="137" t="s">
        <v>37</v>
      </c>
      <c r="O128" s="138">
        <v>10.3</v>
      </c>
      <c r="P128" s="138">
        <f>O128*H128</f>
        <v>37.337500000000006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123</v>
      </c>
      <c r="AT128" s="140" t="s">
        <v>121</v>
      </c>
      <c r="AU128" s="140" t="s">
        <v>81</v>
      </c>
      <c r="AY128" s="16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79</v>
      </c>
      <c r="BK128" s="141">
        <f>ROUND(I128*H128,2)</f>
        <v>0</v>
      </c>
      <c r="BL128" s="16" t="s">
        <v>123</v>
      </c>
      <c r="BM128" s="140" t="s">
        <v>166</v>
      </c>
    </row>
    <row r="129" spans="2:65" s="1" customFormat="1" ht="62.65" customHeight="1">
      <c r="B129" s="129"/>
      <c r="C129" s="130" t="s">
        <v>81</v>
      </c>
      <c r="D129" s="130" t="s">
        <v>121</v>
      </c>
      <c r="E129" s="131" t="s">
        <v>140</v>
      </c>
      <c r="F129" s="132" t="s">
        <v>141</v>
      </c>
      <c r="G129" s="133" t="s">
        <v>139</v>
      </c>
      <c r="H129" s="134">
        <v>18.125</v>
      </c>
      <c r="I129" s="135">
        <v>0</v>
      </c>
      <c r="J129" s="135">
        <f>ROUND(I129*H129,2)</f>
        <v>0</v>
      </c>
      <c r="K129" s="132" t="s">
        <v>122</v>
      </c>
      <c r="L129" s="28"/>
      <c r="M129" s="136" t="s">
        <v>1</v>
      </c>
      <c r="N129" s="137" t="s">
        <v>37</v>
      </c>
      <c r="O129" s="138">
        <v>0.26</v>
      </c>
      <c r="P129" s="138">
        <f>O129*H129</f>
        <v>4.7125000000000004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123</v>
      </c>
      <c r="AT129" s="140" t="s">
        <v>121</v>
      </c>
      <c r="AU129" s="140" t="s">
        <v>81</v>
      </c>
      <c r="AY129" s="16" t="s">
        <v>120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79</v>
      </c>
      <c r="BK129" s="141">
        <f>ROUND(I129*H129,2)</f>
        <v>0</v>
      </c>
      <c r="BL129" s="16" t="s">
        <v>123</v>
      </c>
      <c r="BM129" s="140" t="s">
        <v>167</v>
      </c>
    </row>
    <row r="130" spans="2:65" s="13" customFormat="1">
      <c r="B130" s="148"/>
      <c r="D130" s="143" t="s">
        <v>124</v>
      </c>
      <c r="F130" s="150" t="s">
        <v>168</v>
      </c>
      <c r="H130" s="151">
        <v>18.125</v>
      </c>
      <c r="L130" s="148"/>
      <c r="M130" s="152"/>
      <c r="T130" s="153"/>
      <c r="AT130" s="149" t="s">
        <v>124</v>
      </c>
      <c r="AU130" s="149" t="s">
        <v>81</v>
      </c>
      <c r="AV130" s="13" t="s">
        <v>81</v>
      </c>
      <c r="AW130" s="13" t="s">
        <v>3</v>
      </c>
      <c r="AX130" s="13" t="s">
        <v>79</v>
      </c>
      <c r="AY130" s="149" t="s">
        <v>120</v>
      </c>
    </row>
    <row r="131" spans="2:65" s="1" customFormat="1" ht="33" customHeight="1">
      <c r="B131" s="129"/>
      <c r="C131" s="130" t="s">
        <v>126</v>
      </c>
      <c r="D131" s="130" t="s">
        <v>121</v>
      </c>
      <c r="E131" s="131" t="s">
        <v>142</v>
      </c>
      <c r="F131" s="132" t="s">
        <v>143</v>
      </c>
      <c r="G131" s="133" t="s">
        <v>139</v>
      </c>
      <c r="H131" s="134">
        <v>3.625</v>
      </c>
      <c r="I131" s="135">
        <v>0</v>
      </c>
      <c r="J131" s="135">
        <f>ROUND(I131*H131,2)</f>
        <v>0</v>
      </c>
      <c r="K131" s="132" t="s">
        <v>122</v>
      </c>
      <c r="L131" s="28"/>
      <c r="M131" s="136" t="s">
        <v>1</v>
      </c>
      <c r="N131" s="137" t="s">
        <v>37</v>
      </c>
      <c r="O131" s="138">
        <v>0.125</v>
      </c>
      <c r="P131" s="138">
        <f>O131*H131</f>
        <v>0.453125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123</v>
      </c>
      <c r="AT131" s="140" t="s">
        <v>121</v>
      </c>
      <c r="AU131" s="140" t="s">
        <v>81</v>
      </c>
      <c r="AY131" s="16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79</v>
      </c>
      <c r="BK131" s="141">
        <f>ROUND(I131*H131,2)</f>
        <v>0</v>
      </c>
      <c r="BL131" s="16" t="s">
        <v>123</v>
      </c>
      <c r="BM131" s="140" t="s">
        <v>169</v>
      </c>
    </row>
    <row r="132" spans="2:65" s="1" customFormat="1" ht="44.25" customHeight="1">
      <c r="B132" s="129"/>
      <c r="C132" s="130" t="s">
        <v>123</v>
      </c>
      <c r="D132" s="130" t="s">
        <v>121</v>
      </c>
      <c r="E132" s="131" t="s">
        <v>145</v>
      </c>
      <c r="F132" s="132" t="s">
        <v>146</v>
      </c>
      <c r="G132" s="133" t="s">
        <v>139</v>
      </c>
      <c r="H132" s="134">
        <v>36.25</v>
      </c>
      <c r="I132" s="135">
        <v>0</v>
      </c>
      <c r="J132" s="135">
        <f>ROUND(I132*H132,2)</f>
        <v>0</v>
      </c>
      <c r="K132" s="132" t="s">
        <v>122</v>
      </c>
      <c r="L132" s="28"/>
      <c r="M132" s="136" t="s">
        <v>1</v>
      </c>
      <c r="N132" s="137" t="s">
        <v>37</v>
      </c>
      <c r="O132" s="138">
        <v>6.0000000000000001E-3</v>
      </c>
      <c r="P132" s="138">
        <f>O132*H132</f>
        <v>0.2175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123</v>
      </c>
      <c r="AT132" s="140" t="s">
        <v>121</v>
      </c>
      <c r="AU132" s="140" t="s">
        <v>81</v>
      </c>
      <c r="AY132" s="16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79</v>
      </c>
      <c r="BK132" s="141">
        <f>ROUND(I132*H132,2)</f>
        <v>0</v>
      </c>
      <c r="BL132" s="16" t="s">
        <v>123</v>
      </c>
      <c r="BM132" s="140" t="s">
        <v>170</v>
      </c>
    </row>
    <row r="133" spans="2:65" s="13" customFormat="1">
      <c r="B133" s="148"/>
      <c r="D133" s="143" t="s">
        <v>124</v>
      </c>
      <c r="F133" s="150" t="s">
        <v>171</v>
      </c>
      <c r="H133" s="151">
        <v>36.25</v>
      </c>
      <c r="L133" s="148"/>
      <c r="M133" s="152"/>
      <c r="T133" s="153"/>
      <c r="AT133" s="149" t="s">
        <v>124</v>
      </c>
      <c r="AU133" s="149" t="s">
        <v>81</v>
      </c>
      <c r="AV133" s="13" t="s">
        <v>81</v>
      </c>
      <c r="AW133" s="13" t="s">
        <v>3</v>
      </c>
      <c r="AX133" s="13" t="s">
        <v>79</v>
      </c>
      <c r="AY133" s="149" t="s">
        <v>120</v>
      </c>
    </row>
    <row r="134" spans="2:65" s="1" customFormat="1" ht="44.25" customHeight="1">
      <c r="B134" s="129"/>
      <c r="C134" s="130" t="s">
        <v>132</v>
      </c>
      <c r="D134" s="130" t="s">
        <v>121</v>
      </c>
      <c r="E134" s="131" t="s">
        <v>172</v>
      </c>
      <c r="F134" s="132" t="s">
        <v>173</v>
      </c>
      <c r="G134" s="133" t="s">
        <v>139</v>
      </c>
      <c r="H134" s="134">
        <v>3.625</v>
      </c>
      <c r="I134" s="135">
        <v>0</v>
      </c>
      <c r="J134" s="135">
        <f>ROUND(I134*H134,2)</f>
        <v>0</v>
      </c>
      <c r="K134" s="132" t="s">
        <v>122</v>
      </c>
      <c r="L134" s="28"/>
      <c r="M134" s="136" t="s">
        <v>1</v>
      </c>
      <c r="N134" s="137" t="s">
        <v>37</v>
      </c>
      <c r="O134" s="138">
        <v>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123</v>
      </c>
      <c r="AT134" s="140" t="s">
        <v>121</v>
      </c>
      <c r="AU134" s="140" t="s">
        <v>81</v>
      </c>
      <c r="AY134" s="16" t="s">
        <v>120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79</v>
      </c>
      <c r="BK134" s="141">
        <f>ROUND(I134*H134,2)</f>
        <v>0</v>
      </c>
      <c r="BL134" s="16" t="s">
        <v>123</v>
      </c>
      <c r="BM134" s="140" t="s">
        <v>174</v>
      </c>
    </row>
    <row r="135" spans="2:65" s="11" customFormat="1" ht="25.9" customHeight="1">
      <c r="B135" s="120"/>
      <c r="D135" s="121" t="s">
        <v>71</v>
      </c>
      <c r="E135" s="122" t="s">
        <v>149</v>
      </c>
      <c r="F135" s="122" t="s">
        <v>150</v>
      </c>
      <c r="J135" s="123">
        <f>BK135</f>
        <v>0</v>
      </c>
      <c r="L135" s="120"/>
      <c r="M135" s="124"/>
      <c r="P135" s="125">
        <f>P136</f>
        <v>808.726629</v>
      </c>
      <c r="R135" s="125">
        <f>R136</f>
        <v>10.088121409999999</v>
      </c>
      <c r="T135" s="126">
        <f>T136</f>
        <v>3.6246944999999999</v>
      </c>
      <c r="AR135" s="121" t="s">
        <v>81</v>
      </c>
      <c r="AT135" s="127" t="s">
        <v>71</v>
      </c>
      <c r="AU135" s="127" t="s">
        <v>72</v>
      </c>
      <c r="AY135" s="121" t="s">
        <v>120</v>
      </c>
      <c r="BK135" s="128">
        <f>BK136</f>
        <v>0</v>
      </c>
    </row>
    <row r="136" spans="2:65" s="11" customFormat="1" ht="22.9" customHeight="1">
      <c r="B136" s="120"/>
      <c r="D136" s="121" t="s">
        <v>71</v>
      </c>
      <c r="E136" s="160" t="s">
        <v>159</v>
      </c>
      <c r="F136" s="160" t="s">
        <v>160</v>
      </c>
      <c r="J136" s="161">
        <f>BK136</f>
        <v>0</v>
      </c>
      <c r="L136" s="120"/>
      <c r="M136" s="124"/>
      <c r="P136" s="125">
        <f>SUM(P137:P185)</f>
        <v>808.726629</v>
      </c>
      <c r="R136" s="125">
        <f>SUM(R137:R185)</f>
        <v>10.088121409999999</v>
      </c>
      <c r="T136" s="126">
        <f>SUM(T137:T185)</f>
        <v>3.6246944999999999</v>
      </c>
      <c r="AR136" s="121" t="s">
        <v>81</v>
      </c>
      <c r="AT136" s="127" t="s">
        <v>71</v>
      </c>
      <c r="AU136" s="127" t="s">
        <v>79</v>
      </c>
      <c r="AY136" s="121" t="s">
        <v>120</v>
      </c>
      <c r="BK136" s="128">
        <f>SUM(BK137:BK185)</f>
        <v>0</v>
      </c>
    </row>
    <row r="137" spans="2:65" s="1" customFormat="1" ht="24.2" customHeight="1">
      <c r="B137" s="129"/>
      <c r="C137" s="130" t="s">
        <v>133</v>
      </c>
      <c r="D137" s="130" t="s">
        <v>121</v>
      </c>
      <c r="E137" s="131" t="s">
        <v>175</v>
      </c>
      <c r="F137" s="132" t="s">
        <v>176</v>
      </c>
      <c r="G137" s="133" t="s">
        <v>90</v>
      </c>
      <c r="H137" s="134">
        <v>582.44899999999996</v>
      </c>
      <c r="I137" s="135">
        <v>0</v>
      </c>
      <c r="J137" s="135">
        <f>ROUND(I137*H137,2)</f>
        <v>0</v>
      </c>
      <c r="K137" s="132" t="s">
        <v>122</v>
      </c>
      <c r="L137" s="28"/>
      <c r="M137" s="136" t="s">
        <v>1</v>
      </c>
      <c r="N137" s="137" t="s">
        <v>37</v>
      </c>
      <c r="O137" s="138">
        <v>0.255</v>
      </c>
      <c r="P137" s="138">
        <f>O137*H137</f>
        <v>148.524495</v>
      </c>
      <c r="Q137" s="138">
        <v>0</v>
      </c>
      <c r="R137" s="138">
        <f>Q137*H137</f>
        <v>0</v>
      </c>
      <c r="S137" s="138">
        <v>5.0000000000000001E-3</v>
      </c>
      <c r="T137" s="139">
        <f>S137*H137</f>
        <v>2.912245</v>
      </c>
      <c r="AR137" s="140" t="s">
        <v>152</v>
      </c>
      <c r="AT137" s="140" t="s">
        <v>121</v>
      </c>
      <c r="AU137" s="140" t="s">
        <v>81</v>
      </c>
      <c r="AY137" s="16" t="s">
        <v>120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6" t="s">
        <v>79</v>
      </c>
      <c r="BK137" s="141">
        <f>ROUND(I137*H137,2)</f>
        <v>0</v>
      </c>
      <c r="BL137" s="16" t="s">
        <v>152</v>
      </c>
      <c r="BM137" s="140" t="s">
        <v>177</v>
      </c>
    </row>
    <row r="138" spans="2:65" s="13" customFormat="1">
      <c r="B138" s="148"/>
      <c r="D138" s="143" t="s">
        <v>124</v>
      </c>
      <c r="E138" s="149" t="s">
        <v>1</v>
      </c>
      <c r="F138" s="150" t="s">
        <v>178</v>
      </c>
      <c r="H138" s="151">
        <v>582.44899999999996</v>
      </c>
      <c r="L138" s="148"/>
      <c r="M138" s="152"/>
      <c r="T138" s="153"/>
      <c r="AT138" s="149" t="s">
        <v>124</v>
      </c>
      <c r="AU138" s="149" t="s">
        <v>81</v>
      </c>
      <c r="AV138" s="13" t="s">
        <v>81</v>
      </c>
      <c r="AW138" s="13" t="s">
        <v>125</v>
      </c>
      <c r="AX138" s="13" t="s">
        <v>72</v>
      </c>
      <c r="AY138" s="149" t="s">
        <v>120</v>
      </c>
    </row>
    <row r="139" spans="2:65" s="14" customFormat="1">
      <c r="B139" s="154"/>
      <c r="D139" s="143" t="s">
        <v>124</v>
      </c>
      <c r="E139" s="155" t="s">
        <v>1</v>
      </c>
      <c r="F139" s="156" t="s">
        <v>127</v>
      </c>
      <c r="H139" s="157">
        <v>582.44899999999996</v>
      </c>
      <c r="L139" s="154"/>
      <c r="M139" s="158"/>
      <c r="T139" s="159"/>
      <c r="AT139" s="155" t="s">
        <v>124</v>
      </c>
      <c r="AU139" s="155" t="s">
        <v>81</v>
      </c>
      <c r="AV139" s="14" t="s">
        <v>123</v>
      </c>
      <c r="AW139" s="14" t="s">
        <v>125</v>
      </c>
      <c r="AX139" s="14" t="s">
        <v>79</v>
      </c>
      <c r="AY139" s="155" t="s">
        <v>120</v>
      </c>
    </row>
    <row r="140" spans="2:65" s="1" customFormat="1" ht="21.75" customHeight="1">
      <c r="B140" s="129"/>
      <c r="C140" s="130" t="s">
        <v>136</v>
      </c>
      <c r="D140" s="130" t="s">
        <v>121</v>
      </c>
      <c r="E140" s="131" t="s">
        <v>179</v>
      </c>
      <c r="F140" s="132" t="s">
        <v>180</v>
      </c>
      <c r="G140" s="133" t="s">
        <v>128</v>
      </c>
      <c r="H140" s="134">
        <v>433.33499999999998</v>
      </c>
      <c r="I140" s="135">
        <v>0</v>
      </c>
      <c r="J140" s="135">
        <f>ROUND(I140*H140,2)</f>
        <v>0</v>
      </c>
      <c r="K140" s="132" t="s">
        <v>122</v>
      </c>
      <c r="L140" s="28"/>
      <c r="M140" s="136" t="s">
        <v>1</v>
      </c>
      <c r="N140" s="137" t="s">
        <v>37</v>
      </c>
      <c r="O140" s="138">
        <v>3.5000000000000003E-2</v>
      </c>
      <c r="P140" s="138">
        <f>O140*H140</f>
        <v>15.166725000000001</v>
      </c>
      <c r="Q140" s="138">
        <v>0</v>
      </c>
      <c r="R140" s="138">
        <f>Q140*H140</f>
        <v>0</v>
      </c>
      <c r="S140" s="138">
        <v>2.9999999999999997E-4</v>
      </c>
      <c r="T140" s="139">
        <f>S140*H140</f>
        <v>0.13000049999999999</v>
      </c>
      <c r="AR140" s="140" t="s">
        <v>152</v>
      </c>
      <c r="AT140" s="140" t="s">
        <v>121</v>
      </c>
      <c r="AU140" s="140" t="s">
        <v>81</v>
      </c>
      <c r="AY140" s="16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79</v>
      </c>
      <c r="BK140" s="141">
        <f>ROUND(I140*H140,2)</f>
        <v>0</v>
      </c>
      <c r="BL140" s="16" t="s">
        <v>152</v>
      </c>
      <c r="BM140" s="140" t="s">
        <v>181</v>
      </c>
    </row>
    <row r="141" spans="2:65" s="13" customFormat="1">
      <c r="B141" s="148"/>
      <c r="D141" s="143" t="s">
        <v>124</v>
      </c>
      <c r="E141" s="149" t="s">
        <v>1</v>
      </c>
      <c r="F141" s="150" t="s">
        <v>182</v>
      </c>
      <c r="H141" s="151">
        <v>433.33499999999998</v>
      </c>
      <c r="L141" s="148"/>
      <c r="M141" s="152"/>
      <c r="T141" s="153"/>
      <c r="AT141" s="149" t="s">
        <v>124</v>
      </c>
      <c r="AU141" s="149" t="s">
        <v>81</v>
      </c>
      <c r="AV141" s="13" t="s">
        <v>81</v>
      </c>
      <c r="AW141" s="13" t="s">
        <v>125</v>
      </c>
      <c r="AX141" s="13" t="s">
        <v>72</v>
      </c>
      <c r="AY141" s="149" t="s">
        <v>120</v>
      </c>
    </row>
    <row r="142" spans="2:65" s="14" customFormat="1">
      <c r="B142" s="154"/>
      <c r="D142" s="143" t="s">
        <v>124</v>
      </c>
      <c r="E142" s="155" t="s">
        <v>1</v>
      </c>
      <c r="F142" s="156" t="s">
        <v>127</v>
      </c>
      <c r="H142" s="157">
        <v>433.33499999999998</v>
      </c>
      <c r="L142" s="154"/>
      <c r="M142" s="158"/>
      <c r="T142" s="159"/>
      <c r="AT142" s="155" t="s">
        <v>124</v>
      </c>
      <c r="AU142" s="155" t="s">
        <v>81</v>
      </c>
      <c r="AV142" s="14" t="s">
        <v>123</v>
      </c>
      <c r="AW142" s="14" t="s">
        <v>125</v>
      </c>
      <c r="AX142" s="14" t="s">
        <v>79</v>
      </c>
      <c r="AY142" s="155" t="s">
        <v>120</v>
      </c>
    </row>
    <row r="143" spans="2:65" s="1" customFormat="1" ht="37.9" customHeight="1">
      <c r="B143" s="129"/>
      <c r="C143" s="130" t="s">
        <v>131</v>
      </c>
      <c r="D143" s="130" t="s">
        <v>121</v>
      </c>
      <c r="E143" s="131" t="s">
        <v>183</v>
      </c>
      <c r="F143" s="132" t="s">
        <v>184</v>
      </c>
      <c r="G143" s="133" t="s">
        <v>90</v>
      </c>
      <c r="H143" s="134">
        <v>582.44899999999996</v>
      </c>
      <c r="I143" s="135">
        <v>0</v>
      </c>
      <c r="J143" s="135">
        <f>ROUND(I143*H143,2)</f>
        <v>0</v>
      </c>
      <c r="K143" s="132" t="s">
        <v>122</v>
      </c>
      <c r="L143" s="28"/>
      <c r="M143" s="136" t="s">
        <v>1</v>
      </c>
      <c r="N143" s="137" t="s">
        <v>37</v>
      </c>
      <c r="O143" s="138">
        <v>7.2999999999999995E-2</v>
      </c>
      <c r="P143" s="138">
        <f>O143*H143</f>
        <v>42.518776999999993</v>
      </c>
      <c r="Q143" s="138">
        <v>0</v>
      </c>
      <c r="R143" s="138">
        <f>Q143*H143</f>
        <v>0</v>
      </c>
      <c r="S143" s="138">
        <v>1E-3</v>
      </c>
      <c r="T143" s="139">
        <f>S143*H143</f>
        <v>0.58244899999999999</v>
      </c>
      <c r="AR143" s="140" t="s">
        <v>152</v>
      </c>
      <c r="AT143" s="140" t="s">
        <v>121</v>
      </c>
      <c r="AU143" s="140" t="s">
        <v>81</v>
      </c>
      <c r="AY143" s="16" t="s">
        <v>120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79</v>
      </c>
      <c r="BK143" s="141">
        <f>ROUND(I143*H143,2)</f>
        <v>0</v>
      </c>
      <c r="BL143" s="16" t="s">
        <v>152</v>
      </c>
      <c r="BM143" s="140" t="s">
        <v>185</v>
      </c>
    </row>
    <row r="144" spans="2:65" s="12" customFormat="1">
      <c r="B144" s="142"/>
      <c r="D144" s="143" t="s">
        <v>124</v>
      </c>
      <c r="E144" s="144" t="s">
        <v>1</v>
      </c>
      <c r="F144" s="145" t="s">
        <v>186</v>
      </c>
      <c r="H144" s="144" t="s">
        <v>1</v>
      </c>
      <c r="L144" s="142"/>
      <c r="M144" s="146"/>
      <c r="T144" s="147"/>
      <c r="AT144" s="144" t="s">
        <v>124</v>
      </c>
      <c r="AU144" s="144" t="s">
        <v>81</v>
      </c>
      <c r="AV144" s="12" t="s">
        <v>79</v>
      </c>
      <c r="AW144" s="12" t="s">
        <v>125</v>
      </c>
      <c r="AX144" s="12" t="s">
        <v>72</v>
      </c>
      <c r="AY144" s="144" t="s">
        <v>120</v>
      </c>
    </row>
    <row r="145" spans="2:65" s="13" customFormat="1">
      <c r="B145" s="148"/>
      <c r="D145" s="143" t="s">
        <v>124</v>
      </c>
      <c r="E145" s="149" t="s">
        <v>1</v>
      </c>
      <c r="F145" s="150" t="s">
        <v>178</v>
      </c>
      <c r="H145" s="151">
        <v>582.44899999999996</v>
      </c>
      <c r="L145" s="148"/>
      <c r="M145" s="152"/>
      <c r="T145" s="153"/>
      <c r="AT145" s="149" t="s">
        <v>124</v>
      </c>
      <c r="AU145" s="149" t="s">
        <v>81</v>
      </c>
      <c r="AV145" s="13" t="s">
        <v>81</v>
      </c>
      <c r="AW145" s="13" t="s">
        <v>125</v>
      </c>
      <c r="AX145" s="13" t="s">
        <v>72</v>
      </c>
      <c r="AY145" s="149" t="s">
        <v>120</v>
      </c>
    </row>
    <row r="146" spans="2:65" s="14" customFormat="1">
      <c r="B146" s="154"/>
      <c r="D146" s="143" t="s">
        <v>124</v>
      </c>
      <c r="E146" s="155" t="s">
        <v>1</v>
      </c>
      <c r="F146" s="156" t="s">
        <v>127</v>
      </c>
      <c r="H146" s="157">
        <v>582.44899999999996</v>
      </c>
      <c r="L146" s="154"/>
      <c r="M146" s="158"/>
      <c r="T146" s="159"/>
      <c r="AT146" s="155" t="s">
        <v>124</v>
      </c>
      <c r="AU146" s="155" t="s">
        <v>81</v>
      </c>
      <c r="AV146" s="14" t="s">
        <v>123</v>
      </c>
      <c r="AW146" s="14" t="s">
        <v>125</v>
      </c>
      <c r="AX146" s="14" t="s">
        <v>79</v>
      </c>
      <c r="AY146" s="155" t="s">
        <v>120</v>
      </c>
    </row>
    <row r="147" spans="2:65" s="1" customFormat="1" ht="24.2" customHeight="1">
      <c r="B147" s="129"/>
      <c r="C147" s="130" t="s">
        <v>129</v>
      </c>
      <c r="D147" s="130" t="s">
        <v>121</v>
      </c>
      <c r="E147" s="131" t="s">
        <v>187</v>
      </c>
      <c r="F147" s="132" t="s">
        <v>188</v>
      </c>
      <c r="G147" s="133" t="s">
        <v>90</v>
      </c>
      <c r="H147" s="134">
        <v>582.44899999999996</v>
      </c>
      <c r="I147" s="135">
        <v>0</v>
      </c>
      <c r="J147" s="135">
        <f>ROUND(I147*H147,2)</f>
        <v>0</v>
      </c>
      <c r="K147" s="132" t="s">
        <v>122</v>
      </c>
      <c r="L147" s="28"/>
      <c r="M147" s="136" t="s">
        <v>1</v>
      </c>
      <c r="N147" s="137" t="s">
        <v>37</v>
      </c>
      <c r="O147" s="138">
        <v>5.5E-2</v>
      </c>
      <c r="P147" s="138">
        <f>O147*H147</f>
        <v>32.034694999999999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152</v>
      </c>
      <c r="AT147" s="140" t="s">
        <v>121</v>
      </c>
      <c r="AU147" s="140" t="s">
        <v>81</v>
      </c>
      <c r="AY147" s="16" t="s">
        <v>120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6" t="s">
        <v>79</v>
      </c>
      <c r="BK147" s="141">
        <f>ROUND(I147*H147,2)</f>
        <v>0</v>
      </c>
      <c r="BL147" s="16" t="s">
        <v>152</v>
      </c>
      <c r="BM147" s="140" t="s">
        <v>189</v>
      </c>
    </row>
    <row r="148" spans="2:65" s="12" customFormat="1">
      <c r="B148" s="142"/>
      <c r="D148" s="143" t="s">
        <v>124</v>
      </c>
      <c r="E148" s="144" t="s">
        <v>1</v>
      </c>
      <c r="F148" s="145" t="s">
        <v>190</v>
      </c>
      <c r="H148" s="144" t="s">
        <v>1</v>
      </c>
      <c r="L148" s="142"/>
      <c r="M148" s="146"/>
      <c r="T148" s="147"/>
      <c r="AT148" s="144" t="s">
        <v>124</v>
      </c>
      <c r="AU148" s="144" t="s">
        <v>81</v>
      </c>
      <c r="AV148" s="12" t="s">
        <v>79</v>
      </c>
      <c r="AW148" s="12" t="s">
        <v>125</v>
      </c>
      <c r="AX148" s="12" t="s">
        <v>72</v>
      </c>
      <c r="AY148" s="144" t="s">
        <v>120</v>
      </c>
    </row>
    <row r="149" spans="2:65" s="13" customFormat="1">
      <c r="B149" s="148"/>
      <c r="D149" s="143" t="s">
        <v>124</v>
      </c>
      <c r="E149" s="149" t="s">
        <v>1</v>
      </c>
      <c r="F149" s="150" t="s">
        <v>178</v>
      </c>
      <c r="H149" s="151">
        <v>582.44899999999996</v>
      </c>
      <c r="L149" s="148"/>
      <c r="M149" s="152"/>
      <c r="T149" s="153"/>
      <c r="AT149" s="149" t="s">
        <v>124</v>
      </c>
      <c r="AU149" s="149" t="s">
        <v>81</v>
      </c>
      <c r="AV149" s="13" t="s">
        <v>81</v>
      </c>
      <c r="AW149" s="13" t="s">
        <v>125</v>
      </c>
      <c r="AX149" s="13" t="s">
        <v>72</v>
      </c>
      <c r="AY149" s="149" t="s">
        <v>120</v>
      </c>
    </row>
    <row r="150" spans="2:65" s="14" customFormat="1">
      <c r="B150" s="154"/>
      <c r="D150" s="143" t="s">
        <v>124</v>
      </c>
      <c r="E150" s="155" t="s">
        <v>1</v>
      </c>
      <c r="F150" s="156" t="s">
        <v>127</v>
      </c>
      <c r="H150" s="157">
        <v>582.44899999999996</v>
      </c>
      <c r="L150" s="154"/>
      <c r="M150" s="158"/>
      <c r="T150" s="159"/>
      <c r="AT150" s="155" t="s">
        <v>124</v>
      </c>
      <c r="AU150" s="155" t="s">
        <v>81</v>
      </c>
      <c r="AV150" s="14" t="s">
        <v>123</v>
      </c>
      <c r="AW150" s="14" t="s">
        <v>125</v>
      </c>
      <c r="AX150" s="14" t="s">
        <v>79</v>
      </c>
      <c r="AY150" s="155" t="s">
        <v>120</v>
      </c>
    </row>
    <row r="151" spans="2:65" s="1" customFormat="1" ht="24.2" customHeight="1">
      <c r="B151" s="129"/>
      <c r="C151" s="130" t="s">
        <v>144</v>
      </c>
      <c r="D151" s="130" t="s">
        <v>121</v>
      </c>
      <c r="E151" s="131" t="s">
        <v>191</v>
      </c>
      <c r="F151" s="132" t="s">
        <v>192</v>
      </c>
      <c r="G151" s="133" t="s">
        <v>90</v>
      </c>
      <c r="H151" s="134">
        <v>1164.8979999999999</v>
      </c>
      <c r="I151" s="135">
        <v>0</v>
      </c>
      <c r="J151" s="135">
        <f>ROUND(I151*H151,2)</f>
        <v>0</v>
      </c>
      <c r="K151" s="132" t="s">
        <v>122</v>
      </c>
      <c r="L151" s="28"/>
      <c r="M151" s="136" t="s">
        <v>1</v>
      </c>
      <c r="N151" s="137" t="s">
        <v>37</v>
      </c>
      <c r="O151" s="138">
        <v>2.4E-2</v>
      </c>
      <c r="P151" s="138">
        <f>O151*H151</f>
        <v>27.957552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152</v>
      </c>
      <c r="AT151" s="140" t="s">
        <v>121</v>
      </c>
      <c r="AU151" s="140" t="s">
        <v>81</v>
      </c>
      <c r="AY151" s="16" t="s">
        <v>120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79</v>
      </c>
      <c r="BK151" s="141">
        <f>ROUND(I151*H151,2)</f>
        <v>0</v>
      </c>
      <c r="BL151" s="16" t="s">
        <v>152</v>
      </c>
      <c r="BM151" s="140" t="s">
        <v>193</v>
      </c>
    </row>
    <row r="152" spans="2:65" s="12" customFormat="1">
      <c r="B152" s="142"/>
      <c r="D152" s="143" t="s">
        <v>124</v>
      </c>
      <c r="E152" s="144" t="s">
        <v>1</v>
      </c>
      <c r="F152" s="145" t="s">
        <v>186</v>
      </c>
      <c r="H152" s="144" t="s">
        <v>1</v>
      </c>
      <c r="L152" s="142"/>
      <c r="M152" s="146"/>
      <c r="T152" s="147"/>
      <c r="AT152" s="144" t="s">
        <v>124</v>
      </c>
      <c r="AU152" s="144" t="s">
        <v>81</v>
      </c>
      <c r="AV152" s="12" t="s">
        <v>79</v>
      </c>
      <c r="AW152" s="12" t="s">
        <v>125</v>
      </c>
      <c r="AX152" s="12" t="s">
        <v>72</v>
      </c>
      <c r="AY152" s="144" t="s">
        <v>120</v>
      </c>
    </row>
    <row r="153" spans="2:65" s="13" customFormat="1">
      <c r="B153" s="148"/>
      <c r="D153" s="143" t="s">
        <v>124</v>
      </c>
      <c r="E153" s="149" t="s">
        <v>1</v>
      </c>
      <c r="F153" s="150" t="s">
        <v>178</v>
      </c>
      <c r="H153" s="151">
        <v>582.44899999999996</v>
      </c>
      <c r="L153" s="148"/>
      <c r="M153" s="152"/>
      <c r="T153" s="153"/>
      <c r="AT153" s="149" t="s">
        <v>124</v>
      </c>
      <c r="AU153" s="149" t="s">
        <v>81</v>
      </c>
      <c r="AV153" s="13" t="s">
        <v>81</v>
      </c>
      <c r="AW153" s="13" t="s">
        <v>125</v>
      </c>
      <c r="AX153" s="13" t="s">
        <v>72</v>
      </c>
      <c r="AY153" s="149" t="s">
        <v>120</v>
      </c>
    </row>
    <row r="154" spans="2:65" s="12" customFormat="1">
      <c r="B154" s="142"/>
      <c r="D154" s="143" t="s">
        <v>124</v>
      </c>
      <c r="E154" s="144" t="s">
        <v>1</v>
      </c>
      <c r="F154" s="145" t="s">
        <v>190</v>
      </c>
      <c r="H154" s="144" t="s">
        <v>1</v>
      </c>
      <c r="L154" s="142"/>
      <c r="M154" s="146"/>
      <c r="T154" s="147"/>
      <c r="AT154" s="144" t="s">
        <v>124</v>
      </c>
      <c r="AU154" s="144" t="s">
        <v>81</v>
      </c>
      <c r="AV154" s="12" t="s">
        <v>79</v>
      </c>
      <c r="AW154" s="12" t="s">
        <v>125</v>
      </c>
      <c r="AX154" s="12" t="s">
        <v>72</v>
      </c>
      <c r="AY154" s="144" t="s">
        <v>120</v>
      </c>
    </row>
    <row r="155" spans="2:65" s="13" customFormat="1">
      <c r="B155" s="148"/>
      <c r="D155" s="143" t="s">
        <v>124</v>
      </c>
      <c r="E155" s="149" t="s">
        <v>1</v>
      </c>
      <c r="F155" s="150" t="s">
        <v>178</v>
      </c>
      <c r="H155" s="151">
        <v>582.44899999999996</v>
      </c>
      <c r="L155" s="148"/>
      <c r="M155" s="152"/>
      <c r="T155" s="153"/>
      <c r="AT155" s="149" t="s">
        <v>124</v>
      </c>
      <c r="AU155" s="149" t="s">
        <v>81</v>
      </c>
      <c r="AV155" s="13" t="s">
        <v>81</v>
      </c>
      <c r="AW155" s="13" t="s">
        <v>125</v>
      </c>
      <c r="AX155" s="13" t="s">
        <v>72</v>
      </c>
      <c r="AY155" s="149" t="s">
        <v>120</v>
      </c>
    </row>
    <row r="156" spans="2:65" s="14" customFormat="1">
      <c r="B156" s="154"/>
      <c r="D156" s="143" t="s">
        <v>124</v>
      </c>
      <c r="E156" s="155" t="s">
        <v>1</v>
      </c>
      <c r="F156" s="156" t="s">
        <v>127</v>
      </c>
      <c r="H156" s="157">
        <v>1164.8979999999999</v>
      </c>
      <c r="L156" s="154"/>
      <c r="M156" s="158"/>
      <c r="T156" s="159"/>
      <c r="AT156" s="155" t="s">
        <v>124</v>
      </c>
      <c r="AU156" s="155" t="s">
        <v>81</v>
      </c>
      <c r="AV156" s="14" t="s">
        <v>123</v>
      </c>
      <c r="AW156" s="14" t="s">
        <v>125</v>
      </c>
      <c r="AX156" s="14" t="s">
        <v>79</v>
      </c>
      <c r="AY156" s="155" t="s">
        <v>120</v>
      </c>
    </row>
    <row r="157" spans="2:65" s="1" customFormat="1" ht="24.2" customHeight="1">
      <c r="B157" s="129"/>
      <c r="C157" s="130" t="s">
        <v>147</v>
      </c>
      <c r="D157" s="130" t="s">
        <v>121</v>
      </c>
      <c r="E157" s="131" t="s">
        <v>194</v>
      </c>
      <c r="F157" s="132" t="s">
        <v>195</v>
      </c>
      <c r="G157" s="133" t="s">
        <v>90</v>
      </c>
      <c r="H157" s="134">
        <v>1208.232</v>
      </c>
      <c r="I157" s="135">
        <v>0</v>
      </c>
      <c r="J157" s="135">
        <f>ROUND(I157*H157,2)</f>
        <v>0</v>
      </c>
      <c r="K157" s="132" t="s">
        <v>122</v>
      </c>
      <c r="L157" s="28"/>
      <c r="M157" s="136" t="s">
        <v>1</v>
      </c>
      <c r="N157" s="137" t="s">
        <v>37</v>
      </c>
      <c r="O157" s="138">
        <v>5.8000000000000003E-2</v>
      </c>
      <c r="P157" s="138">
        <f>O157*H157</f>
        <v>70.077455999999998</v>
      </c>
      <c r="Q157" s="138">
        <v>3.0000000000000001E-5</v>
      </c>
      <c r="R157" s="138">
        <f>Q157*H157</f>
        <v>3.6246960000000002E-2</v>
      </c>
      <c r="S157" s="138">
        <v>0</v>
      </c>
      <c r="T157" s="139">
        <f>S157*H157</f>
        <v>0</v>
      </c>
      <c r="AR157" s="140" t="s">
        <v>152</v>
      </c>
      <c r="AT157" s="140" t="s">
        <v>121</v>
      </c>
      <c r="AU157" s="140" t="s">
        <v>81</v>
      </c>
      <c r="AY157" s="16" t="s">
        <v>120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79</v>
      </c>
      <c r="BK157" s="141">
        <f>ROUND(I157*H157,2)</f>
        <v>0</v>
      </c>
      <c r="BL157" s="16" t="s">
        <v>152</v>
      </c>
      <c r="BM157" s="140" t="s">
        <v>196</v>
      </c>
    </row>
    <row r="158" spans="2:65" s="12" customFormat="1">
      <c r="B158" s="142"/>
      <c r="D158" s="143" t="s">
        <v>124</v>
      </c>
      <c r="E158" s="144" t="s">
        <v>1</v>
      </c>
      <c r="F158" s="145" t="s">
        <v>186</v>
      </c>
      <c r="H158" s="144" t="s">
        <v>1</v>
      </c>
      <c r="L158" s="142"/>
      <c r="M158" s="146"/>
      <c r="T158" s="147"/>
      <c r="AT158" s="144" t="s">
        <v>124</v>
      </c>
      <c r="AU158" s="144" t="s">
        <v>81</v>
      </c>
      <c r="AV158" s="12" t="s">
        <v>79</v>
      </c>
      <c r="AW158" s="12" t="s">
        <v>125</v>
      </c>
      <c r="AX158" s="12" t="s">
        <v>72</v>
      </c>
      <c r="AY158" s="144" t="s">
        <v>120</v>
      </c>
    </row>
    <row r="159" spans="2:65" s="13" customFormat="1">
      <c r="B159" s="148"/>
      <c r="D159" s="143" t="s">
        <v>124</v>
      </c>
      <c r="E159" s="149" t="s">
        <v>1</v>
      </c>
      <c r="F159" s="150" t="s">
        <v>178</v>
      </c>
      <c r="H159" s="151">
        <v>582.44899999999996</v>
      </c>
      <c r="L159" s="148"/>
      <c r="M159" s="152"/>
      <c r="T159" s="153"/>
      <c r="AT159" s="149" t="s">
        <v>124</v>
      </c>
      <c r="AU159" s="149" t="s">
        <v>81</v>
      </c>
      <c r="AV159" s="13" t="s">
        <v>81</v>
      </c>
      <c r="AW159" s="13" t="s">
        <v>125</v>
      </c>
      <c r="AX159" s="13" t="s">
        <v>72</v>
      </c>
      <c r="AY159" s="149" t="s">
        <v>120</v>
      </c>
    </row>
    <row r="160" spans="2:65" s="12" customFormat="1">
      <c r="B160" s="142"/>
      <c r="D160" s="143" t="s">
        <v>124</v>
      </c>
      <c r="E160" s="144" t="s">
        <v>1</v>
      </c>
      <c r="F160" s="145" t="s">
        <v>190</v>
      </c>
      <c r="H160" s="144" t="s">
        <v>1</v>
      </c>
      <c r="L160" s="142"/>
      <c r="M160" s="146"/>
      <c r="T160" s="147"/>
      <c r="AT160" s="144" t="s">
        <v>124</v>
      </c>
      <c r="AU160" s="144" t="s">
        <v>81</v>
      </c>
      <c r="AV160" s="12" t="s">
        <v>79</v>
      </c>
      <c r="AW160" s="12" t="s">
        <v>125</v>
      </c>
      <c r="AX160" s="12" t="s">
        <v>72</v>
      </c>
      <c r="AY160" s="144" t="s">
        <v>120</v>
      </c>
    </row>
    <row r="161" spans="2:65" s="13" customFormat="1">
      <c r="B161" s="148"/>
      <c r="D161" s="143" t="s">
        <v>124</v>
      </c>
      <c r="E161" s="149" t="s">
        <v>1</v>
      </c>
      <c r="F161" s="150" t="s">
        <v>178</v>
      </c>
      <c r="H161" s="151">
        <v>582.44899999999996</v>
      </c>
      <c r="L161" s="148"/>
      <c r="M161" s="152"/>
      <c r="T161" s="153"/>
      <c r="AT161" s="149" t="s">
        <v>124</v>
      </c>
      <c r="AU161" s="149" t="s">
        <v>81</v>
      </c>
      <c r="AV161" s="13" t="s">
        <v>81</v>
      </c>
      <c r="AW161" s="13" t="s">
        <v>125</v>
      </c>
      <c r="AX161" s="13" t="s">
        <v>72</v>
      </c>
      <c r="AY161" s="149" t="s">
        <v>120</v>
      </c>
    </row>
    <row r="162" spans="2:65" s="13" customFormat="1">
      <c r="B162" s="148"/>
      <c r="D162" s="143" t="s">
        <v>124</v>
      </c>
      <c r="E162" s="149" t="s">
        <v>1</v>
      </c>
      <c r="F162" s="150" t="s">
        <v>197</v>
      </c>
      <c r="H162" s="151">
        <v>43.333500000000001</v>
      </c>
      <c r="L162" s="148"/>
      <c r="M162" s="152"/>
      <c r="T162" s="153"/>
      <c r="AT162" s="149" t="s">
        <v>124</v>
      </c>
      <c r="AU162" s="149" t="s">
        <v>81</v>
      </c>
      <c r="AV162" s="13" t="s">
        <v>81</v>
      </c>
      <c r="AW162" s="13" t="s">
        <v>125</v>
      </c>
      <c r="AX162" s="13" t="s">
        <v>72</v>
      </c>
      <c r="AY162" s="149" t="s">
        <v>120</v>
      </c>
    </row>
    <row r="163" spans="2:65" s="14" customFormat="1">
      <c r="B163" s="154"/>
      <c r="D163" s="143" t="s">
        <v>124</v>
      </c>
      <c r="E163" s="155" t="s">
        <v>1</v>
      </c>
      <c r="F163" s="156" t="s">
        <v>127</v>
      </c>
      <c r="H163" s="157">
        <v>1208.2314999999999</v>
      </c>
      <c r="L163" s="154"/>
      <c r="M163" s="158"/>
      <c r="T163" s="159"/>
      <c r="AT163" s="155" t="s">
        <v>124</v>
      </c>
      <c r="AU163" s="155" t="s">
        <v>81</v>
      </c>
      <c r="AV163" s="14" t="s">
        <v>123</v>
      </c>
      <c r="AW163" s="14" t="s">
        <v>125</v>
      </c>
      <c r="AX163" s="14" t="s">
        <v>79</v>
      </c>
      <c r="AY163" s="155" t="s">
        <v>120</v>
      </c>
    </row>
    <row r="164" spans="2:65" s="1" customFormat="1" ht="44.25" customHeight="1">
      <c r="B164" s="129"/>
      <c r="C164" s="130" t="s">
        <v>8</v>
      </c>
      <c r="D164" s="130" t="s">
        <v>121</v>
      </c>
      <c r="E164" s="131" t="s">
        <v>198</v>
      </c>
      <c r="F164" s="132" t="s">
        <v>199</v>
      </c>
      <c r="G164" s="133" t="s">
        <v>90</v>
      </c>
      <c r="H164" s="134">
        <v>582.44899999999996</v>
      </c>
      <c r="I164" s="135">
        <v>0</v>
      </c>
      <c r="J164" s="135">
        <f>ROUND(I164*H164,2)</f>
        <v>0</v>
      </c>
      <c r="K164" s="132" t="s">
        <v>122</v>
      </c>
      <c r="L164" s="28"/>
      <c r="M164" s="136" t="s">
        <v>1</v>
      </c>
      <c r="N164" s="137" t="s">
        <v>37</v>
      </c>
      <c r="O164" s="138">
        <v>0.35</v>
      </c>
      <c r="P164" s="138">
        <f>O164*H164</f>
        <v>203.85714999999996</v>
      </c>
      <c r="Q164" s="138">
        <v>1.4999999999999999E-2</v>
      </c>
      <c r="R164" s="138">
        <f>Q164*H164</f>
        <v>8.7367349999999995</v>
      </c>
      <c r="S164" s="138">
        <v>0</v>
      </c>
      <c r="T164" s="139">
        <f>S164*H164</f>
        <v>0</v>
      </c>
      <c r="AR164" s="140" t="s">
        <v>152</v>
      </c>
      <c r="AT164" s="140" t="s">
        <v>121</v>
      </c>
      <c r="AU164" s="140" t="s">
        <v>81</v>
      </c>
      <c r="AY164" s="16" t="s">
        <v>120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6" t="s">
        <v>79</v>
      </c>
      <c r="BK164" s="141">
        <f>ROUND(I164*H164,2)</f>
        <v>0</v>
      </c>
      <c r="BL164" s="16" t="s">
        <v>152</v>
      </c>
      <c r="BM164" s="140" t="s">
        <v>200</v>
      </c>
    </row>
    <row r="165" spans="2:65" s="13" customFormat="1">
      <c r="B165" s="148"/>
      <c r="D165" s="143" t="s">
        <v>124</v>
      </c>
      <c r="E165" s="149" t="s">
        <v>1</v>
      </c>
      <c r="F165" s="150" t="s">
        <v>178</v>
      </c>
      <c r="H165" s="151">
        <v>582.44899999999996</v>
      </c>
      <c r="L165" s="148"/>
      <c r="M165" s="152"/>
      <c r="T165" s="153"/>
      <c r="AT165" s="149" t="s">
        <v>124</v>
      </c>
      <c r="AU165" s="149" t="s">
        <v>81</v>
      </c>
      <c r="AV165" s="13" t="s">
        <v>81</v>
      </c>
      <c r="AW165" s="13" t="s">
        <v>125</v>
      </c>
      <c r="AX165" s="13" t="s">
        <v>72</v>
      </c>
      <c r="AY165" s="149" t="s">
        <v>120</v>
      </c>
    </row>
    <row r="166" spans="2:65" s="14" customFormat="1">
      <c r="B166" s="154"/>
      <c r="D166" s="143" t="s">
        <v>124</v>
      </c>
      <c r="E166" s="155" t="s">
        <v>1</v>
      </c>
      <c r="F166" s="156" t="s">
        <v>127</v>
      </c>
      <c r="H166" s="157">
        <v>582.44899999999996</v>
      </c>
      <c r="L166" s="154"/>
      <c r="M166" s="158"/>
      <c r="T166" s="159"/>
      <c r="AT166" s="155" t="s">
        <v>124</v>
      </c>
      <c r="AU166" s="155" t="s">
        <v>81</v>
      </c>
      <c r="AV166" s="14" t="s">
        <v>123</v>
      </c>
      <c r="AW166" s="14" t="s">
        <v>125</v>
      </c>
      <c r="AX166" s="14" t="s">
        <v>79</v>
      </c>
      <c r="AY166" s="155" t="s">
        <v>120</v>
      </c>
    </row>
    <row r="167" spans="2:65" s="1" customFormat="1" ht="24.2" customHeight="1">
      <c r="B167" s="129"/>
      <c r="C167" s="130" t="s">
        <v>148</v>
      </c>
      <c r="D167" s="130" t="s">
        <v>121</v>
      </c>
      <c r="E167" s="131" t="s">
        <v>201</v>
      </c>
      <c r="F167" s="132" t="s">
        <v>202</v>
      </c>
      <c r="G167" s="133" t="s">
        <v>90</v>
      </c>
      <c r="H167" s="134">
        <v>582.44899999999996</v>
      </c>
      <c r="I167" s="135">
        <v>0</v>
      </c>
      <c r="J167" s="135">
        <f>ROUND(I167*H167,2)</f>
        <v>0</v>
      </c>
      <c r="K167" s="132" t="s">
        <v>122</v>
      </c>
      <c r="L167" s="28"/>
      <c r="M167" s="136" t="s">
        <v>1</v>
      </c>
      <c r="N167" s="137" t="s">
        <v>37</v>
      </c>
      <c r="O167" s="138">
        <v>0.219</v>
      </c>
      <c r="P167" s="138">
        <f>O167*H167</f>
        <v>127.55633099999999</v>
      </c>
      <c r="Q167" s="138">
        <v>5.0000000000000001E-4</v>
      </c>
      <c r="R167" s="138">
        <f>Q167*H167</f>
        <v>0.2912245</v>
      </c>
      <c r="S167" s="138">
        <v>0</v>
      </c>
      <c r="T167" s="139">
        <f>S167*H167</f>
        <v>0</v>
      </c>
      <c r="AR167" s="140" t="s">
        <v>152</v>
      </c>
      <c r="AT167" s="140" t="s">
        <v>121</v>
      </c>
      <c r="AU167" s="140" t="s">
        <v>81</v>
      </c>
      <c r="AY167" s="16" t="s">
        <v>120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6" t="s">
        <v>79</v>
      </c>
      <c r="BK167" s="141">
        <f>ROUND(I167*H167,2)</f>
        <v>0</v>
      </c>
      <c r="BL167" s="16" t="s">
        <v>152</v>
      </c>
      <c r="BM167" s="140" t="s">
        <v>203</v>
      </c>
    </row>
    <row r="168" spans="2:65" s="13" customFormat="1">
      <c r="B168" s="148"/>
      <c r="D168" s="143" t="s">
        <v>124</v>
      </c>
      <c r="E168" s="149" t="s">
        <v>1</v>
      </c>
      <c r="F168" s="150" t="s">
        <v>178</v>
      </c>
      <c r="H168" s="151">
        <v>582.44899999999996</v>
      </c>
      <c r="L168" s="148"/>
      <c r="M168" s="152"/>
      <c r="T168" s="153"/>
      <c r="AT168" s="149" t="s">
        <v>124</v>
      </c>
      <c r="AU168" s="149" t="s">
        <v>81</v>
      </c>
      <c r="AV168" s="13" t="s">
        <v>81</v>
      </c>
      <c r="AW168" s="13" t="s">
        <v>125</v>
      </c>
      <c r="AX168" s="13" t="s">
        <v>72</v>
      </c>
      <c r="AY168" s="149" t="s">
        <v>120</v>
      </c>
    </row>
    <row r="169" spans="2:65" s="14" customFormat="1">
      <c r="B169" s="154"/>
      <c r="D169" s="143" t="s">
        <v>124</v>
      </c>
      <c r="E169" s="155" t="s">
        <v>1</v>
      </c>
      <c r="F169" s="156" t="s">
        <v>127</v>
      </c>
      <c r="H169" s="157">
        <v>582.44899999999996</v>
      </c>
      <c r="L169" s="154"/>
      <c r="M169" s="158"/>
      <c r="T169" s="159"/>
      <c r="AT169" s="155" t="s">
        <v>124</v>
      </c>
      <c r="AU169" s="155" t="s">
        <v>81</v>
      </c>
      <c r="AV169" s="14" t="s">
        <v>123</v>
      </c>
      <c r="AW169" s="14" t="s">
        <v>125</v>
      </c>
      <c r="AX169" s="14" t="s">
        <v>79</v>
      </c>
      <c r="AY169" s="155" t="s">
        <v>120</v>
      </c>
    </row>
    <row r="170" spans="2:65" s="1" customFormat="1" ht="21.75" customHeight="1">
      <c r="B170" s="129"/>
      <c r="C170" s="130" t="s">
        <v>151</v>
      </c>
      <c r="D170" s="130" t="s">
        <v>121</v>
      </c>
      <c r="E170" s="131" t="s">
        <v>204</v>
      </c>
      <c r="F170" s="132" t="s">
        <v>205</v>
      </c>
      <c r="G170" s="133" t="s">
        <v>128</v>
      </c>
      <c r="H170" s="134">
        <v>433.33499999999998</v>
      </c>
      <c r="I170" s="135">
        <v>0</v>
      </c>
      <c r="J170" s="135">
        <f>ROUND(I170*H170,2)</f>
        <v>0</v>
      </c>
      <c r="K170" s="132" t="s">
        <v>122</v>
      </c>
      <c r="L170" s="28"/>
      <c r="M170" s="136" t="s">
        <v>1</v>
      </c>
      <c r="N170" s="137" t="s">
        <v>37</v>
      </c>
      <c r="O170" s="138">
        <v>0.115</v>
      </c>
      <c r="P170" s="138">
        <f>O170*H170</f>
        <v>49.833525000000002</v>
      </c>
      <c r="Q170" s="138">
        <v>1.0000000000000001E-5</v>
      </c>
      <c r="R170" s="138">
        <f>Q170*H170</f>
        <v>4.3333500000000006E-3</v>
      </c>
      <c r="S170" s="138">
        <v>0</v>
      </c>
      <c r="T170" s="139">
        <f>S170*H170</f>
        <v>0</v>
      </c>
      <c r="AR170" s="140" t="s">
        <v>152</v>
      </c>
      <c r="AT170" s="140" t="s">
        <v>121</v>
      </c>
      <c r="AU170" s="140" t="s">
        <v>81</v>
      </c>
      <c r="AY170" s="16" t="s">
        <v>120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6" t="s">
        <v>79</v>
      </c>
      <c r="BK170" s="141">
        <f>ROUND(I170*H170,2)</f>
        <v>0</v>
      </c>
      <c r="BL170" s="16" t="s">
        <v>152</v>
      </c>
      <c r="BM170" s="140" t="s">
        <v>206</v>
      </c>
    </row>
    <row r="171" spans="2:65" s="13" customFormat="1">
      <c r="B171" s="148"/>
      <c r="D171" s="143" t="s">
        <v>124</v>
      </c>
      <c r="E171" s="149" t="s">
        <v>1</v>
      </c>
      <c r="F171" s="150" t="s">
        <v>182</v>
      </c>
      <c r="H171" s="151">
        <v>433.33499999999998</v>
      </c>
      <c r="L171" s="148"/>
      <c r="M171" s="152"/>
      <c r="T171" s="153"/>
      <c r="AT171" s="149" t="s">
        <v>124</v>
      </c>
      <c r="AU171" s="149" t="s">
        <v>81</v>
      </c>
      <c r="AV171" s="13" t="s">
        <v>81</v>
      </c>
      <c r="AW171" s="13" t="s">
        <v>125</v>
      </c>
      <c r="AX171" s="13" t="s">
        <v>72</v>
      </c>
      <c r="AY171" s="149" t="s">
        <v>120</v>
      </c>
    </row>
    <row r="172" spans="2:65" s="14" customFormat="1">
      <c r="B172" s="154"/>
      <c r="D172" s="143" t="s">
        <v>124</v>
      </c>
      <c r="E172" s="155" t="s">
        <v>1</v>
      </c>
      <c r="F172" s="156" t="s">
        <v>127</v>
      </c>
      <c r="H172" s="157">
        <v>433.33499999999998</v>
      </c>
      <c r="L172" s="154"/>
      <c r="M172" s="158"/>
      <c r="T172" s="159"/>
      <c r="AT172" s="155" t="s">
        <v>124</v>
      </c>
      <c r="AU172" s="155" t="s">
        <v>81</v>
      </c>
      <c r="AV172" s="14" t="s">
        <v>123</v>
      </c>
      <c r="AW172" s="14" t="s">
        <v>125</v>
      </c>
      <c r="AX172" s="14" t="s">
        <v>79</v>
      </c>
      <c r="AY172" s="155" t="s">
        <v>120</v>
      </c>
    </row>
    <row r="173" spans="2:65" s="1" customFormat="1" ht="16.5" customHeight="1">
      <c r="B173" s="129"/>
      <c r="C173" s="162" t="s">
        <v>153</v>
      </c>
      <c r="D173" s="162" t="s">
        <v>130</v>
      </c>
      <c r="E173" s="163" t="s">
        <v>207</v>
      </c>
      <c r="F173" s="164" t="s">
        <v>208</v>
      </c>
      <c r="G173" s="165" t="s">
        <v>128</v>
      </c>
      <c r="H173" s="166">
        <v>520.00199999999995</v>
      </c>
      <c r="I173" s="167">
        <v>0</v>
      </c>
      <c r="J173" s="167">
        <f>ROUND(I173*H173,2)</f>
        <v>0</v>
      </c>
      <c r="K173" s="164" t="s">
        <v>122</v>
      </c>
      <c r="L173" s="168"/>
      <c r="M173" s="169" t="s">
        <v>1</v>
      </c>
      <c r="N173" s="170" t="s">
        <v>37</v>
      </c>
      <c r="O173" s="138">
        <v>0</v>
      </c>
      <c r="P173" s="138">
        <f>O173*H173</f>
        <v>0</v>
      </c>
      <c r="Q173" s="138">
        <v>2.9999999999999997E-4</v>
      </c>
      <c r="R173" s="138">
        <f>Q173*H173</f>
        <v>0.15600059999999996</v>
      </c>
      <c r="S173" s="138">
        <v>0</v>
      </c>
      <c r="T173" s="139">
        <f>S173*H173</f>
        <v>0</v>
      </c>
      <c r="AR173" s="140" t="s">
        <v>158</v>
      </c>
      <c r="AT173" s="140" t="s">
        <v>130</v>
      </c>
      <c r="AU173" s="140" t="s">
        <v>81</v>
      </c>
      <c r="AY173" s="16" t="s">
        <v>120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6" t="s">
        <v>79</v>
      </c>
      <c r="BK173" s="141">
        <f>ROUND(I173*H173,2)</f>
        <v>0</v>
      </c>
      <c r="BL173" s="16" t="s">
        <v>152</v>
      </c>
      <c r="BM173" s="140" t="s">
        <v>209</v>
      </c>
    </row>
    <row r="174" spans="2:65" s="13" customFormat="1">
      <c r="B174" s="148"/>
      <c r="D174" s="143" t="s">
        <v>124</v>
      </c>
      <c r="E174" s="149" t="s">
        <v>1</v>
      </c>
      <c r="F174" s="150" t="s">
        <v>182</v>
      </c>
      <c r="H174" s="151">
        <v>433.33499999999998</v>
      </c>
      <c r="L174" s="148"/>
      <c r="M174" s="152"/>
      <c r="T174" s="153"/>
      <c r="AT174" s="149" t="s">
        <v>124</v>
      </c>
      <c r="AU174" s="149" t="s">
        <v>81</v>
      </c>
      <c r="AV174" s="13" t="s">
        <v>81</v>
      </c>
      <c r="AW174" s="13" t="s">
        <v>125</v>
      </c>
      <c r="AX174" s="13" t="s">
        <v>79</v>
      </c>
      <c r="AY174" s="149" t="s">
        <v>120</v>
      </c>
    </row>
    <row r="175" spans="2:65" s="13" customFormat="1">
      <c r="B175" s="148"/>
      <c r="D175" s="143" t="s">
        <v>124</v>
      </c>
      <c r="F175" s="150" t="s">
        <v>210</v>
      </c>
      <c r="H175" s="151">
        <v>520.00199999999995</v>
      </c>
      <c r="L175" s="148"/>
      <c r="M175" s="152"/>
      <c r="T175" s="153"/>
      <c r="AT175" s="149" t="s">
        <v>124</v>
      </c>
      <c r="AU175" s="149" t="s">
        <v>81</v>
      </c>
      <c r="AV175" s="13" t="s">
        <v>81</v>
      </c>
      <c r="AW175" s="13" t="s">
        <v>3</v>
      </c>
      <c r="AX175" s="13" t="s">
        <v>79</v>
      </c>
      <c r="AY175" s="149" t="s">
        <v>120</v>
      </c>
    </row>
    <row r="176" spans="2:65" s="1" customFormat="1" ht="24.2" customHeight="1">
      <c r="B176" s="129"/>
      <c r="C176" s="130" t="s">
        <v>152</v>
      </c>
      <c r="D176" s="130" t="s">
        <v>121</v>
      </c>
      <c r="E176" s="131" t="s">
        <v>211</v>
      </c>
      <c r="F176" s="132" t="s">
        <v>212</v>
      </c>
      <c r="G176" s="133" t="s">
        <v>128</v>
      </c>
      <c r="H176" s="134">
        <v>433.33499999999998</v>
      </c>
      <c r="I176" s="135">
        <v>0</v>
      </c>
      <c r="J176" s="135">
        <f>ROUND(I176*H176,2)</f>
        <v>0</v>
      </c>
      <c r="K176" s="132" t="s">
        <v>122</v>
      </c>
      <c r="L176" s="28"/>
      <c r="M176" s="136" t="s">
        <v>1</v>
      </c>
      <c r="N176" s="137" t="s">
        <v>37</v>
      </c>
      <c r="O176" s="138">
        <v>0.125</v>
      </c>
      <c r="P176" s="138">
        <f>O176*H176</f>
        <v>54.166874999999997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152</v>
      </c>
      <c r="AT176" s="140" t="s">
        <v>121</v>
      </c>
      <c r="AU176" s="140" t="s">
        <v>81</v>
      </c>
      <c r="AY176" s="16" t="s">
        <v>120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6" t="s">
        <v>79</v>
      </c>
      <c r="BK176" s="141">
        <f>ROUND(I176*H176,2)</f>
        <v>0</v>
      </c>
      <c r="BL176" s="16" t="s">
        <v>152</v>
      </c>
      <c r="BM176" s="140" t="s">
        <v>213</v>
      </c>
    </row>
    <row r="177" spans="2:65" s="13" customFormat="1">
      <c r="B177" s="148"/>
      <c r="D177" s="143" t="s">
        <v>124</v>
      </c>
      <c r="E177" s="149" t="s">
        <v>1</v>
      </c>
      <c r="F177" s="150" t="s">
        <v>182</v>
      </c>
      <c r="H177" s="151">
        <v>433.33499999999998</v>
      </c>
      <c r="L177" s="148"/>
      <c r="M177" s="152"/>
      <c r="T177" s="153"/>
      <c r="AT177" s="149" t="s">
        <v>124</v>
      </c>
      <c r="AU177" s="149" t="s">
        <v>81</v>
      </c>
      <c r="AV177" s="13" t="s">
        <v>81</v>
      </c>
      <c r="AW177" s="13" t="s">
        <v>125</v>
      </c>
      <c r="AX177" s="13" t="s">
        <v>72</v>
      </c>
      <c r="AY177" s="149" t="s">
        <v>120</v>
      </c>
    </row>
    <row r="178" spans="2:65" s="14" customFormat="1">
      <c r="B178" s="154"/>
      <c r="D178" s="143" t="s">
        <v>124</v>
      </c>
      <c r="E178" s="155" t="s">
        <v>1</v>
      </c>
      <c r="F178" s="156" t="s">
        <v>127</v>
      </c>
      <c r="H178" s="157">
        <v>433.33499999999998</v>
      </c>
      <c r="L178" s="154"/>
      <c r="M178" s="158"/>
      <c r="T178" s="159"/>
      <c r="AT178" s="155" t="s">
        <v>124</v>
      </c>
      <c r="AU178" s="155" t="s">
        <v>81</v>
      </c>
      <c r="AV178" s="14" t="s">
        <v>123</v>
      </c>
      <c r="AW178" s="14" t="s">
        <v>125</v>
      </c>
      <c r="AX178" s="14" t="s">
        <v>79</v>
      </c>
      <c r="AY178" s="155" t="s">
        <v>120</v>
      </c>
    </row>
    <row r="179" spans="2:65" s="1" customFormat="1" ht="37.9" customHeight="1">
      <c r="B179" s="129"/>
      <c r="C179" s="162" t="s">
        <v>154</v>
      </c>
      <c r="D179" s="162" t="s">
        <v>130</v>
      </c>
      <c r="E179" s="163" t="s">
        <v>214</v>
      </c>
      <c r="F179" s="164" t="s">
        <v>215</v>
      </c>
      <c r="G179" s="165" t="s">
        <v>90</v>
      </c>
      <c r="H179" s="166">
        <v>750.94</v>
      </c>
      <c r="I179" s="167">
        <v>0</v>
      </c>
      <c r="J179" s="167">
        <f>ROUND(I179*H179,2)</f>
        <v>0</v>
      </c>
      <c r="K179" s="164" t="s">
        <v>122</v>
      </c>
      <c r="L179" s="168"/>
      <c r="M179" s="169" t="s">
        <v>1</v>
      </c>
      <c r="N179" s="170" t="s">
        <v>37</v>
      </c>
      <c r="O179" s="138">
        <v>0</v>
      </c>
      <c r="P179" s="138">
        <f>O179*H179</f>
        <v>0</v>
      </c>
      <c r="Q179" s="138">
        <v>1.15E-3</v>
      </c>
      <c r="R179" s="138">
        <f>Q179*H179</f>
        <v>0.86358100000000004</v>
      </c>
      <c r="S179" s="138">
        <v>0</v>
      </c>
      <c r="T179" s="139">
        <f>S179*H179</f>
        <v>0</v>
      </c>
      <c r="AR179" s="140" t="s">
        <v>158</v>
      </c>
      <c r="AT179" s="140" t="s">
        <v>130</v>
      </c>
      <c r="AU179" s="140" t="s">
        <v>81</v>
      </c>
      <c r="AY179" s="16" t="s">
        <v>120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6" t="s">
        <v>79</v>
      </c>
      <c r="BK179" s="141">
        <f>ROUND(I179*H179,2)</f>
        <v>0</v>
      </c>
      <c r="BL179" s="16" t="s">
        <v>152</v>
      </c>
      <c r="BM179" s="140" t="s">
        <v>216</v>
      </c>
    </row>
    <row r="180" spans="2:65" s="13" customFormat="1">
      <c r="B180" s="148"/>
      <c r="D180" s="143" t="s">
        <v>124</v>
      </c>
      <c r="E180" s="149" t="s">
        <v>1</v>
      </c>
      <c r="F180" s="150" t="s">
        <v>178</v>
      </c>
      <c r="H180" s="151">
        <v>582.44899999999996</v>
      </c>
      <c r="L180" s="148"/>
      <c r="M180" s="152"/>
      <c r="T180" s="153"/>
      <c r="AT180" s="149" t="s">
        <v>124</v>
      </c>
      <c r="AU180" s="149" t="s">
        <v>81</v>
      </c>
      <c r="AV180" s="13" t="s">
        <v>81</v>
      </c>
      <c r="AW180" s="13" t="s">
        <v>125</v>
      </c>
      <c r="AX180" s="13" t="s">
        <v>72</v>
      </c>
      <c r="AY180" s="149" t="s">
        <v>120</v>
      </c>
    </row>
    <row r="181" spans="2:65" s="13" customFormat="1">
      <c r="B181" s="148"/>
      <c r="D181" s="143" t="s">
        <v>124</v>
      </c>
      <c r="E181" s="149" t="s">
        <v>1</v>
      </c>
      <c r="F181" s="150" t="s">
        <v>197</v>
      </c>
      <c r="H181" s="151">
        <v>43.333500000000001</v>
      </c>
      <c r="L181" s="148"/>
      <c r="M181" s="152"/>
      <c r="T181" s="153"/>
      <c r="AT181" s="149" t="s">
        <v>124</v>
      </c>
      <c r="AU181" s="149" t="s">
        <v>81</v>
      </c>
      <c r="AV181" s="13" t="s">
        <v>81</v>
      </c>
      <c r="AW181" s="13" t="s">
        <v>125</v>
      </c>
      <c r="AX181" s="13" t="s">
        <v>72</v>
      </c>
      <c r="AY181" s="149" t="s">
        <v>120</v>
      </c>
    </row>
    <row r="182" spans="2:65" s="14" customFormat="1">
      <c r="B182" s="154"/>
      <c r="D182" s="143" t="s">
        <v>124</v>
      </c>
      <c r="E182" s="155" t="s">
        <v>1</v>
      </c>
      <c r="F182" s="156" t="s">
        <v>127</v>
      </c>
      <c r="H182" s="157">
        <v>625.78249999999991</v>
      </c>
      <c r="L182" s="154"/>
      <c r="M182" s="158"/>
      <c r="T182" s="159"/>
      <c r="AT182" s="155" t="s">
        <v>124</v>
      </c>
      <c r="AU182" s="155" t="s">
        <v>81</v>
      </c>
      <c r="AV182" s="14" t="s">
        <v>123</v>
      </c>
      <c r="AW182" s="14" t="s">
        <v>125</v>
      </c>
      <c r="AX182" s="14" t="s">
        <v>79</v>
      </c>
      <c r="AY182" s="155" t="s">
        <v>120</v>
      </c>
    </row>
    <row r="183" spans="2:65" s="13" customFormat="1">
      <c r="B183" s="148"/>
      <c r="D183" s="143" t="s">
        <v>124</v>
      </c>
      <c r="F183" s="150" t="s">
        <v>217</v>
      </c>
      <c r="H183" s="151">
        <v>750.94</v>
      </c>
      <c r="L183" s="148"/>
      <c r="M183" s="152"/>
      <c r="T183" s="153"/>
      <c r="AT183" s="149" t="s">
        <v>124</v>
      </c>
      <c r="AU183" s="149" t="s">
        <v>81</v>
      </c>
      <c r="AV183" s="13" t="s">
        <v>81</v>
      </c>
      <c r="AW183" s="13" t="s">
        <v>3</v>
      </c>
      <c r="AX183" s="13" t="s">
        <v>79</v>
      </c>
      <c r="AY183" s="149" t="s">
        <v>120</v>
      </c>
    </row>
    <row r="184" spans="2:65" s="1" customFormat="1" ht="55.5" customHeight="1">
      <c r="B184" s="129"/>
      <c r="C184" s="130" t="s">
        <v>155</v>
      </c>
      <c r="D184" s="130" t="s">
        <v>121</v>
      </c>
      <c r="E184" s="131" t="s">
        <v>218</v>
      </c>
      <c r="F184" s="132" t="s">
        <v>219</v>
      </c>
      <c r="G184" s="133" t="s">
        <v>139</v>
      </c>
      <c r="H184" s="134">
        <v>10.087999999999999</v>
      </c>
      <c r="I184" s="135">
        <v>0</v>
      </c>
      <c r="J184" s="135">
        <f>ROUND(I184*H184,2)</f>
        <v>0</v>
      </c>
      <c r="K184" s="132" t="s">
        <v>122</v>
      </c>
      <c r="L184" s="28"/>
      <c r="M184" s="136" t="s">
        <v>1</v>
      </c>
      <c r="N184" s="137" t="s">
        <v>37</v>
      </c>
      <c r="O184" s="138">
        <v>3.3119999999999998</v>
      </c>
      <c r="P184" s="138">
        <f>O184*H184</f>
        <v>33.411455999999994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152</v>
      </c>
      <c r="AT184" s="140" t="s">
        <v>121</v>
      </c>
      <c r="AU184" s="140" t="s">
        <v>81</v>
      </c>
      <c r="AY184" s="16" t="s">
        <v>120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6" t="s">
        <v>79</v>
      </c>
      <c r="BK184" s="141">
        <f>ROUND(I184*H184,2)</f>
        <v>0</v>
      </c>
      <c r="BL184" s="16" t="s">
        <v>152</v>
      </c>
      <c r="BM184" s="140" t="s">
        <v>220</v>
      </c>
    </row>
    <row r="185" spans="2:65" s="1" customFormat="1" ht="76.349999999999994" customHeight="1">
      <c r="B185" s="129"/>
      <c r="C185" s="130" t="s">
        <v>156</v>
      </c>
      <c r="D185" s="130" t="s">
        <v>121</v>
      </c>
      <c r="E185" s="131" t="s">
        <v>221</v>
      </c>
      <c r="F185" s="132" t="s">
        <v>222</v>
      </c>
      <c r="G185" s="133" t="s">
        <v>139</v>
      </c>
      <c r="H185" s="134">
        <v>10.087999999999999</v>
      </c>
      <c r="I185" s="135">
        <v>0</v>
      </c>
      <c r="J185" s="135">
        <f>ROUND(I185*H185,2)</f>
        <v>0</v>
      </c>
      <c r="K185" s="132" t="s">
        <v>122</v>
      </c>
      <c r="L185" s="28"/>
      <c r="M185" s="136" t="s">
        <v>1</v>
      </c>
      <c r="N185" s="137" t="s">
        <v>37</v>
      </c>
      <c r="O185" s="138">
        <v>0.35899999999999999</v>
      </c>
      <c r="P185" s="138">
        <f>O185*H185</f>
        <v>3.6215919999999997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152</v>
      </c>
      <c r="AT185" s="140" t="s">
        <v>121</v>
      </c>
      <c r="AU185" s="140" t="s">
        <v>81</v>
      </c>
      <c r="AY185" s="16" t="s">
        <v>120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79</v>
      </c>
      <c r="BK185" s="141">
        <f>ROUND(I185*H185,2)</f>
        <v>0</v>
      </c>
      <c r="BL185" s="16" t="s">
        <v>152</v>
      </c>
      <c r="BM185" s="140" t="s">
        <v>223</v>
      </c>
    </row>
    <row r="186" spans="2:65" s="11" customFormat="1" ht="25.9" customHeight="1">
      <c r="B186" s="120"/>
      <c r="D186" s="121" t="s">
        <v>71</v>
      </c>
      <c r="E186" s="122" t="s">
        <v>161</v>
      </c>
      <c r="F186" s="122" t="s">
        <v>162</v>
      </c>
      <c r="J186" s="123">
        <f>BK186</f>
        <v>0</v>
      </c>
      <c r="L186" s="120"/>
      <c r="M186" s="124"/>
      <c r="P186" s="125">
        <f>P187</f>
        <v>32</v>
      </c>
      <c r="R186" s="125">
        <f>R187</f>
        <v>0</v>
      </c>
      <c r="T186" s="126">
        <f>T187</f>
        <v>0</v>
      </c>
      <c r="AR186" s="121" t="s">
        <v>123</v>
      </c>
      <c r="AT186" s="127" t="s">
        <v>71</v>
      </c>
      <c r="AU186" s="127" t="s">
        <v>72</v>
      </c>
      <c r="AY186" s="121" t="s">
        <v>120</v>
      </c>
      <c r="BK186" s="128">
        <f>BK187</f>
        <v>0</v>
      </c>
    </row>
    <row r="187" spans="2:65" s="1" customFormat="1" ht="24.2" customHeight="1">
      <c r="B187" s="129"/>
      <c r="C187" s="130" t="s">
        <v>157</v>
      </c>
      <c r="D187" s="130" t="s">
        <v>121</v>
      </c>
      <c r="E187" s="131" t="s">
        <v>224</v>
      </c>
      <c r="F187" s="132" t="s">
        <v>225</v>
      </c>
      <c r="G187" s="133" t="s">
        <v>163</v>
      </c>
      <c r="H187" s="134">
        <v>32</v>
      </c>
      <c r="I187" s="135">
        <v>0</v>
      </c>
      <c r="J187" s="135">
        <f>ROUND(I187*H187,2)</f>
        <v>0</v>
      </c>
      <c r="K187" s="132" t="s">
        <v>122</v>
      </c>
      <c r="L187" s="28"/>
      <c r="M187" s="171" t="s">
        <v>1</v>
      </c>
      <c r="N187" s="172" t="s">
        <v>37</v>
      </c>
      <c r="O187" s="173">
        <v>1</v>
      </c>
      <c r="P187" s="173">
        <f>O187*H187</f>
        <v>32</v>
      </c>
      <c r="Q187" s="173">
        <v>0</v>
      </c>
      <c r="R187" s="173">
        <f>Q187*H187</f>
        <v>0</v>
      </c>
      <c r="S187" s="173">
        <v>0</v>
      </c>
      <c r="T187" s="174">
        <f>S187*H187</f>
        <v>0</v>
      </c>
      <c r="AR187" s="140" t="s">
        <v>164</v>
      </c>
      <c r="AT187" s="140" t="s">
        <v>121</v>
      </c>
      <c r="AU187" s="140" t="s">
        <v>79</v>
      </c>
      <c r="AY187" s="16" t="s">
        <v>120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6" t="s">
        <v>79</v>
      </c>
      <c r="BK187" s="141">
        <f>ROUND(I187*H187,2)</f>
        <v>0</v>
      </c>
      <c r="BL187" s="16" t="s">
        <v>164</v>
      </c>
      <c r="BM187" s="140" t="s">
        <v>226</v>
      </c>
    </row>
    <row r="188" spans="2:65" s="1" customFormat="1" ht="6.95" customHeight="1"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28"/>
    </row>
  </sheetData>
  <autoFilter ref="C124:K187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workbookViewId="0">
      <selection activeCell="I137" sqref="I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3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89</v>
      </c>
    </row>
    <row r="3" spans="2:46" ht="6.95" hidden="1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hidden="1" customHeight="1">
      <c r="B4" s="19"/>
      <c r="D4" s="20" t="s">
        <v>91</v>
      </c>
      <c r="L4" s="19"/>
      <c r="M4" s="89" t="s">
        <v>10</v>
      </c>
      <c r="AT4" s="16" t="s">
        <v>3</v>
      </c>
    </row>
    <row r="5" spans="2:46" ht="6.95" hidden="1" customHeight="1">
      <c r="B5" s="19"/>
      <c r="L5" s="19"/>
    </row>
    <row r="6" spans="2:46" ht="12" hidden="1" customHeight="1">
      <c r="B6" s="19"/>
      <c r="D6" s="25" t="s">
        <v>14</v>
      </c>
      <c r="L6" s="19"/>
    </row>
    <row r="7" spans="2:46" ht="16.5" hidden="1" customHeight="1">
      <c r="B7" s="19"/>
      <c r="E7" s="222" t="str">
        <f>'Rekapitulace stavby'!K6</f>
        <v>Zpřístupnění objektu UJEP FSE Moskevská ul. Ústí nad Labem - VÝMĚNA POVRCHŮ</v>
      </c>
      <c r="F7" s="223"/>
      <c r="G7" s="223"/>
      <c r="H7" s="223"/>
      <c r="L7" s="19"/>
    </row>
    <row r="8" spans="2:46" s="1" customFormat="1" ht="12" hidden="1" customHeight="1">
      <c r="B8" s="28"/>
      <c r="D8" s="25" t="s">
        <v>92</v>
      </c>
      <c r="L8" s="28"/>
    </row>
    <row r="9" spans="2:46" s="1" customFormat="1" ht="16.5" hidden="1" customHeight="1">
      <c r="B9" s="28"/>
      <c r="E9" s="212" t="s">
        <v>229</v>
      </c>
      <c r="F9" s="221"/>
      <c r="G9" s="221"/>
      <c r="H9" s="221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5" t="s">
        <v>16</v>
      </c>
      <c r="F11" s="23" t="s">
        <v>1</v>
      </c>
      <c r="I11" s="25" t="s">
        <v>17</v>
      </c>
      <c r="J11" s="23" t="s">
        <v>1</v>
      </c>
      <c r="L11" s="28"/>
    </row>
    <row r="12" spans="2:46" s="1" customFormat="1" ht="12" hidden="1" customHeight="1">
      <c r="B12" s="28"/>
      <c r="D12" s="25" t="s">
        <v>18</v>
      </c>
      <c r="F12" s="23" t="s">
        <v>19</v>
      </c>
      <c r="I12" s="25" t="s">
        <v>20</v>
      </c>
      <c r="J12" s="48" t="str">
        <f>'Rekapitulace stavby'!AN8</f>
        <v>9. 1. 2025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5" t="s">
        <v>22</v>
      </c>
      <c r="I14" s="25" t="s">
        <v>23</v>
      </c>
      <c r="J14" s="23" t="s">
        <v>1</v>
      </c>
      <c r="L14" s="28"/>
    </row>
    <row r="15" spans="2:46" s="1" customFormat="1" ht="18" hidden="1" customHeight="1">
      <c r="B15" s="28"/>
      <c r="E15" s="23" t="s">
        <v>24</v>
      </c>
      <c r="I15" s="25" t="s">
        <v>25</v>
      </c>
      <c r="J15" s="23" t="s">
        <v>1</v>
      </c>
      <c r="L15" s="28"/>
    </row>
    <row r="16" spans="2:46" s="1" customFormat="1" ht="6.95" hidden="1" customHeight="1">
      <c r="B16" s="28"/>
      <c r="L16" s="28"/>
    </row>
    <row r="17" spans="2:12" s="1" customFormat="1" ht="12" hidden="1" customHeight="1">
      <c r="B17" s="28"/>
      <c r="D17" s="25" t="s">
        <v>26</v>
      </c>
      <c r="I17" s="25" t="s">
        <v>23</v>
      </c>
      <c r="J17" s="23" t="str">
        <f>'Rekapitulace stavby'!AN13</f>
        <v/>
      </c>
      <c r="L17" s="28"/>
    </row>
    <row r="18" spans="2:12" s="1" customFormat="1" ht="18" hidden="1" customHeight="1">
      <c r="B18" s="28"/>
      <c r="E18" s="192" t="str">
        <f>'Rekapitulace stavby'!E14</f>
        <v xml:space="preserve"> </v>
      </c>
      <c r="F18" s="192"/>
      <c r="G18" s="192"/>
      <c r="H18" s="192"/>
      <c r="I18" s="25" t="s">
        <v>25</v>
      </c>
      <c r="J18" s="23" t="str">
        <f>'Rekapitulace stavby'!AN14</f>
        <v/>
      </c>
      <c r="L18" s="28"/>
    </row>
    <row r="19" spans="2:12" s="1" customFormat="1" ht="6.95" hidden="1" customHeight="1">
      <c r="B19" s="28"/>
      <c r="L19" s="28"/>
    </row>
    <row r="20" spans="2:12" s="1" customFormat="1" ht="12" hidden="1" customHeight="1">
      <c r="B20" s="28"/>
      <c r="D20" s="25" t="s">
        <v>28</v>
      </c>
      <c r="I20" s="25" t="s">
        <v>23</v>
      </c>
      <c r="J20" s="23" t="s">
        <v>1</v>
      </c>
      <c r="L20" s="28"/>
    </row>
    <row r="21" spans="2:12" s="1" customFormat="1" ht="18" hidden="1" customHeight="1">
      <c r="B21" s="28"/>
      <c r="E21" s="23" t="s">
        <v>29</v>
      </c>
      <c r="I21" s="25" t="s">
        <v>25</v>
      </c>
      <c r="J21" s="23" t="s">
        <v>1</v>
      </c>
      <c r="L21" s="28"/>
    </row>
    <row r="22" spans="2:12" s="1" customFormat="1" ht="6.95" hidden="1" customHeight="1">
      <c r="B22" s="28"/>
      <c r="L22" s="28"/>
    </row>
    <row r="23" spans="2:12" s="1" customFormat="1" ht="12" hidden="1" customHeight="1">
      <c r="B23" s="28"/>
      <c r="D23" s="25" t="s">
        <v>30</v>
      </c>
      <c r="I23" s="25" t="s">
        <v>23</v>
      </c>
      <c r="J23" s="23" t="s">
        <v>1</v>
      </c>
      <c r="L23" s="28"/>
    </row>
    <row r="24" spans="2:12" s="1" customFormat="1" ht="18" hidden="1" customHeight="1">
      <c r="B24" s="28"/>
      <c r="E24" s="23" t="s">
        <v>29</v>
      </c>
      <c r="I24" s="25" t="s">
        <v>25</v>
      </c>
      <c r="J24" s="23" t="s">
        <v>1</v>
      </c>
      <c r="L24" s="28"/>
    </row>
    <row r="25" spans="2:12" s="1" customFormat="1" ht="6.95" hidden="1" customHeight="1">
      <c r="B25" s="28"/>
      <c r="L25" s="28"/>
    </row>
    <row r="26" spans="2:12" s="1" customFormat="1" ht="12" hidden="1" customHeight="1">
      <c r="B26" s="28"/>
      <c r="D26" s="25" t="s">
        <v>31</v>
      </c>
      <c r="L26" s="28"/>
    </row>
    <row r="27" spans="2:12" s="7" customFormat="1" ht="16.5" hidden="1" customHeight="1">
      <c r="B27" s="90"/>
      <c r="E27" s="194" t="s">
        <v>1</v>
      </c>
      <c r="F27" s="194"/>
      <c r="G27" s="194"/>
      <c r="H27" s="194"/>
      <c r="L27" s="90"/>
    </row>
    <row r="28" spans="2:12" s="1" customFormat="1" ht="6.95" hidden="1" customHeight="1">
      <c r="B28" s="28"/>
      <c r="L28" s="28"/>
    </row>
    <row r="29" spans="2:12" s="1" customFormat="1" ht="6.95" hidden="1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hidden="1" customHeight="1">
      <c r="B30" s="28"/>
      <c r="D30" s="91" t="s">
        <v>32</v>
      </c>
      <c r="J30" s="62">
        <f>ROUND(J122, 2)</f>
        <v>0</v>
      </c>
      <c r="L30" s="28"/>
    </row>
    <row r="31" spans="2:12" s="1" customFormat="1" ht="6.95" hidden="1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hidden="1" customHeight="1">
      <c r="B32" s="28"/>
      <c r="F32" s="31" t="s">
        <v>34</v>
      </c>
      <c r="I32" s="31" t="s">
        <v>33</v>
      </c>
      <c r="J32" s="31" t="s">
        <v>35</v>
      </c>
      <c r="L32" s="28"/>
    </row>
    <row r="33" spans="2:12" s="1" customFormat="1" ht="14.45" hidden="1" customHeight="1">
      <c r="B33" s="28"/>
      <c r="D33" s="51" t="s">
        <v>36</v>
      </c>
      <c r="E33" s="25" t="s">
        <v>37</v>
      </c>
      <c r="F33" s="82">
        <f>ROUND((SUM(BE122:BE135)),  2)</f>
        <v>0</v>
      </c>
      <c r="I33" s="92">
        <v>0.21</v>
      </c>
      <c r="J33" s="82">
        <f>ROUND(((SUM(BE122:BE135))*I33),  2)</f>
        <v>0</v>
      </c>
      <c r="L33" s="28"/>
    </row>
    <row r="34" spans="2:12" s="1" customFormat="1" ht="14.45" hidden="1" customHeight="1">
      <c r="B34" s="28"/>
      <c r="E34" s="25" t="s">
        <v>38</v>
      </c>
      <c r="F34" s="82">
        <f>ROUND((SUM(BF122:BF135)),  2)</f>
        <v>0</v>
      </c>
      <c r="I34" s="92">
        <v>0.12</v>
      </c>
      <c r="J34" s="82">
        <f>ROUND(((SUM(BF122:BF135))*I34),  2)</f>
        <v>0</v>
      </c>
      <c r="L34" s="28"/>
    </row>
    <row r="35" spans="2:12" s="1" customFormat="1" ht="14.45" hidden="1" customHeight="1">
      <c r="B35" s="28"/>
      <c r="E35" s="25" t="s">
        <v>39</v>
      </c>
      <c r="F35" s="82">
        <f>ROUND((SUM(BG122:BG135)),  2)</f>
        <v>0</v>
      </c>
      <c r="I35" s="92">
        <v>0.21</v>
      </c>
      <c r="J35" s="82">
        <f>0</f>
        <v>0</v>
      </c>
      <c r="L35" s="28"/>
    </row>
    <row r="36" spans="2:12" s="1" customFormat="1" ht="14.45" hidden="1" customHeight="1">
      <c r="B36" s="28"/>
      <c r="E36" s="25" t="s">
        <v>40</v>
      </c>
      <c r="F36" s="82">
        <f>ROUND((SUM(BH122:BH135)),  2)</f>
        <v>0</v>
      </c>
      <c r="I36" s="92">
        <v>0.12</v>
      </c>
      <c r="J36" s="82">
        <f>0</f>
        <v>0</v>
      </c>
      <c r="L36" s="28"/>
    </row>
    <row r="37" spans="2:12" s="1" customFormat="1" ht="14.45" hidden="1" customHeight="1">
      <c r="B37" s="28"/>
      <c r="E37" s="25" t="s">
        <v>41</v>
      </c>
      <c r="F37" s="82">
        <f>ROUND((SUM(BI122:BI135)),  2)</f>
        <v>0</v>
      </c>
      <c r="I37" s="92">
        <v>0</v>
      </c>
      <c r="J37" s="82">
        <f>0</f>
        <v>0</v>
      </c>
      <c r="L37" s="28"/>
    </row>
    <row r="38" spans="2:12" s="1" customFormat="1" ht="6.95" hidden="1" customHeight="1">
      <c r="B38" s="28"/>
      <c r="L38" s="28"/>
    </row>
    <row r="39" spans="2:12" s="1" customFormat="1" ht="25.35" hidden="1" customHeight="1">
      <c r="B39" s="28"/>
      <c r="C39" s="93"/>
      <c r="D39" s="94" t="s">
        <v>42</v>
      </c>
      <c r="E39" s="53"/>
      <c r="F39" s="53"/>
      <c r="G39" s="95" t="s">
        <v>43</v>
      </c>
      <c r="H39" s="96" t="s">
        <v>44</v>
      </c>
      <c r="I39" s="53"/>
      <c r="J39" s="97">
        <f>SUM(J30:J37)</f>
        <v>0</v>
      </c>
      <c r="K39" s="98"/>
      <c r="L39" s="28"/>
    </row>
    <row r="40" spans="2:12" s="1" customFormat="1" ht="14.45" hidden="1" customHeight="1">
      <c r="B40" s="28"/>
      <c r="L40" s="28"/>
    </row>
    <row r="41" spans="2:12" ht="14.45" hidden="1" customHeight="1">
      <c r="B41" s="19"/>
      <c r="L41" s="19"/>
    </row>
    <row r="42" spans="2:12" ht="14.45" hidden="1" customHeight="1">
      <c r="B42" s="19"/>
      <c r="L42" s="19"/>
    </row>
    <row r="43" spans="2:12" ht="14.45" hidden="1" customHeight="1">
      <c r="B43" s="19"/>
      <c r="L43" s="19"/>
    </row>
    <row r="44" spans="2:12" ht="14.45" hidden="1" customHeight="1">
      <c r="B44" s="19"/>
      <c r="L44" s="19"/>
    </row>
    <row r="45" spans="2:12" ht="14.45" hidden="1" customHeight="1">
      <c r="B45" s="19"/>
      <c r="L45" s="19"/>
    </row>
    <row r="46" spans="2:12" ht="14.45" hidden="1" customHeight="1">
      <c r="B46" s="19"/>
      <c r="L46" s="19"/>
    </row>
    <row r="47" spans="2:12" ht="14.45" hidden="1" customHeight="1">
      <c r="B47" s="19"/>
      <c r="L47" s="19"/>
    </row>
    <row r="48" spans="2:12" ht="14.45" hidden="1" customHeight="1">
      <c r="B48" s="19"/>
      <c r="L48" s="19"/>
    </row>
    <row r="49" spans="2:12" ht="14.45" hidden="1" customHeight="1">
      <c r="B49" s="19"/>
      <c r="L49" s="19"/>
    </row>
    <row r="50" spans="2:12" s="1" customFormat="1" ht="14.45" hidden="1" customHeight="1">
      <c r="B50" s="28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28"/>
    </row>
    <row r="51" spans="2:12" hidden="1">
      <c r="B51" s="19"/>
      <c r="L51" s="19"/>
    </row>
    <row r="52" spans="2:12" hidden="1">
      <c r="B52" s="19"/>
      <c r="L52" s="19"/>
    </row>
    <row r="53" spans="2:12" hidden="1">
      <c r="B53" s="19"/>
      <c r="L53" s="19"/>
    </row>
    <row r="54" spans="2:12" hidden="1">
      <c r="B54" s="19"/>
      <c r="L54" s="19"/>
    </row>
    <row r="55" spans="2:12" hidden="1">
      <c r="B55" s="19"/>
      <c r="L55" s="19"/>
    </row>
    <row r="56" spans="2:12" hidden="1">
      <c r="B56" s="19"/>
      <c r="L56" s="19"/>
    </row>
    <row r="57" spans="2:12" hidden="1">
      <c r="B57" s="19"/>
      <c r="L57" s="19"/>
    </row>
    <row r="58" spans="2:12" hidden="1">
      <c r="B58" s="19"/>
      <c r="L58" s="19"/>
    </row>
    <row r="59" spans="2:12" hidden="1">
      <c r="B59" s="19"/>
      <c r="L59" s="19"/>
    </row>
    <row r="60" spans="2:12" hidden="1">
      <c r="B60" s="19"/>
      <c r="L60" s="19"/>
    </row>
    <row r="61" spans="2:12" s="1" customFormat="1" ht="12.75" hidden="1">
      <c r="B61" s="28"/>
      <c r="D61" s="39" t="s">
        <v>47</v>
      </c>
      <c r="E61" s="30"/>
      <c r="F61" s="99" t="s">
        <v>48</v>
      </c>
      <c r="G61" s="39" t="s">
        <v>47</v>
      </c>
      <c r="H61" s="30"/>
      <c r="I61" s="30"/>
      <c r="J61" s="100" t="s">
        <v>48</v>
      </c>
      <c r="K61" s="30"/>
      <c r="L61" s="28"/>
    </row>
    <row r="62" spans="2:12" hidden="1">
      <c r="B62" s="19"/>
      <c r="L62" s="19"/>
    </row>
    <row r="63" spans="2:12" hidden="1">
      <c r="B63" s="19"/>
      <c r="L63" s="19"/>
    </row>
    <row r="64" spans="2:12" hidden="1">
      <c r="B64" s="19"/>
      <c r="L64" s="19"/>
    </row>
    <row r="65" spans="2:12" s="1" customFormat="1" ht="12.75" hidden="1">
      <c r="B65" s="28"/>
      <c r="D65" s="37" t="s">
        <v>49</v>
      </c>
      <c r="E65" s="38"/>
      <c r="F65" s="38"/>
      <c r="G65" s="37" t="s">
        <v>50</v>
      </c>
      <c r="H65" s="38"/>
      <c r="I65" s="38"/>
      <c r="J65" s="38"/>
      <c r="K65" s="38"/>
      <c r="L65" s="28"/>
    </row>
    <row r="66" spans="2:12" hidden="1">
      <c r="B66" s="19"/>
      <c r="L66" s="19"/>
    </row>
    <row r="67" spans="2:12" hidden="1">
      <c r="B67" s="19"/>
      <c r="L67" s="19"/>
    </row>
    <row r="68" spans="2:12" hidden="1">
      <c r="B68" s="19"/>
      <c r="L68" s="19"/>
    </row>
    <row r="69" spans="2:12" hidden="1">
      <c r="B69" s="19"/>
      <c r="L69" s="19"/>
    </row>
    <row r="70" spans="2:12" hidden="1">
      <c r="B70" s="19"/>
      <c r="L70" s="19"/>
    </row>
    <row r="71" spans="2:12" hidden="1">
      <c r="B71" s="19"/>
      <c r="L71" s="19"/>
    </row>
    <row r="72" spans="2:12" hidden="1">
      <c r="B72" s="19"/>
      <c r="L72" s="19"/>
    </row>
    <row r="73" spans="2:12" hidden="1">
      <c r="B73" s="19"/>
      <c r="L73" s="19"/>
    </row>
    <row r="74" spans="2:12" hidden="1">
      <c r="B74" s="19"/>
      <c r="L74" s="19"/>
    </row>
    <row r="75" spans="2:12" hidden="1">
      <c r="B75" s="19"/>
      <c r="L75" s="19"/>
    </row>
    <row r="76" spans="2:12" s="1" customFormat="1" ht="12.75" hidden="1">
      <c r="B76" s="28"/>
      <c r="D76" s="39" t="s">
        <v>47</v>
      </c>
      <c r="E76" s="30"/>
      <c r="F76" s="99" t="s">
        <v>48</v>
      </c>
      <c r="G76" s="39" t="s">
        <v>47</v>
      </c>
      <c r="H76" s="30"/>
      <c r="I76" s="30"/>
      <c r="J76" s="100" t="s">
        <v>48</v>
      </c>
      <c r="K76" s="30"/>
      <c r="L76" s="28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78" spans="2:12" hidden="1"/>
    <row r="79" spans="2:12" hidden="1"/>
    <row r="80" spans="2:12" hidden="1"/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20" t="s">
        <v>95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5" t="s">
        <v>14</v>
      </c>
      <c r="L84" s="28"/>
    </row>
    <row r="85" spans="2:47" s="1" customFormat="1" ht="23.45" customHeight="1">
      <c r="B85" s="28"/>
      <c r="E85" s="222" t="str">
        <f>E7</f>
        <v>Zpřístupnění objektu UJEP FSE Moskevská ul. Ústí nad Labem - VÝMĚNA POVRCHŮ</v>
      </c>
      <c r="F85" s="223"/>
      <c r="G85" s="223"/>
      <c r="H85" s="223"/>
      <c r="L85" s="28"/>
    </row>
    <row r="86" spans="2:47" s="1" customFormat="1" ht="12" customHeight="1">
      <c r="B86" s="28"/>
      <c r="C86" s="25" t="s">
        <v>92</v>
      </c>
      <c r="L86" s="28"/>
    </row>
    <row r="87" spans="2:47" s="1" customFormat="1" ht="16.5" customHeight="1">
      <c r="B87" s="28"/>
      <c r="E87" s="212" t="str">
        <f>E9</f>
        <v>VRN - Vedlejší rozpočtové náklady</v>
      </c>
      <c r="F87" s="221"/>
      <c r="G87" s="221"/>
      <c r="H87" s="221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5" t="s">
        <v>18</v>
      </c>
      <c r="F89" s="23" t="str">
        <f>F12</f>
        <v>Moskevská Ústí nad Labem</v>
      </c>
      <c r="I89" s="25" t="s">
        <v>20</v>
      </c>
      <c r="J89" s="48" t="str">
        <f>IF(J12="","",J12)</f>
        <v>9. 1. 2025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5" t="s">
        <v>22</v>
      </c>
      <c r="F91" s="23" t="str">
        <f>E15</f>
        <v>Univerzita J.E.Purkyně, Ústí nad Labem</v>
      </c>
      <c r="I91" s="25" t="s">
        <v>28</v>
      </c>
      <c r="J91" s="26" t="str">
        <f>E21</f>
        <v>Correct BC s.r.o.,</v>
      </c>
      <c r="L91" s="28"/>
    </row>
    <row r="92" spans="2:47" s="1" customFormat="1" ht="15.2" customHeight="1">
      <c r="B92" s="28"/>
      <c r="C92" s="25" t="s">
        <v>26</v>
      </c>
      <c r="F92" s="23" t="str">
        <f>IF(E18="","",E18)</f>
        <v xml:space="preserve"> </v>
      </c>
      <c r="I92" s="25" t="s">
        <v>30</v>
      </c>
      <c r="J92" s="26" t="str">
        <f>E24</f>
        <v>Correct BC s.r.o.,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96</v>
      </c>
      <c r="D94" s="93"/>
      <c r="E94" s="93"/>
      <c r="F94" s="93"/>
      <c r="G94" s="93"/>
      <c r="H94" s="93"/>
      <c r="I94" s="93"/>
      <c r="J94" s="102" t="s">
        <v>97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103" t="s">
        <v>98</v>
      </c>
      <c r="J96" s="62">
        <f>J122</f>
        <v>0</v>
      </c>
      <c r="L96" s="28"/>
      <c r="AU96" s="16" t="s">
        <v>99</v>
      </c>
    </row>
    <row r="97" spans="2:12" s="8" customFormat="1" ht="24.95" customHeight="1">
      <c r="B97" s="104"/>
      <c r="D97" s="105" t="s">
        <v>229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9" customFormat="1" ht="19.899999999999999" customHeight="1">
      <c r="B98" s="108"/>
      <c r="D98" s="109" t="s">
        <v>230</v>
      </c>
      <c r="E98" s="110"/>
      <c r="F98" s="110"/>
      <c r="G98" s="110"/>
      <c r="H98" s="110"/>
      <c r="I98" s="110"/>
      <c r="J98" s="111">
        <f>J124</f>
        <v>0</v>
      </c>
      <c r="L98" s="108"/>
    </row>
    <row r="99" spans="2:12" s="9" customFormat="1" ht="19.899999999999999" customHeight="1">
      <c r="B99" s="108"/>
      <c r="D99" s="109" t="s">
        <v>231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899999999999999" customHeight="1">
      <c r="B100" s="108"/>
      <c r="D100" s="109" t="s">
        <v>232</v>
      </c>
      <c r="E100" s="110"/>
      <c r="F100" s="110"/>
      <c r="G100" s="110"/>
      <c r="H100" s="110"/>
      <c r="I100" s="110"/>
      <c r="J100" s="111">
        <f>J130</f>
        <v>0</v>
      </c>
      <c r="L100" s="108"/>
    </row>
    <row r="101" spans="2:12" s="9" customFormat="1" ht="19.899999999999999" customHeight="1">
      <c r="B101" s="108"/>
      <c r="D101" s="109" t="s">
        <v>233</v>
      </c>
      <c r="E101" s="110"/>
      <c r="F101" s="110"/>
      <c r="G101" s="110"/>
      <c r="H101" s="110"/>
      <c r="I101" s="110"/>
      <c r="J101" s="111">
        <f>J132</f>
        <v>0</v>
      </c>
      <c r="L101" s="108"/>
    </row>
    <row r="102" spans="2:12" s="9" customFormat="1" ht="19.899999999999999" customHeight="1">
      <c r="B102" s="108"/>
      <c r="D102" s="109" t="s">
        <v>234</v>
      </c>
      <c r="E102" s="110"/>
      <c r="F102" s="110"/>
      <c r="G102" s="110"/>
      <c r="H102" s="110"/>
      <c r="I102" s="110"/>
      <c r="J102" s="111">
        <f>J134</f>
        <v>0</v>
      </c>
      <c r="L102" s="108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20" t="s">
        <v>105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5" t="s">
        <v>14</v>
      </c>
      <c r="L111" s="28"/>
    </row>
    <row r="112" spans="2:12" s="1" customFormat="1" ht="28.9" customHeight="1">
      <c r="B112" s="28"/>
      <c r="E112" s="222" t="str">
        <f>E7</f>
        <v>Zpřístupnění objektu UJEP FSE Moskevská ul. Ústí nad Labem - VÝMĚNA POVRCHŮ</v>
      </c>
      <c r="F112" s="223"/>
      <c r="G112" s="223"/>
      <c r="H112" s="223"/>
      <c r="L112" s="28"/>
    </row>
    <row r="113" spans="2:65" s="1" customFormat="1" ht="12" customHeight="1">
      <c r="B113" s="28"/>
      <c r="C113" s="25" t="s">
        <v>92</v>
      </c>
      <c r="L113" s="28"/>
    </row>
    <row r="114" spans="2:65" s="1" customFormat="1" ht="16.5" customHeight="1">
      <c r="B114" s="28"/>
      <c r="E114" s="212" t="str">
        <f>E9</f>
        <v>VRN - Vedlejší rozpočtové náklady</v>
      </c>
      <c r="F114" s="221"/>
      <c r="G114" s="221"/>
      <c r="H114" s="221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5" t="s">
        <v>18</v>
      </c>
      <c r="F116" s="23" t="str">
        <f>F12</f>
        <v>Moskevská Ústí nad Labem</v>
      </c>
      <c r="I116" s="25" t="s">
        <v>20</v>
      </c>
      <c r="J116" s="48" t="str">
        <f>IF(J12="","",J12)</f>
        <v>9. 1. 2025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5" t="s">
        <v>22</v>
      </c>
      <c r="F118" s="23" t="str">
        <f>E15</f>
        <v>Univerzita J.E.Purkyně, Ústí nad Labem</v>
      </c>
      <c r="I118" s="25" t="s">
        <v>28</v>
      </c>
      <c r="J118" s="26" t="str">
        <f>E21</f>
        <v>Correct BC s.r.o.,</v>
      </c>
      <c r="L118" s="28"/>
    </row>
    <row r="119" spans="2:65" s="1" customFormat="1" ht="15.2" customHeight="1">
      <c r="B119" s="28"/>
      <c r="C119" s="25" t="s">
        <v>26</v>
      </c>
      <c r="F119" s="23" t="str">
        <f>IF(E18="","",E18)</f>
        <v xml:space="preserve"> </v>
      </c>
      <c r="I119" s="25" t="s">
        <v>30</v>
      </c>
      <c r="J119" s="26" t="str">
        <f>E24</f>
        <v>Correct BC s.r.o.,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12"/>
      <c r="C121" s="113" t="s">
        <v>106</v>
      </c>
      <c r="D121" s="114" t="s">
        <v>57</v>
      </c>
      <c r="E121" s="114" t="s">
        <v>53</v>
      </c>
      <c r="F121" s="114" t="s">
        <v>54</v>
      </c>
      <c r="G121" s="114" t="s">
        <v>107</v>
      </c>
      <c r="H121" s="114" t="s">
        <v>108</v>
      </c>
      <c r="I121" s="114" t="s">
        <v>109</v>
      </c>
      <c r="J121" s="114" t="s">
        <v>97</v>
      </c>
      <c r="K121" s="115" t="s">
        <v>110</v>
      </c>
      <c r="L121" s="112"/>
      <c r="M121" s="55" t="s">
        <v>1</v>
      </c>
      <c r="N121" s="56" t="s">
        <v>36</v>
      </c>
      <c r="O121" s="56" t="s">
        <v>111</v>
      </c>
      <c r="P121" s="56" t="s">
        <v>112</v>
      </c>
      <c r="Q121" s="56" t="s">
        <v>113</v>
      </c>
      <c r="R121" s="56" t="s">
        <v>114</v>
      </c>
      <c r="S121" s="56" t="s">
        <v>115</v>
      </c>
      <c r="T121" s="57" t="s">
        <v>116</v>
      </c>
    </row>
    <row r="122" spans="2:65" s="1" customFormat="1" ht="22.9" customHeight="1">
      <c r="B122" s="28"/>
      <c r="C122" s="60" t="s">
        <v>117</v>
      </c>
      <c r="J122" s="116">
        <f>BK122</f>
        <v>0</v>
      </c>
      <c r="L122" s="28"/>
      <c r="M122" s="58"/>
      <c r="N122" s="49"/>
      <c r="O122" s="49"/>
      <c r="P122" s="117">
        <f>P123</f>
        <v>0</v>
      </c>
      <c r="Q122" s="49"/>
      <c r="R122" s="117">
        <f>R123</f>
        <v>0</v>
      </c>
      <c r="S122" s="49"/>
      <c r="T122" s="118">
        <f>T123</f>
        <v>0</v>
      </c>
      <c r="AT122" s="16" t="s">
        <v>71</v>
      </c>
      <c r="AU122" s="16" t="s">
        <v>99</v>
      </c>
      <c r="BK122" s="119">
        <f>BK123</f>
        <v>0</v>
      </c>
    </row>
    <row r="123" spans="2:65" s="11" customFormat="1" ht="25.9" customHeight="1">
      <c r="B123" s="120"/>
      <c r="D123" s="121" t="s">
        <v>71</v>
      </c>
      <c r="E123" s="122" t="s">
        <v>87</v>
      </c>
      <c r="F123" s="122" t="s">
        <v>88</v>
      </c>
      <c r="J123" s="123">
        <f>BK123</f>
        <v>0</v>
      </c>
      <c r="L123" s="120"/>
      <c r="M123" s="124"/>
      <c r="P123" s="125">
        <f>P124+P126+P130+P132+P134</f>
        <v>0</v>
      </c>
      <c r="R123" s="125">
        <f>R124+R126+R130+R132+R134</f>
        <v>0</v>
      </c>
      <c r="T123" s="126">
        <f>T124+T126+T130+T132+T134</f>
        <v>0</v>
      </c>
      <c r="AR123" s="121" t="s">
        <v>132</v>
      </c>
      <c r="AT123" s="127" t="s">
        <v>71</v>
      </c>
      <c r="AU123" s="127" t="s">
        <v>72</v>
      </c>
      <c r="AY123" s="121" t="s">
        <v>120</v>
      </c>
      <c r="BK123" s="128">
        <f>BK124+BK126+BK130+BK132+BK134</f>
        <v>0</v>
      </c>
    </row>
    <row r="124" spans="2:65" s="11" customFormat="1" ht="22.9" customHeight="1">
      <c r="B124" s="120"/>
      <c r="D124" s="121" t="s">
        <v>71</v>
      </c>
      <c r="E124" s="160" t="s">
        <v>235</v>
      </c>
      <c r="F124" s="160" t="s">
        <v>236</v>
      </c>
      <c r="J124" s="161">
        <f>BK124</f>
        <v>0</v>
      </c>
      <c r="L124" s="120"/>
      <c r="M124" s="124"/>
      <c r="P124" s="125">
        <f>P125</f>
        <v>0</v>
      </c>
      <c r="R124" s="125">
        <f>R125</f>
        <v>0</v>
      </c>
      <c r="T124" s="126">
        <f>T125</f>
        <v>0</v>
      </c>
      <c r="AR124" s="121" t="s">
        <v>132</v>
      </c>
      <c r="AT124" s="127" t="s">
        <v>71</v>
      </c>
      <c r="AU124" s="127" t="s">
        <v>79</v>
      </c>
      <c r="AY124" s="121" t="s">
        <v>120</v>
      </c>
      <c r="BK124" s="128">
        <f>BK125</f>
        <v>0</v>
      </c>
    </row>
    <row r="125" spans="2:65" s="1" customFormat="1" ht="16.5" customHeight="1">
      <c r="B125" s="129"/>
      <c r="C125" s="130" t="s">
        <v>79</v>
      </c>
      <c r="D125" s="130" t="s">
        <v>121</v>
      </c>
      <c r="E125" s="131" t="s">
        <v>237</v>
      </c>
      <c r="F125" s="132" t="s">
        <v>238</v>
      </c>
      <c r="G125" s="133" t="s">
        <v>227</v>
      </c>
      <c r="H125" s="134">
        <v>1</v>
      </c>
      <c r="I125" s="135">
        <v>0</v>
      </c>
      <c r="J125" s="135">
        <f>ROUND(I125*H125,2)</f>
        <v>0</v>
      </c>
      <c r="K125" s="132" t="s">
        <v>1</v>
      </c>
      <c r="L125" s="28"/>
      <c r="M125" s="136" t="s">
        <v>1</v>
      </c>
      <c r="N125" s="137" t="s">
        <v>37</v>
      </c>
      <c r="O125" s="138">
        <v>0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228</v>
      </c>
      <c r="AT125" s="140" t="s">
        <v>121</v>
      </c>
      <c r="AU125" s="140" t="s">
        <v>81</v>
      </c>
      <c r="AY125" s="16" t="s">
        <v>120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6" t="s">
        <v>79</v>
      </c>
      <c r="BK125" s="141">
        <f>ROUND(I125*H125,2)</f>
        <v>0</v>
      </c>
      <c r="BL125" s="16" t="s">
        <v>228</v>
      </c>
      <c r="BM125" s="140" t="s">
        <v>239</v>
      </c>
    </row>
    <row r="126" spans="2:65" s="11" customFormat="1" ht="22.9" customHeight="1">
      <c r="B126" s="120"/>
      <c r="D126" s="121" t="s">
        <v>71</v>
      </c>
      <c r="E126" s="160" t="s">
        <v>240</v>
      </c>
      <c r="F126" s="160" t="s">
        <v>241</v>
      </c>
      <c r="J126" s="161">
        <f>BK126</f>
        <v>0</v>
      </c>
      <c r="L126" s="120"/>
      <c r="M126" s="124"/>
      <c r="P126" s="125">
        <f>SUM(P127:P129)</f>
        <v>0</v>
      </c>
      <c r="R126" s="125">
        <f>SUM(R127:R129)</f>
        <v>0</v>
      </c>
      <c r="T126" s="126">
        <f>SUM(T127:T129)</f>
        <v>0</v>
      </c>
      <c r="AR126" s="121" t="s">
        <v>132</v>
      </c>
      <c r="AT126" s="127" t="s">
        <v>71</v>
      </c>
      <c r="AU126" s="127" t="s">
        <v>79</v>
      </c>
      <c r="AY126" s="121" t="s">
        <v>120</v>
      </c>
      <c r="BK126" s="128">
        <f>SUM(BK127:BK129)</f>
        <v>0</v>
      </c>
    </row>
    <row r="127" spans="2:65" s="1" customFormat="1" ht="21.75" customHeight="1">
      <c r="B127" s="129"/>
      <c r="C127" s="130" t="s">
        <v>81</v>
      </c>
      <c r="D127" s="130" t="s">
        <v>121</v>
      </c>
      <c r="E127" s="131" t="s">
        <v>242</v>
      </c>
      <c r="F127" s="132" t="s">
        <v>243</v>
      </c>
      <c r="G127" s="133" t="s">
        <v>227</v>
      </c>
      <c r="H127" s="134">
        <v>1</v>
      </c>
      <c r="I127" s="135">
        <v>0</v>
      </c>
      <c r="J127" s="135">
        <f>ROUND(I127*H127,2)</f>
        <v>0</v>
      </c>
      <c r="K127" s="132" t="s">
        <v>1</v>
      </c>
      <c r="L127" s="28"/>
      <c r="M127" s="136" t="s">
        <v>1</v>
      </c>
      <c r="N127" s="137" t="s">
        <v>37</v>
      </c>
      <c r="O127" s="138">
        <v>0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228</v>
      </c>
      <c r="AT127" s="140" t="s">
        <v>121</v>
      </c>
      <c r="AU127" s="140" t="s">
        <v>81</v>
      </c>
      <c r="AY127" s="16" t="s">
        <v>120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6" t="s">
        <v>79</v>
      </c>
      <c r="BK127" s="141">
        <f>ROUND(I127*H127,2)</f>
        <v>0</v>
      </c>
      <c r="BL127" s="16" t="s">
        <v>228</v>
      </c>
      <c r="BM127" s="140" t="s">
        <v>244</v>
      </c>
    </row>
    <row r="128" spans="2:65" s="1" customFormat="1" ht="16.5" customHeight="1">
      <c r="B128" s="129"/>
      <c r="C128" s="130" t="s">
        <v>126</v>
      </c>
      <c r="D128" s="130" t="s">
        <v>121</v>
      </c>
      <c r="E128" s="131" t="s">
        <v>245</v>
      </c>
      <c r="F128" s="132" t="s">
        <v>246</v>
      </c>
      <c r="G128" s="133" t="s">
        <v>227</v>
      </c>
      <c r="H128" s="134">
        <v>1</v>
      </c>
      <c r="I128" s="135">
        <v>0</v>
      </c>
      <c r="J128" s="135">
        <f>ROUND(I128*H128,2)</f>
        <v>0</v>
      </c>
      <c r="K128" s="132" t="s">
        <v>1</v>
      </c>
      <c r="L128" s="28"/>
      <c r="M128" s="136" t="s">
        <v>1</v>
      </c>
      <c r="N128" s="137" t="s">
        <v>37</v>
      </c>
      <c r="O128" s="138">
        <v>0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228</v>
      </c>
      <c r="AT128" s="140" t="s">
        <v>121</v>
      </c>
      <c r="AU128" s="140" t="s">
        <v>81</v>
      </c>
      <c r="AY128" s="16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6" t="s">
        <v>79</v>
      </c>
      <c r="BK128" s="141">
        <f>ROUND(I128*H128,2)</f>
        <v>0</v>
      </c>
      <c r="BL128" s="16" t="s">
        <v>228</v>
      </c>
      <c r="BM128" s="140" t="s">
        <v>247</v>
      </c>
    </row>
    <row r="129" spans="2:65" s="1" customFormat="1" ht="16.5" customHeight="1">
      <c r="B129" s="129"/>
      <c r="C129" s="130" t="s">
        <v>123</v>
      </c>
      <c r="D129" s="130" t="s">
        <v>121</v>
      </c>
      <c r="E129" s="131" t="s">
        <v>248</v>
      </c>
      <c r="F129" s="132" t="s">
        <v>249</v>
      </c>
      <c r="G129" s="133" t="s">
        <v>227</v>
      </c>
      <c r="H129" s="134">
        <v>1</v>
      </c>
      <c r="I129" s="135">
        <v>0</v>
      </c>
      <c r="J129" s="135">
        <f>ROUND(I129*H129,2)</f>
        <v>0</v>
      </c>
      <c r="K129" s="132" t="s">
        <v>1</v>
      </c>
      <c r="L129" s="28"/>
      <c r="M129" s="136" t="s">
        <v>1</v>
      </c>
      <c r="N129" s="137" t="s">
        <v>37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228</v>
      </c>
      <c r="AT129" s="140" t="s">
        <v>121</v>
      </c>
      <c r="AU129" s="140" t="s">
        <v>81</v>
      </c>
      <c r="AY129" s="16" t="s">
        <v>120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79</v>
      </c>
      <c r="BK129" s="141">
        <f>ROUND(I129*H129,2)</f>
        <v>0</v>
      </c>
      <c r="BL129" s="16" t="s">
        <v>228</v>
      </c>
      <c r="BM129" s="140" t="s">
        <v>250</v>
      </c>
    </row>
    <row r="130" spans="2:65" s="11" customFormat="1" ht="22.9" customHeight="1">
      <c r="B130" s="120"/>
      <c r="D130" s="121" t="s">
        <v>71</v>
      </c>
      <c r="E130" s="160" t="s">
        <v>251</v>
      </c>
      <c r="F130" s="160" t="s">
        <v>252</v>
      </c>
      <c r="J130" s="161">
        <f>BK130</f>
        <v>0</v>
      </c>
      <c r="L130" s="120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1" t="s">
        <v>132</v>
      </c>
      <c r="AT130" s="127" t="s">
        <v>71</v>
      </c>
      <c r="AU130" s="127" t="s">
        <v>79</v>
      </c>
      <c r="AY130" s="121" t="s">
        <v>120</v>
      </c>
      <c r="BK130" s="128">
        <f>BK131</f>
        <v>0</v>
      </c>
    </row>
    <row r="131" spans="2:65" s="1" customFormat="1" ht="21.75" customHeight="1">
      <c r="B131" s="129"/>
      <c r="C131" s="130" t="s">
        <v>132</v>
      </c>
      <c r="D131" s="130" t="s">
        <v>121</v>
      </c>
      <c r="E131" s="131" t="s">
        <v>253</v>
      </c>
      <c r="F131" s="132" t="s">
        <v>254</v>
      </c>
      <c r="G131" s="133" t="s">
        <v>227</v>
      </c>
      <c r="H131" s="134">
        <v>1</v>
      </c>
      <c r="I131" s="135">
        <v>0</v>
      </c>
      <c r="J131" s="135">
        <f>ROUND(I131*H131,2)</f>
        <v>0</v>
      </c>
      <c r="K131" s="132" t="s">
        <v>1</v>
      </c>
      <c r="L131" s="28"/>
      <c r="M131" s="136" t="s">
        <v>1</v>
      </c>
      <c r="N131" s="137" t="s">
        <v>37</v>
      </c>
      <c r="O131" s="138">
        <v>0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228</v>
      </c>
      <c r="AT131" s="140" t="s">
        <v>121</v>
      </c>
      <c r="AU131" s="140" t="s">
        <v>81</v>
      </c>
      <c r="AY131" s="16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6" t="s">
        <v>79</v>
      </c>
      <c r="BK131" s="141">
        <f>ROUND(I131*H131,2)</f>
        <v>0</v>
      </c>
      <c r="BL131" s="16" t="s">
        <v>228</v>
      </c>
      <c r="BM131" s="140" t="s">
        <v>255</v>
      </c>
    </row>
    <row r="132" spans="2:65" s="11" customFormat="1" ht="22.9" customHeight="1">
      <c r="B132" s="120"/>
      <c r="D132" s="121" t="s">
        <v>71</v>
      </c>
      <c r="E132" s="160" t="s">
        <v>256</v>
      </c>
      <c r="F132" s="160" t="s">
        <v>257</v>
      </c>
      <c r="J132" s="161">
        <f>BK132</f>
        <v>0</v>
      </c>
      <c r="L132" s="120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1" t="s">
        <v>132</v>
      </c>
      <c r="AT132" s="127" t="s">
        <v>71</v>
      </c>
      <c r="AU132" s="127" t="s">
        <v>79</v>
      </c>
      <c r="AY132" s="121" t="s">
        <v>120</v>
      </c>
      <c r="BK132" s="128">
        <f>BK133</f>
        <v>0</v>
      </c>
    </row>
    <row r="133" spans="2:65" s="1" customFormat="1" ht="21.75" customHeight="1">
      <c r="B133" s="129"/>
      <c r="C133" s="130" t="s">
        <v>133</v>
      </c>
      <c r="D133" s="130" t="s">
        <v>121</v>
      </c>
      <c r="E133" s="131" t="s">
        <v>258</v>
      </c>
      <c r="F133" s="132" t="s">
        <v>259</v>
      </c>
      <c r="G133" s="133" t="s">
        <v>227</v>
      </c>
      <c r="H133" s="134">
        <v>1</v>
      </c>
      <c r="I133" s="135">
        <v>0</v>
      </c>
      <c r="J133" s="135">
        <f>ROUND(I133*H133,2)</f>
        <v>0</v>
      </c>
      <c r="K133" s="132" t="s">
        <v>1</v>
      </c>
      <c r="L133" s="28"/>
      <c r="M133" s="136" t="s">
        <v>1</v>
      </c>
      <c r="N133" s="137" t="s">
        <v>37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228</v>
      </c>
      <c r="AT133" s="140" t="s">
        <v>121</v>
      </c>
      <c r="AU133" s="140" t="s">
        <v>81</v>
      </c>
      <c r="AY133" s="16" t="s">
        <v>120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79</v>
      </c>
      <c r="BK133" s="141">
        <f>ROUND(I133*H133,2)</f>
        <v>0</v>
      </c>
      <c r="BL133" s="16" t="s">
        <v>228</v>
      </c>
      <c r="BM133" s="140" t="s">
        <v>260</v>
      </c>
    </row>
    <row r="134" spans="2:65" s="11" customFormat="1" ht="22.9" customHeight="1">
      <c r="B134" s="120"/>
      <c r="D134" s="121" t="s">
        <v>71</v>
      </c>
      <c r="E134" s="160" t="s">
        <v>261</v>
      </c>
      <c r="F134" s="160" t="s">
        <v>262</v>
      </c>
      <c r="J134" s="161">
        <f>BK134</f>
        <v>0</v>
      </c>
      <c r="L134" s="120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1" t="s">
        <v>132</v>
      </c>
      <c r="AT134" s="127" t="s">
        <v>71</v>
      </c>
      <c r="AU134" s="127" t="s">
        <v>79</v>
      </c>
      <c r="AY134" s="121" t="s">
        <v>120</v>
      </c>
      <c r="BK134" s="128">
        <f>BK135</f>
        <v>0</v>
      </c>
    </row>
    <row r="135" spans="2:65" s="1" customFormat="1" ht="16.5" customHeight="1">
      <c r="B135" s="129"/>
      <c r="C135" s="130" t="s">
        <v>136</v>
      </c>
      <c r="D135" s="130" t="s">
        <v>121</v>
      </c>
      <c r="E135" s="131" t="s">
        <v>263</v>
      </c>
      <c r="F135" s="132" t="s">
        <v>264</v>
      </c>
      <c r="G135" s="133" t="s">
        <v>227</v>
      </c>
      <c r="H135" s="134">
        <v>1</v>
      </c>
      <c r="I135" s="135">
        <v>0</v>
      </c>
      <c r="J135" s="135">
        <f>ROUND(I135*H135,2)</f>
        <v>0</v>
      </c>
      <c r="K135" s="132" t="s">
        <v>1</v>
      </c>
      <c r="L135" s="28"/>
      <c r="M135" s="171" t="s">
        <v>1</v>
      </c>
      <c r="N135" s="172" t="s">
        <v>37</v>
      </c>
      <c r="O135" s="173">
        <v>0</v>
      </c>
      <c r="P135" s="173">
        <f>O135*H135</f>
        <v>0</v>
      </c>
      <c r="Q135" s="173">
        <v>0</v>
      </c>
      <c r="R135" s="173">
        <f>Q135*H135</f>
        <v>0</v>
      </c>
      <c r="S135" s="173">
        <v>0</v>
      </c>
      <c r="T135" s="174">
        <f>S135*H135</f>
        <v>0</v>
      </c>
      <c r="AR135" s="140" t="s">
        <v>228</v>
      </c>
      <c r="AT135" s="140" t="s">
        <v>121</v>
      </c>
      <c r="AU135" s="140" t="s">
        <v>81</v>
      </c>
      <c r="AY135" s="16" t="s">
        <v>120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79</v>
      </c>
      <c r="BK135" s="141">
        <f>ROUND(I135*H135,2)</f>
        <v>0</v>
      </c>
      <c r="BL135" s="16" t="s">
        <v>228</v>
      </c>
      <c r="BM135" s="140" t="s">
        <v>265</v>
      </c>
    </row>
    <row r="136" spans="2:65" s="1" customFormat="1" ht="6.95" customHeight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73"/>
  <sheetViews>
    <sheetView showGridLines="0" workbookViewId="0">
      <selection activeCell="D77" sqref="D77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266</v>
      </c>
      <c r="H4" s="19"/>
    </row>
    <row r="5" spans="2:8" ht="12" customHeight="1">
      <c r="B5" s="19"/>
      <c r="C5" s="22" t="s">
        <v>12</v>
      </c>
      <c r="D5" s="194" t="s">
        <v>13</v>
      </c>
      <c r="E5" s="184"/>
      <c r="F5" s="184"/>
      <c r="H5" s="19"/>
    </row>
    <row r="6" spans="2:8" ht="36.950000000000003" customHeight="1">
      <c r="B6" s="19"/>
      <c r="C6" s="24" t="s">
        <v>14</v>
      </c>
      <c r="D6" s="193" t="s">
        <v>15</v>
      </c>
      <c r="E6" s="184"/>
      <c r="F6" s="184"/>
      <c r="H6" s="19"/>
    </row>
    <row r="7" spans="2:8" ht="16.5" customHeight="1">
      <c r="B7" s="19"/>
      <c r="C7" s="25" t="s">
        <v>20</v>
      </c>
      <c r="D7" s="48" t="str">
        <f>'Rekapitulace stavby'!AN8</f>
        <v>9. 1. 2025</v>
      </c>
      <c r="H7" s="19"/>
    </row>
    <row r="8" spans="2:8" s="1" customFormat="1" ht="10.9" customHeight="1">
      <c r="B8" s="28"/>
      <c r="H8" s="28"/>
    </row>
    <row r="9" spans="2:8" s="10" customFormat="1" ht="29.25" customHeight="1">
      <c r="B9" s="112"/>
      <c r="C9" s="113" t="s">
        <v>53</v>
      </c>
      <c r="D9" s="114" t="s">
        <v>54</v>
      </c>
      <c r="E9" s="114" t="s">
        <v>107</v>
      </c>
      <c r="F9" s="115" t="s">
        <v>267</v>
      </c>
      <c r="H9" s="112"/>
    </row>
    <row r="10" spans="2:8" s="1" customFormat="1" ht="26.45" customHeight="1">
      <c r="B10" s="28"/>
      <c r="C10" s="175" t="s">
        <v>269</v>
      </c>
      <c r="D10" s="175" t="s">
        <v>85</v>
      </c>
      <c r="H10" s="28"/>
    </row>
    <row r="11" spans="2:8" s="1" customFormat="1" ht="16.899999999999999" customHeight="1">
      <c r="B11" s="28"/>
      <c r="C11" s="176" t="s">
        <v>270</v>
      </c>
      <c r="D11" s="177" t="s">
        <v>271</v>
      </c>
      <c r="E11" s="178" t="s">
        <v>1</v>
      </c>
      <c r="F11" s="179">
        <v>0</v>
      </c>
      <c r="H11" s="28"/>
    </row>
    <row r="12" spans="2:8" s="1" customFormat="1" ht="16.899999999999999" customHeight="1">
      <c r="B12" s="28"/>
      <c r="C12" s="176" t="s">
        <v>272</v>
      </c>
      <c r="D12" s="177" t="s">
        <v>273</v>
      </c>
      <c r="E12" s="178" t="s">
        <v>90</v>
      </c>
      <c r="F12" s="179">
        <v>582.44899999999996</v>
      </c>
      <c r="H12" s="28"/>
    </row>
    <row r="13" spans="2:8" s="1" customFormat="1" ht="16.899999999999999" customHeight="1">
      <c r="B13" s="28"/>
      <c r="C13" s="180" t="s">
        <v>1</v>
      </c>
      <c r="D13" s="180" t="s">
        <v>274</v>
      </c>
      <c r="E13" s="16" t="s">
        <v>1</v>
      </c>
      <c r="F13" s="181">
        <v>0</v>
      </c>
      <c r="H13" s="28"/>
    </row>
    <row r="14" spans="2:8" s="1" customFormat="1" ht="16.899999999999999" customHeight="1">
      <c r="B14" s="28"/>
      <c r="C14" s="180" t="s">
        <v>1</v>
      </c>
      <c r="D14" s="180" t="s">
        <v>275</v>
      </c>
      <c r="E14" s="16" t="s">
        <v>1</v>
      </c>
      <c r="F14" s="181">
        <v>19.170349999999999</v>
      </c>
      <c r="H14" s="28"/>
    </row>
    <row r="15" spans="2:8" s="1" customFormat="1" ht="16.899999999999999" customHeight="1">
      <c r="B15" s="28"/>
      <c r="C15" s="180" t="s">
        <v>1</v>
      </c>
      <c r="D15" s="180" t="s">
        <v>276</v>
      </c>
      <c r="E15" s="16" t="s">
        <v>1</v>
      </c>
      <c r="F15" s="181">
        <v>30.849</v>
      </c>
      <c r="H15" s="28"/>
    </row>
    <row r="16" spans="2:8" s="1" customFormat="1" ht="16.899999999999999" customHeight="1">
      <c r="B16" s="28"/>
      <c r="C16" s="180" t="s">
        <v>1</v>
      </c>
      <c r="D16" s="180" t="s">
        <v>277</v>
      </c>
      <c r="E16" s="16" t="s">
        <v>1</v>
      </c>
      <c r="F16" s="181">
        <v>14.481999999999999</v>
      </c>
      <c r="H16" s="28"/>
    </row>
    <row r="17" spans="2:8" s="1" customFormat="1" ht="16.899999999999999" customHeight="1">
      <c r="B17" s="28"/>
      <c r="C17" s="180" t="s">
        <v>1</v>
      </c>
      <c r="D17" s="180" t="s">
        <v>278</v>
      </c>
      <c r="E17" s="16" t="s">
        <v>1</v>
      </c>
      <c r="F17" s="181">
        <v>17.366399999999999</v>
      </c>
      <c r="H17" s="28"/>
    </row>
    <row r="18" spans="2:8" s="1" customFormat="1" ht="16.899999999999999" customHeight="1">
      <c r="B18" s="28"/>
      <c r="C18" s="180" t="s">
        <v>1</v>
      </c>
      <c r="D18" s="180" t="s">
        <v>279</v>
      </c>
      <c r="E18" s="16" t="s">
        <v>1</v>
      </c>
      <c r="F18" s="181">
        <v>18.813600000000001</v>
      </c>
      <c r="H18" s="28"/>
    </row>
    <row r="19" spans="2:8" s="1" customFormat="1" ht="16.899999999999999" customHeight="1">
      <c r="B19" s="28"/>
      <c r="C19" s="180" t="s">
        <v>1</v>
      </c>
      <c r="D19" s="180" t="s">
        <v>280</v>
      </c>
      <c r="E19" s="16" t="s">
        <v>1</v>
      </c>
      <c r="F19" s="181">
        <v>95.085899999999995</v>
      </c>
      <c r="H19" s="28"/>
    </row>
    <row r="20" spans="2:8" s="1" customFormat="1" ht="16.899999999999999" customHeight="1">
      <c r="B20" s="28"/>
      <c r="C20" s="180" t="s">
        <v>1</v>
      </c>
      <c r="D20" s="180" t="s">
        <v>281</v>
      </c>
      <c r="E20" s="16" t="s">
        <v>1</v>
      </c>
      <c r="F20" s="181">
        <v>40.450049999999997</v>
      </c>
      <c r="H20" s="28"/>
    </row>
    <row r="21" spans="2:8" s="1" customFormat="1" ht="16.899999999999999" customHeight="1">
      <c r="B21" s="28"/>
      <c r="C21" s="180" t="s">
        <v>1</v>
      </c>
      <c r="D21" s="180" t="s">
        <v>282</v>
      </c>
      <c r="E21" s="16" t="s">
        <v>1</v>
      </c>
      <c r="F21" s="181">
        <v>18.602699999999999</v>
      </c>
      <c r="H21" s="28"/>
    </row>
    <row r="22" spans="2:8" s="1" customFormat="1" ht="16.899999999999999" customHeight="1">
      <c r="B22" s="28"/>
      <c r="C22" s="180" t="s">
        <v>1</v>
      </c>
      <c r="D22" s="180" t="s">
        <v>283</v>
      </c>
      <c r="E22" s="16" t="s">
        <v>1</v>
      </c>
      <c r="F22" s="181">
        <v>15.029299999999999</v>
      </c>
      <c r="H22" s="28"/>
    </row>
    <row r="23" spans="2:8" s="1" customFormat="1" ht="16.899999999999999" customHeight="1">
      <c r="B23" s="28"/>
      <c r="C23" s="180" t="s">
        <v>1</v>
      </c>
      <c r="D23" s="180" t="s">
        <v>284</v>
      </c>
      <c r="E23" s="16" t="s">
        <v>1</v>
      </c>
      <c r="F23" s="181">
        <v>16.080300000000001</v>
      </c>
      <c r="H23" s="28"/>
    </row>
    <row r="24" spans="2:8" s="1" customFormat="1" ht="16.899999999999999" customHeight="1">
      <c r="B24" s="28"/>
      <c r="C24" s="180" t="s">
        <v>1</v>
      </c>
      <c r="D24" s="180" t="s">
        <v>285</v>
      </c>
      <c r="E24" s="16" t="s">
        <v>1</v>
      </c>
      <c r="F24" s="181">
        <v>16.237950000000001</v>
      </c>
      <c r="H24" s="28"/>
    </row>
    <row r="25" spans="2:8" s="1" customFormat="1" ht="16.899999999999999" customHeight="1">
      <c r="B25" s="28"/>
      <c r="C25" s="180" t="s">
        <v>1</v>
      </c>
      <c r="D25" s="180" t="s">
        <v>286</v>
      </c>
      <c r="E25" s="16" t="s">
        <v>1</v>
      </c>
      <c r="F25" s="181">
        <v>27.667574999999999</v>
      </c>
      <c r="H25" s="28"/>
    </row>
    <row r="26" spans="2:8" s="1" customFormat="1" ht="16.899999999999999" customHeight="1">
      <c r="B26" s="28"/>
      <c r="C26" s="180" t="s">
        <v>1</v>
      </c>
      <c r="D26" s="180" t="s">
        <v>287</v>
      </c>
      <c r="E26" s="16" t="s">
        <v>1</v>
      </c>
      <c r="F26" s="181">
        <v>15.817550000000001</v>
      </c>
      <c r="H26" s="28"/>
    </row>
    <row r="27" spans="2:8" s="1" customFormat="1" ht="16.899999999999999" customHeight="1">
      <c r="B27" s="28"/>
      <c r="C27" s="180" t="s">
        <v>1</v>
      </c>
      <c r="D27" s="180" t="s">
        <v>288</v>
      </c>
      <c r="E27" s="16" t="s">
        <v>1</v>
      </c>
      <c r="F27" s="181">
        <v>27.483650000000001</v>
      </c>
      <c r="H27" s="28"/>
    </row>
    <row r="28" spans="2:8" s="1" customFormat="1" ht="16.899999999999999" customHeight="1">
      <c r="B28" s="28"/>
      <c r="C28" s="180" t="s">
        <v>1</v>
      </c>
      <c r="D28" s="180" t="s">
        <v>289</v>
      </c>
      <c r="E28" s="16" t="s">
        <v>1</v>
      </c>
      <c r="F28" s="181">
        <v>19.706250000000001</v>
      </c>
      <c r="H28" s="28"/>
    </row>
    <row r="29" spans="2:8" s="1" customFormat="1" ht="16.899999999999999" customHeight="1">
      <c r="B29" s="28"/>
      <c r="C29" s="180" t="s">
        <v>1</v>
      </c>
      <c r="D29" s="180" t="s">
        <v>290</v>
      </c>
      <c r="E29" s="16" t="s">
        <v>1</v>
      </c>
      <c r="F29" s="181">
        <v>18.602699999999999</v>
      </c>
      <c r="H29" s="28"/>
    </row>
    <row r="30" spans="2:8" s="1" customFormat="1" ht="16.899999999999999" customHeight="1">
      <c r="B30" s="28"/>
      <c r="C30" s="180" t="s">
        <v>1</v>
      </c>
      <c r="D30" s="180" t="s">
        <v>291</v>
      </c>
      <c r="E30" s="16" t="s">
        <v>1</v>
      </c>
      <c r="F30" s="181">
        <v>149</v>
      </c>
      <c r="H30" s="28"/>
    </row>
    <row r="31" spans="2:8" s="1" customFormat="1" ht="16.899999999999999" customHeight="1">
      <c r="B31" s="28"/>
      <c r="C31" s="180" t="s">
        <v>1</v>
      </c>
      <c r="D31" s="180" t="s">
        <v>292</v>
      </c>
      <c r="E31" s="16" t="s">
        <v>1</v>
      </c>
      <c r="F31" s="181">
        <v>13.172000000000001</v>
      </c>
      <c r="H31" s="28"/>
    </row>
    <row r="32" spans="2:8" s="1" customFormat="1" ht="16.899999999999999" customHeight="1">
      <c r="B32" s="28"/>
      <c r="C32" s="180" t="s">
        <v>1</v>
      </c>
      <c r="D32" s="180" t="s">
        <v>293</v>
      </c>
      <c r="E32" s="16" t="s">
        <v>1</v>
      </c>
      <c r="F32" s="181">
        <v>8.8312500000000007</v>
      </c>
      <c r="H32" s="28"/>
    </row>
    <row r="33" spans="2:8" s="1" customFormat="1" ht="16.899999999999999" customHeight="1">
      <c r="B33" s="28"/>
      <c r="C33" s="180" t="s">
        <v>1</v>
      </c>
      <c r="D33" s="180" t="s">
        <v>127</v>
      </c>
      <c r="E33" s="16" t="s">
        <v>1</v>
      </c>
      <c r="F33" s="181">
        <v>582.44852500000002</v>
      </c>
      <c r="H33" s="28"/>
    </row>
    <row r="34" spans="2:8" s="1" customFormat="1" ht="16.899999999999999" customHeight="1">
      <c r="B34" s="28"/>
      <c r="C34" s="182" t="s">
        <v>268</v>
      </c>
      <c r="H34" s="28"/>
    </row>
    <row r="35" spans="2:8" s="1" customFormat="1" ht="16.899999999999999" customHeight="1">
      <c r="B35" s="28"/>
      <c r="C35" s="180" t="s">
        <v>187</v>
      </c>
      <c r="D35" s="180" t="s">
        <v>294</v>
      </c>
      <c r="E35" s="16" t="s">
        <v>90</v>
      </c>
      <c r="F35" s="181">
        <v>582.44899999999996</v>
      </c>
      <c r="H35" s="28"/>
    </row>
    <row r="36" spans="2:8" s="1" customFormat="1" ht="16.899999999999999" customHeight="1">
      <c r="B36" s="28"/>
      <c r="C36" s="180" t="s">
        <v>183</v>
      </c>
      <c r="D36" s="180" t="s">
        <v>295</v>
      </c>
      <c r="E36" s="16" t="s">
        <v>90</v>
      </c>
      <c r="F36" s="181">
        <v>582.44899999999996</v>
      </c>
      <c r="H36" s="28"/>
    </row>
    <row r="37" spans="2:8" s="1" customFormat="1" ht="16.899999999999999" customHeight="1">
      <c r="B37" s="28"/>
      <c r="C37" s="180" t="s">
        <v>191</v>
      </c>
      <c r="D37" s="180" t="s">
        <v>296</v>
      </c>
      <c r="E37" s="16" t="s">
        <v>90</v>
      </c>
      <c r="F37" s="181">
        <v>1164.8979999999999</v>
      </c>
      <c r="H37" s="28"/>
    </row>
    <row r="38" spans="2:8" s="1" customFormat="1" ht="16.899999999999999" customHeight="1">
      <c r="B38" s="28"/>
      <c r="C38" s="180" t="s">
        <v>194</v>
      </c>
      <c r="D38" s="180" t="s">
        <v>297</v>
      </c>
      <c r="E38" s="16" t="s">
        <v>90</v>
      </c>
      <c r="F38" s="181">
        <v>1208.232</v>
      </c>
      <c r="H38" s="28"/>
    </row>
    <row r="39" spans="2:8" s="1" customFormat="1" ht="22.5">
      <c r="B39" s="28"/>
      <c r="C39" s="180" t="s">
        <v>198</v>
      </c>
      <c r="D39" s="180" t="s">
        <v>298</v>
      </c>
      <c r="E39" s="16" t="s">
        <v>90</v>
      </c>
      <c r="F39" s="181">
        <v>582.44899999999996</v>
      </c>
      <c r="H39" s="28"/>
    </row>
    <row r="40" spans="2:8" s="1" customFormat="1" ht="16.899999999999999" customHeight="1">
      <c r="B40" s="28"/>
      <c r="C40" s="180" t="s">
        <v>175</v>
      </c>
      <c r="D40" s="180" t="s">
        <v>299</v>
      </c>
      <c r="E40" s="16" t="s">
        <v>90</v>
      </c>
      <c r="F40" s="181">
        <v>582.44899999999996</v>
      </c>
      <c r="H40" s="28"/>
    </row>
    <row r="41" spans="2:8" s="1" customFormat="1" ht="16.899999999999999" customHeight="1">
      <c r="B41" s="28"/>
      <c r="C41" s="180" t="s">
        <v>201</v>
      </c>
      <c r="D41" s="180" t="s">
        <v>300</v>
      </c>
      <c r="E41" s="16" t="s">
        <v>90</v>
      </c>
      <c r="F41" s="181">
        <v>582.44899999999996</v>
      </c>
      <c r="H41" s="28"/>
    </row>
    <row r="42" spans="2:8" s="1" customFormat="1" ht="22.5">
      <c r="B42" s="28"/>
      <c r="C42" s="180" t="s">
        <v>214</v>
      </c>
      <c r="D42" s="180" t="s">
        <v>215</v>
      </c>
      <c r="E42" s="16" t="s">
        <v>90</v>
      </c>
      <c r="F42" s="181">
        <v>750.94</v>
      </c>
      <c r="H42" s="28"/>
    </row>
    <row r="43" spans="2:8" s="1" customFormat="1" ht="16.899999999999999" customHeight="1">
      <c r="B43" s="28"/>
      <c r="C43" s="176" t="s">
        <v>301</v>
      </c>
      <c r="D43" s="177" t="s">
        <v>302</v>
      </c>
      <c r="E43" s="178" t="s">
        <v>128</v>
      </c>
      <c r="F43" s="179">
        <v>433.33499999999998</v>
      </c>
      <c r="H43" s="28"/>
    </row>
    <row r="44" spans="2:8" s="1" customFormat="1" ht="16.899999999999999" customHeight="1">
      <c r="B44" s="28"/>
      <c r="C44" s="180" t="s">
        <v>1</v>
      </c>
      <c r="D44" s="180" t="s">
        <v>303</v>
      </c>
      <c r="E44" s="16" t="s">
        <v>1</v>
      </c>
      <c r="F44" s="181">
        <v>0</v>
      </c>
      <c r="H44" s="28"/>
    </row>
    <row r="45" spans="2:8" s="1" customFormat="1" ht="16.899999999999999" customHeight="1">
      <c r="B45" s="28"/>
      <c r="C45" s="180" t="s">
        <v>1</v>
      </c>
      <c r="D45" s="180" t="s">
        <v>304</v>
      </c>
      <c r="E45" s="16" t="s">
        <v>1</v>
      </c>
      <c r="F45" s="181">
        <v>21.09</v>
      </c>
      <c r="H45" s="28"/>
    </row>
    <row r="46" spans="2:8" s="1" customFormat="1" ht="16.899999999999999" customHeight="1">
      <c r="B46" s="28"/>
      <c r="C46" s="180" t="s">
        <v>1</v>
      </c>
      <c r="D46" s="180" t="s">
        <v>305</v>
      </c>
      <c r="E46" s="16" t="s">
        <v>1</v>
      </c>
      <c r="F46" s="181">
        <v>23.09</v>
      </c>
      <c r="H46" s="28"/>
    </row>
    <row r="47" spans="2:8" s="1" customFormat="1" ht="16.899999999999999" customHeight="1">
      <c r="B47" s="28"/>
      <c r="C47" s="180" t="s">
        <v>1</v>
      </c>
      <c r="D47" s="180" t="s">
        <v>306</v>
      </c>
      <c r="E47" s="16" t="s">
        <v>1</v>
      </c>
      <c r="F47" s="181">
        <v>15.97</v>
      </c>
      <c r="H47" s="28"/>
    </row>
    <row r="48" spans="2:8" s="1" customFormat="1" ht="16.899999999999999" customHeight="1">
      <c r="B48" s="28"/>
      <c r="C48" s="180" t="s">
        <v>1</v>
      </c>
      <c r="D48" s="180" t="s">
        <v>307</v>
      </c>
      <c r="E48" s="16" t="s">
        <v>1</v>
      </c>
      <c r="F48" s="181">
        <v>17.82</v>
      </c>
      <c r="H48" s="28"/>
    </row>
    <row r="49" spans="2:8" s="1" customFormat="1" ht="16.899999999999999" customHeight="1">
      <c r="B49" s="28"/>
      <c r="C49" s="180" t="s">
        <v>1</v>
      </c>
      <c r="D49" s="180" t="s">
        <v>308</v>
      </c>
      <c r="E49" s="16" t="s">
        <v>1</v>
      </c>
      <c r="F49" s="181">
        <v>18.3</v>
      </c>
      <c r="H49" s="28"/>
    </row>
    <row r="50" spans="2:8" s="1" customFormat="1" ht="16.899999999999999" customHeight="1">
      <c r="B50" s="28"/>
      <c r="C50" s="180" t="s">
        <v>1</v>
      </c>
      <c r="D50" s="180" t="s">
        <v>309</v>
      </c>
      <c r="E50" s="16" t="s">
        <v>1</v>
      </c>
      <c r="F50" s="181">
        <v>40.049999999999997</v>
      </c>
      <c r="H50" s="28"/>
    </row>
    <row r="51" spans="2:8" s="1" customFormat="1" ht="16.899999999999999" customHeight="1">
      <c r="B51" s="28"/>
      <c r="C51" s="180" t="s">
        <v>1</v>
      </c>
      <c r="D51" s="180" t="s">
        <v>310</v>
      </c>
      <c r="E51" s="16" t="s">
        <v>1</v>
      </c>
      <c r="F51" s="181">
        <v>26.204999999999998</v>
      </c>
      <c r="H51" s="28"/>
    </row>
    <row r="52" spans="2:8" s="1" customFormat="1" ht="16.899999999999999" customHeight="1">
      <c r="B52" s="28"/>
      <c r="C52" s="180" t="s">
        <v>1</v>
      </c>
      <c r="D52" s="180" t="s">
        <v>311</v>
      </c>
      <c r="E52" s="16" t="s">
        <v>1</v>
      </c>
      <c r="F52" s="181">
        <v>17.59</v>
      </c>
      <c r="H52" s="28"/>
    </row>
    <row r="53" spans="2:8" s="1" customFormat="1" ht="16.899999999999999" customHeight="1">
      <c r="B53" s="28"/>
      <c r="C53" s="180" t="s">
        <v>1</v>
      </c>
      <c r="D53" s="180" t="s">
        <v>312</v>
      </c>
      <c r="E53" s="16" t="s">
        <v>1</v>
      </c>
      <c r="F53" s="181">
        <v>16.23</v>
      </c>
      <c r="H53" s="28"/>
    </row>
    <row r="54" spans="2:8" s="1" customFormat="1" ht="16.899999999999999" customHeight="1">
      <c r="B54" s="28"/>
      <c r="C54" s="180" t="s">
        <v>1</v>
      </c>
      <c r="D54" s="180" t="s">
        <v>313</v>
      </c>
      <c r="E54" s="16" t="s">
        <v>1</v>
      </c>
      <c r="F54" s="181">
        <v>16.63</v>
      </c>
      <c r="H54" s="28"/>
    </row>
    <row r="55" spans="2:8" s="1" customFormat="1" ht="16.899999999999999" customHeight="1">
      <c r="B55" s="28"/>
      <c r="C55" s="180" t="s">
        <v>1</v>
      </c>
      <c r="D55" s="180" t="s">
        <v>314</v>
      </c>
      <c r="E55" s="16" t="s">
        <v>1</v>
      </c>
      <c r="F55" s="181">
        <v>16.690000000000001</v>
      </c>
      <c r="H55" s="28"/>
    </row>
    <row r="56" spans="2:8" s="1" customFormat="1" ht="16.899999999999999" customHeight="1">
      <c r="B56" s="28"/>
      <c r="C56" s="180" t="s">
        <v>1</v>
      </c>
      <c r="D56" s="180" t="s">
        <v>315</v>
      </c>
      <c r="E56" s="16" t="s">
        <v>1</v>
      </c>
      <c r="F56" s="181">
        <v>21.04</v>
      </c>
      <c r="H56" s="28"/>
    </row>
    <row r="57" spans="2:8" s="1" customFormat="1" ht="16.899999999999999" customHeight="1">
      <c r="B57" s="28"/>
      <c r="C57" s="180" t="s">
        <v>1</v>
      </c>
      <c r="D57" s="180" t="s">
        <v>316</v>
      </c>
      <c r="E57" s="16" t="s">
        <v>1</v>
      </c>
      <c r="F57" s="181">
        <v>16.53</v>
      </c>
      <c r="H57" s="28"/>
    </row>
    <row r="58" spans="2:8" s="1" customFormat="1" ht="16.899999999999999" customHeight="1">
      <c r="B58" s="28"/>
      <c r="C58" s="180" t="s">
        <v>1</v>
      </c>
      <c r="D58" s="180" t="s">
        <v>317</v>
      </c>
      <c r="E58" s="16" t="s">
        <v>1</v>
      </c>
      <c r="F58" s="181">
        <v>20.97</v>
      </c>
      <c r="H58" s="28"/>
    </row>
    <row r="59" spans="2:8" s="1" customFormat="1" ht="16.899999999999999" customHeight="1">
      <c r="B59" s="28"/>
      <c r="C59" s="180" t="s">
        <v>1</v>
      </c>
      <c r="D59" s="180" t="s">
        <v>318</v>
      </c>
      <c r="E59" s="16" t="s">
        <v>1</v>
      </c>
      <c r="F59" s="181">
        <v>18.010000000000002</v>
      </c>
      <c r="H59" s="28"/>
    </row>
    <row r="60" spans="2:8" s="1" customFormat="1" ht="16.899999999999999" customHeight="1">
      <c r="B60" s="28"/>
      <c r="C60" s="180" t="s">
        <v>1</v>
      </c>
      <c r="D60" s="180" t="s">
        <v>319</v>
      </c>
      <c r="E60" s="16" t="s">
        <v>1</v>
      </c>
      <c r="F60" s="181">
        <v>17.59</v>
      </c>
      <c r="H60" s="28"/>
    </row>
    <row r="61" spans="2:8" s="1" customFormat="1" ht="16.899999999999999" customHeight="1">
      <c r="B61" s="28"/>
      <c r="C61" s="180" t="s">
        <v>1</v>
      </c>
      <c r="D61" s="180" t="s">
        <v>320</v>
      </c>
      <c r="E61" s="16" t="s">
        <v>1</v>
      </c>
      <c r="F61" s="181">
        <v>82.5</v>
      </c>
      <c r="H61" s="28"/>
    </row>
    <row r="62" spans="2:8" s="1" customFormat="1" ht="16.899999999999999" customHeight="1">
      <c r="B62" s="28"/>
      <c r="C62" s="180" t="s">
        <v>1</v>
      </c>
      <c r="D62" s="180" t="s">
        <v>321</v>
      </c>
      <c r="E62" s="16" t="s">
        <v>1</v>
      </c>
      <c r="F62" s="181">
        <v>14.82</v>
      </c>
      <c r="H62" s="28"/>
    </row>
    <row r="63" spans="2:8" s="1" customFormat="1" ht="16.899999999999999" customHeight="1">
      <c r="B63" s="28"/>
      <c r="C63" s="180" t="s">
        <v>1</v>
      </c>
      <c r="D63" s="180" t="s">
        <v>322</v>
      </c>
      <c r="E63" s="16" t="s">
        <v>1</v>
      </c>
      <c r="F63" s="181">
        <v>12.21</v>
      </c>
      <c r="H63" s="28"/>
    </row>
    <row r="64" spans="2:8" s="1" customFormat="1" ht="16.899999999999999" customHeight="1">
      <c r="B64" s="28"/>
      <c r="C64" s="180" t="s">
        <v>1</v>
      </c>
      <c r="D64" s="180" t="s">
        <v>127</v>
      </c>
      <c r="E64" s="16" t="s">
        <v>1</v>
      </c>
      <c r="F64" s="181">
        <v>433.33499999999998</v>
      </c>
      <c r="H64" s="28"/>
    </row>
    <row r="65" spans="2:8" s="1" customFormat="1" ht="16.899999999999999" customHeight="1">
      <c r="B65" s="28"/>
      <c r="C65" s="182" t="s">
        <v>268</v>
      </c>
      <c r="H65" s="28"/>
    </row>
    <row r="66" spans="2:8" s="1" customFormat="1" ht="16.899999999999999" customHeight="1">
      <c r="B66" s="28"/>
      <c r="C66" s="180" t="s">
        <v>194</v>
      </c>
      <c r="D66" s="180" t="s">
        <v>297</v>
      </c>
      <c r="E66" s="16" t="s">
        <v>90</v>
      </c>
      <c r="F66" s="181">
        <v>1208.232</v>
      </c>
      <c r="H66" s="28"/>
    </row>
    <row r="67" spans="2:8" s="1" customFormat="1" ht="16.899999999999999" customHeight="1">
      <c r="B67" s="28"/>
      <c r="C67" s="180" t="s">
        <v>179</v>
      </c>
      <c r="D67" s="180" t="s">
        <v>323</v>
      </c>
      <c r="E67" s="16" t="s">
        <v>128</v>
      </c>
      <c r="F67" s="181">
        <v>433.33499999999998</v>
      </c>
      <c r="H67" s="28"/>
    </row>
    <row r="68" spans="2:8" s="1" customFormat="1" ht="16.899999999999999" customHeight="1">
      <c r="B68" s="28"/>
      <c r="C68" s="180" t="s">
        <v>204</v>
      </c>
      <c r="D68" s="180" t="s">
        <v>324</v>
      </c>
      <c r="E68" s="16" t="s">
        <v>128</v>
      </c>
      <c r="F68" s="181">
        <v>433.33499999999998</v>
      </c>
      <c r="H68" s="28"/>
    </row>
    <row r="69" spans="2:8" s="1" customFormat="1" ht="16.899999999999999" customHeight="1">
      <c r="B69" s="28"/>
      <c r="C69" s="180" t="s">
        <v>211</v>
      </c>
      <c r="D69" s="180" t="s">
        <v>325</v>
      </c>
      <c r="E69" s="16" t="s">
        <v>128</v>
      </c>
      <c r="F69" s="181">
        <v>433.33499999999998</v>
      </c>
      <c r="H69" s="28"/>
    </row>
    <row r="70" spans="2:8" s="1" customFormat="1" ht="22.5">
      <c r="B70" s="28"/>
      <c r="C70" s="180" t="s">
        <v>214</v>
      </c>
      <c r="D70" s="180" t="s">
        <v>215</v>
      </c>
      <c r="E70" s="16" t="s">
        <v>90</v>
      </c>
      <c r="F70" s="181">
        <v>750.94</v>
      </c>
      <c r="H70" s="28"/>
    </row>
    <row r="71" spans="2:8" s="1" customFormat="1" ht="16.899999999999999" customHeight="1">
      <c r="B71" s="28"/>
      <c r="C71" s="180" t="s">
        <v>207</v>
      </c>
      <c r="D71" s="180" t="s">
        <v>208</v>
      </c>
      <c r="E71" s="16" t="s">
        <v>128</v>
      </c>
      <c r="F71" s="181">
        <v>520.00199999999995</v>
      </c>
      <c r="H71" s="28"/>
    </row>
    <row r="72" spans="2:8" s="1" customFormat="1" ht="7.35" customHeight="1">
      <c r="B72" s="40"/>
      <c r="C72" s="41"/>
      <c r="D72" s="41"/>
      <c r="E72" s="41"/>
      <c r="F72" s="41"/>
      <c r="G72" s="41"/>
      <c r="H72" s="28"/>
    </row>
    <row r="73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SO-02 - Výměna podlahové ...</vt:lpstr>
      <vt:lpstr>VRN - Vedlejší rozpočtové...</vt:lpstr>
      <vt:lpstr>Seznam figur</vt:lpstr>
      <vt:lpstr>'Rekapitulace stavby'!Názvy_tisku</vt:lpstr>
      <vt:lpstr>'Seznam figur'!Názvy_tisku</vt:lpstr>
      <vt:lpstr>'SO-02 - Výměna podlahové ...'!Názvy_tisku</vt:lpstr>
      <vt:lpstr>'VRN - Vedlejší rozpočtové...'!Názvy_tisku</vt:lpstr>
      <vt:lpstr>'Rekapitulace stavby'!Oblast_tisku</vt:lpstr>
      <vt:lpstr>'Seznam figur'!Oblast_tisku</vt:lpstr>
      <vt:lpstr>'SO-02 - Výměna podlahové 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potmesill</cp:lastModifiedBy>
  <dcterms:created xsi:type="dcterms:W3CDTF">2025-02-03T19:36:25Z</dcterms:created>
  <dcterms:modified xsi:type="dcterms:W3CDTF">2026-02-13T09:26:44Z</dcterms:modified>
</cp:coreProperties>
</file>