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ZAKAZKY (dříve OPVVV)\2023\2023_0119_Servis výtahů II\02.Dodatečné informace\"/>
    </mc:Choice>
  </mc:AlternateContent>
  <xr:revisionPtr revIDLastSave="0" documentId="13_ncr:1_{72D89680-FFF8-4AE2-8AB0-7298F2AE65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HRN" sheetId="9" r:id="rId1"/>
    <sheet name="Rektorát" sheetId="1" r:id="rId2"/>
    <sheet name="SKM" sheetId="2" r:id="rId3"/>
    <sheet name="FUD" sheetId="3" r:id="rId4"/>
    <sheet name="FF" sheetId="4" r:id="rId5"/>
    <sheet name="FSI" sheetId="5" r:id="rId6"/>
    <sheet name="CPTO" sheetId="6" r:id="rId7"/>
    <sheet name="Opravy" sheetId="8" r:id="rId8"/>
    <sheet name="List2" sheetId="7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9" l="1"/>
  <c r="M5" i="9" l="1"/>
  <c r="Q11" i="4"/>
  <c r="N8" i="3"/>
  <c r="T17" i="2"/>
  <c r="S17" i="2"/>
  <c r="R17" i="2"/>
  <c r="Q17" i="2"/>
  <c r="Q23" i="1"/>
  <c r="T34" i="1"/>
  <c r="S23" i="1"/>
  <c r="R23" i="1"/>
  <c r="Q8" i="3"/>
  <c r="T11" i="4"/>
  <c r="T16" i="6"/>
  <c r="L8" i="9" l="1"/>
  <c r="L9" i="9" s="1"/>
  <c r="I8" i="9"/>
  <c r="I9" i="9" s="1"/>
  <c r="H5" i="9"/>
  <c r="S11" i="4"/>
  <c r="H7" i="9" s="1"/>
  <c r="R11" i="4"/>
  <c r="H6" i="9" s="1"/>
  <c r="G8" i="9"/>
  <c r="G9" i="9" s="1"/>
  <c r="F5" i="9"/>
  <c r="E8" i="9"/>
  <c r="E9" i="9" s="1"/>
  <c r="D7" i="9"/>
  <c r="D6" i="9"/>
  <c r="D5" i="9"/>
  <c r="C8" i="9"/>
  <c r="C9" i="9" s="1"/>
  <c r="B7" i="9"/>
  <c r="B6" i="9"/>
  <c r="B5" i="9"/>
  <c r="S9" i="6"/>
  <c r="K7" i="9" s="1"/>
  <c r="R9" i="6"/>
  <c r="K6" i="9" s="1"/>
  <c r="Q9" i="6"/>
  <c r="K5" i="9" s="1"/>
  <c r="S5" i="5"/>
  <c r="J7" i="9" s="1"/>
  <c r="R5" i="5"/>
  <c r="J6" i="9" s="1"/>
  <c r="Q5" i="5"/>
  <c r="J5" i="9" s="1"/>
  <c r="P8" i="3"/>
  <c r="F7" i="9" s="1"/>
  <c r="O8" i="3"/>
  <c r="F6" i="9" s="1"/>
  <c r="B9" i="9" l="1"/>
  <c r="K9" i="9"/>
  <c r="H9" i="9"/>
  <c r="J9" i="9"/>
  <c r="WRX9" i="9" s="1"/>
  <c r="F9" i="9"/>
  <c r="D9" i="9"/>
  <c r="O5" i="9" l="1"/>
</calcChain>
</file>

<file path=xl/sharedStrings.xml><?xml version="1.0" encoding="utf-8"?>
<sst xmlns="http://schemas.openxmlformats.org/spreadsheetml/2006/main" count="460" uniqueCount="195">
  <si>
    <t>Seznam výtahů</t>
  </si>
  <si>
    <t>Kone monoSpace</t>
  </si>
  <si>
    <t>výr.číslo 40234781</t>
  </si>
  <si>
    <t>sály</t>
  </si>
  <si>
    <t>rek. levý</t>
  </si>
  <si>
    <t>výr.číslo 40234782</t>
  </si>
  <si>
    <t>rek.pravý</t>
  </si>
  <si>
    <t>výr.číslo 40234783</t>
  </si>
  <si>
    <t>Pasteurova 1 MFC</t>
  </si>
  <si>
    <t>Pasteurova 5 VK</t>
  </si>
  <si>
    <t>1000kg</t>
  </si>
  <si>
    <t>výr.číslo40234784</t>
  </si>
  <si>
    <t>výr.číslo40234785</t>
  </si>
  <si>
    <t>rok výr.</t>
  </si>
  <si>
    <t>Osobní</t>
  </si>
  <si>
    <t>Evakuační</t>
  </si>
  <si>
    <t>Nákladní - knižní</t>
  </si>
  <si>
    <t>Pateurova 5 VK</t>
  </si>
  <si>
    <t>Otis</t>
  </si>
  <si>
    <t>výr. č.C5NEF740OTIS</t>
  </si>
  <si>
    <t>výr. č.C5NEF741OTIS</t>
  </si>
  <si>
    <t>výr. č.C5NEF742OTIS</t>
  </si>
  <si>
    <t>100kg</t>
  </si>
  <si>
    <t>stanic</t>
  </si>
  <si>
    <t>počet</t>
  </si>
  <si>
    <t>nástupišť</t>
  </si>
  <si>
    <t>počet,,C"</t>
  </si>
  <si>
    <t>počet,,A"</t>
  </si>
  <si>
    <t>pozn.</t>
  </si>
  <si>
    <t>nástupiště A = 1x dveře</t>
  </si>
  <si>
    <t>nástupiště C=  průchozí dveře</t>
  </si>
  <si>
    <t>umístění</t>
  </si>
  <si>
    <t>výrobce</t>
  </si>
  <si>
    <t>rok výroby</t>
  </si>
  <si>
    <t>typ</t>
  </si>
  <si>
    <t>výrobní číslo</t>
  </si>
  <si>
    <t>počet stanic</t>
  </si>
  <si>
    <t>nosnost</t>
  </si>
  <si>
    <t>K1 Klíšská 979/129</t>
  </si>
  <si>
    <t>transporta Praha</t>
  </si>
  <si>
    <t>TA2N</t>
  </si>
  <si>
    <t>MSV Liberec</t>
  </si>
  <si>
    <t>A10</t>
  </si>
  <si>
    <t>210-139L</t>
  </si>
  <si>
    <t>210-140L</t>
  </si>
  <si>
    <t>K3 Jateční 1002/20</t>
  </si>
  <si>
    <t>1000 kg</t>
  </si>
  <si>
    <t xml:space="preserve">RST výtahy </t>
  </si>
  <si>
    <t>TOV</t>
  </si>
  <si>
    <t>smlouva do</t>
  </si>
  <si>
    <t>výpovědní doba</t>
  </si>
  <si>
    <t>neurčito</t>
  </si>
  <si>
    <t>3 měsíce</t>
  </si>
  <si>
    <t xml:space="preserve">Geze </t>
  </si>
  <si>
    <t>Geze -teleskopické</t>
  </si>
  <si>
    <t xml:space="preserve">       Místo servisu</t>
  </si>
  <si>
    <t xml:space="preserve">     Pasteurova 1</t>
  </si>
  <si>
    <t xml:space="preserve">     Pasteurova 5</t>
  </si>
  <si>
    <t xml:space="preserve">       </t>
  </si>
  <si>
    <t xml:space="preserve">           Automatické vchodové dveře</t>
  </si>
  <si>
    <t xml:space="preserve">        rok výroby</t>
  </si>
  <si>
    <t xml:space="preserve"> automatické posuvné dveře</t>
  </si>
  <si>
    <t xml:space="preserve">                  typ zařízení</t>
  </si>
  <si>
    <t>automatické posuvné dveře</t>
  </si>
  <si>
    <t>Seznam výtahů FUD</t>
  </si>
  <si>
    <t>Pasteurova 9</t>
  </si>
  <si>
    <t>OL 1000/1,6</t>
  </si>
  <si>
    <t>27-067/L</t>
  </si>
  <si>
    <t>OL 1600/1,6</t>
  </si>
  <si>
    <t>27-068/L</t>
  </si>
  <si>
    <t>1600 kg</t>
  </si>
  <si>
    <t>Pasteurova 13 FF</t>
  </si>
  <si>
    <t>A</t>
  </si>
  <si>
    <t>Kone Ecospace</t>
  </si>
  <si>
    <t>výr.číslo 40322343</t>
  </si>
  <si>
    <t>B</t>
  </si>
  <si>
    <t>výr.číslo 40322342</t>
  </si>
  <si>
    <t>C</t>
  </si>
  <si>
    <t>invalidní plošina ITS Praha výr. číslo vvu225/2014-85314</t>
  </si>
  <si>
    <t>Pasteurova 13</t>
  </si>
  <si>
    <t>Seznam výtahů na FSI UJEP</t>
  </si>
  <si>
    <t>Pasteurova 7,  FSI</t>
  </si>
  <si>
    <t>450 kg</t>
  </si>
  <si>
    <t>RST - VÝTAHY v.o.s.</t>
  </si>
  <si>
    <t>výr.číslo 1846</t>
  </si>
  <si>
    <t xml:space="preserve">Osoby opravěné kontaktovat dodavatele: </t>
  </si>
  <si>
    <t>Martin Mádlík</t>
  </si>
  <si>
    <t>Martin Malý</t>
  </si>
  <si>
    <t>Petr Majrich</t>
  </si>
  <si>
    <t>Pasteurova  VIKS</t>
  </si>
  <si>
    <t>výr.číslo40170583</t>
  </si>
  <si>
    <t>900kg</t>
  </si>
  <si>
    <t>1x6let</t>
  </si>
  <si>
    <r>
      <t xml:space="preserve">  </t>
    </r>
    <r>
      <rPr>
        <sz val="11"/>
        <color rgb="FFFF0000"/>
        <rFont val="Calibri"/>
        <family val="2"/>
        <charset val="238"/>
        <scheme val="minor"/>
      </rPr>
      <t xml:space="preserve">              odborná zkouška</t>
    </r>
  </si>
  <si>
    <t xml:space="preserve">                   neprovádí se</t>
  </si>
  <si>
    <t xml:space="preserve">           Inspekční prohlídka</t>
  </si>
  <si>
    <t>Výtahy SKM</t>
  </si>
  <si>
    <t>umístění                   (objekt, adresa)</t>
  </si>
  <si>
    <t>rok               výroby</t>
  </si>
  <si>
    <t>druh</t>
  </si>
  <si>
    <t>nosnost   (kg)</t>
  </si>
  <si>
    <t>záruka do</t>
  </si>
  <si>
    <t>datum poslední odborné zkoušky</t>
  </si>
  <si>
    <t>datumy poslední inspekční prohlídky            *) uvedení do provozu)</t>
  </si>
  <si>
    <t>následu-              jící inspekční prohlídka nejpozději do</t>
  </si>
  <si>
    <t>nákladní</t>
  </si>
  <si>
    <t>ne</t>
  </si>
  <si>
    <t>osobní</t>
  </si>
  <si>
    <t>x</t>
  </si>
  <si>
    <t>Automatické dveře SKM</t>
  </si>
  <si>
    <t>stávající servisní smlouva</t>
  </si>
  <si>
    <t>Odborná zkouška</t>
  </si>
  <si>
    <t>Inspekční prohlídka</t>
  </si>
  <si>
    <t>Cena odborné prohlídky</t>
  </si>
  <si>
    <t>Cena odborné zkoušky</t>
  </si>
  <si>
    <t>Cena prohlídky aut. dveří/ měsíc</t>
  </si>
  <si>
    <t>EMOS Alumatic</t>
  </si>
  <si>
    <t>EMOS SLIM S72-2K</t>
  </si>
  <si>
    <t>CELKEM</t>
  </si>
  <si>
    <t>Automatické dveře</t>
  </si>
  <si>
    <t xml:space="preserve"> Miroslav Matoušek</t>
  </si>
  <si>
    <t>automatické posuvné dveře typ record STA 20</t>
  </si>
  <si>
    <t xml:space="preserve">Pasteurova 3 </t>
  </si>
  <si>
    <t>630kg</t>
  </si>
  <si>
    <t>KONE</t>
  </si>
  <si>
    <t>výr.č.43672179</t>
  </si>
  <si>
    <t>David Hrubec</t>
  </si>
  <si>
    <t>Od 1.1.2025</t>
  </si>
  <si>
    <t xml:space="preserve">     Pasteurova 3</t>
  </si>
  <si>
    <t>Richard Černý</t>
  </si>
  <si>
    <t>Výtahy CPTO</t>
  </si>
  <si>
    <t>Umístění (objekt, adresa)</t>
  </si>
  <si>
    <t>Výrobce</t>
  </si>
  <si>
    <t>počet stanic/nástupišť</t>
  </si>
  <si>
    <t>datumy poslední inspekční prohlídky            *) od uvedení do provozu)</t>
  </si>
  <si>
    <t>Pasteurova 3632/15</t>
  </si>
  <si>
    <t>KONE a.s</t>
  </si>
  <si>
    <t>PW 24 / 10 - 19</t>
  </si>
  <si>
    <t>elektrický trakční</t>
  </si>
  <si>
    <t>436 762 43</t>
  </si>
  <si>
    <t>9/9</t>
  </si>
  <si>
    <t xml:space="preserve">01.07.2024 ( MTS ) </t>
  </si>
  <si>
    <t>25.05.2025 (KONE)</t>
  </si>
  <si>
    <t>PW 18 / 10 - 19</t>
  </si>
  <si>
    <t>436 762 44</t>
  </si>
  <si>
    <t>436 762 45</t>
  </si>
  <si>
    <t>PW 08 / 10 - 19</t>
  </si>
  <si>
    <t>436 762 41</t>
  </si>
  <si>
    <t>6/6</t>
  </si>
  <si>
    <t>436 762 42</t>
  </si>
  <si>
    <t>Pasteurova 3632/15 (MENZA)</t>
  </si>
  <si>
    <t>436 762 40</t>
  </si>
  <si>
    <t>2/2</t>
  </si>
  <si>
    <t>CPTO - RECEPCE</t>
  </si>
  <si>
    <t>TA-4-BLASI ( Karusel)</t>
  </si>
  <si>
    <t>20.1.2020 ( uvedení do provozu )</t>
  </si>
  <si>
    <t>RACCON pod MTS do 6/2024</t>
  </si>
  <si>
    <t>CPTO - MENZA</t>
  </si>
  <si>
    <t xml:space="preserve">CPTO- GARÁŽ </t>
  </si>
  <si>
    <t>T 100 DES ( SEKČNÍ VRATA )</t>
  </si>
  <si>
    <t>servis započne po ukončení záruční doby:</t>
  </si>
  <si>
    <t>Nabídková cena za dobu plnění za nezbytné servisní zásahy</t>
  </si>
  <si>
    <t>budova H</t>
  </si>
  <si>
    <t>Pasteurova 7,FSI</t>
  </si>
  <si>
    <t>v.č.44229475</t>
  </si>
  <si>
    <t>budova CEMMTECH</t>
  </si>
  <si>
    <t>2500kg</t>
  </si>
  <si>
    <t>v.č.44229476</t>
  </si>
  <si>
    <t>v záruce do r. 2024</t>
  </si>
  <si>
    <t>samostatná servisní smlouva s fi. KONE</t>
  </si>
  <si>
    <t>Rektorát</t>
  </si>
  <si>
    <t>SKM</t>
  </si>
  <si>
    <t>FUD</t>
  </si>
  <si>
    <t>FF</t>
  </si>
  <si>
    <t>FSI - výtahy</t>
  </si>
  <si>
    <t>Opravy</t>
  </si>
  <si>
    <t>Celkem nabídková cena cenový model (v Kč bez DPH)</t>
  </si>
  <si>
    <t>Výtahy</t>
  </si>
  <si>
    <t>Aut. Vchodové dveře</t>
  </si>
  <si>
    <t>Odborná prohlídka</t>
  </si>
  <si>
    <t>Prohlídka aut. Dveří</t>
  </si>
  <si>
    <t>Celkem</t>
  </si>
  <si>
    <t>neprovádí se</t>
  </si>
  <si>
    <t xml:space="preserve">Automatické dveře CPTO </t>
  </si>
  <si>
    <t>nevztahuje se</t>
  </si>
  <si>
    <t>CPTO</t>
  </si>
  <si>
    <t>Nabídková cena v Kč bez DPH za jednu hodinu servisního zásahu</t>
  </si>
  <si>
    <t>Dopravné</t>
  </si>
  <si>
    <t>Dopravné / Výjezd k servisnímu zásahu</t>
  </si>
  <si>
    <t>Cena za 1 výjezd k servisnímu zásahu v pracovních dnech a hodinách:</t>
  </si>
  <si>
    <t>Roman Kučaba</t>
  </si>
  <si>
    <t>800kg</t>
  </si>
  <si>
    <t xml:space="preserve">Petr Dvořák </t>
  </si>
  <si>
    <t>Dohled nad pokračující správnou funkcí základních prvků výtahu</t>
  </si>
  <si>
    <t>Cena dohledu nad pokračující správnou funkcí základních prvků výtahu/měsíc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</si>
</sst>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NumberFormat="1"/>
    <xf numFmtId="0" fontId="0" fillId="2" borderId="7" xfId="0" applyNumberFormat="1" applyFill="1" applyBorder="1"/>
    <xf numFmtId="0" fontId="0" fillId="2" borderId="4" xfId="0" applyNumberFormat="1" applyFill="1" applyBorder="1"/>
    <xf numFmtId="0" fontId="0" fillId="3" borderId="4" xfId="0" applyNumberFormat="1" applyFill="1" applyBorder="1"/>
    <xf numFmtId="0" fontId="0" fillId="3" borderId="3" xfId="0" applyNumberFormat="1" applyFill="1" applyBorder="1"/>
    <xf numFmtId="0" fontId="0" fillId="4" borderId="4" xfId="0" applyFill="1" applyBorder="1"/>
    <xf numFmtId="0" fontId="0" fillId="4" borderId="5" xfId="0" applyFill="1" applyBorder="1"/>
    <xf numFmtId="0" fontId="0" fillId="5" borderId="4" xfId="0" applyNumberFormat="1" applyFill="1" applyBorder="1"/>
    <xf numFmtId="0" fontId="0" fillId="6" borderId="4" xfId="0" applyFill="1" applyBorder="1"/>
    <xf numFmtId="0" fontId="0" fillId="6" borderId="6" xfId="0" applyFill="1" applyBorder="1"/>
    <xf numFmtId="0" fontId="0" fillId="7" borderId="8" xfId="0" applyNumberFormat="1" applyFill="1" applyBorder="1"/>
    <xf numFmtId="0" fontId="0" fillId="7" borderId="1" xfId="0" applyNumberFormat="1" applyFill="1" applyBorder="1"/>
    <xf numFmtId="0" fontId="0" fillId="5" borderId="6" xfId="0" applyNumberFormat="1" applyFill="1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" fillId="0" borderId="14" xfId="0" applyFont="1" applyBorder="1"/>
    <xf numFmtId="0" fontId="1" fillId="0" borderId="17" xfId="0" applyFont="1" applyBorder="1"/>
    <xf numFmtId="0" fontId="0" fillId="0" borderId="20" xfId="0" applyBorder="1"/>
    <xf numFmtId="0" fontId="0" fillId="0" borderId="21" xfId="0" applyBorder="1"/>
    <xf numFmtId="0" fontId="1" fillId="0" borderId="0" xfId="0" applyFont="1"/>
    <xf numFmtId="0" fontId="5" fillId="0" borderId="0" xfId="0" applyFont="1"/>
    <xf numFmtId="0" fontId="0" fillId="0" borderId="22" xfId="0" applyBorder="1"/>
    <xf numFmtId="0" fontId="0" fillId="0" borderId="2" xfId="0" applyBorder="1"/>
    <xf numFmtId="0" fontId="0" fillId="8" borderId="10" xfId="0" applyFill="1" applyBorder="1"/>
    <xf numFmtId="0" fontId="0" fillId="8" borderId="8" xfId="0" applyFill="1" applyBorder="1"/>
    <xf numFmtId="0" fontId="7" fillId="0" borderId="0" xfId="0" applyFont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28" xfId="0" applyBorder="1"/>
    <xf numFmtId="0" fontId="0" fillId="0" borderId="8" xfId="0" applyBorder="1"/>
    <xf numFmtId="0" fontId="0" fillId="8" borderId="29" xfId="0" applyFill="1" applyBorder="1"/>
    <xf numFmtId="14" fontId="0" fillId="0" borderId="10" xfId="0" applyNumberFormat="1" applyBorder="1"/>
    <xf numFmtId="14" fontId="0" fillId="0" borderId="29" xfId="0" applyNumberFormat="1" applyBorder="1"/>
    <xf numFmtId="14" fontId="0" fillId="0" borderId="22" xfId="0" applyNumberFormat="1" applyBorder="1"/>
    <xf numFmtId="0" fontId="0" fillId="0" borderId="4" xfId="0" applyBorder="1"/>
    <xf numFmtId="0" fontId="0" fillId="9" borderId="4" xfId="0" applyFill="1" applyBorder="1"/>
    <xf numFmtId="0" fontId="0" fillId="0" borderId="0" xfId="0" applyBorder="1" applyAlignment="1">
      <alignment vertical="center" wrapText="1"/>
    </xf>
    <xf numFmtId="0" fontId="0" fillId="0" borderId="0" xfId="0" applyFill="1" applyBorder="1"/>
    <xf numFmtId="14" fontId="0" fillId="0" borderId="0" xfId="0" applyNumberFormat="1"/>
    <xf numFmtId="17" fontId="0" fillId="0" borderId="0" xfId="0" applyNumberFormat="1"/>
    <xf numFmtId="49" fontId="0" fillId="0" borderId="4" xfId="0" applyNumberFormat="1" applyBorder="1" applyAlignment="1">
      <alignment horizontal="center" vertical="center" wrapText="1"/>
    </xf>
    <xf numFmtId="14" fontId="0" fillId="10" borderId="4" xfId="0" applyNumberForma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164" fontId="0" fillId="10" borderId="4" xfId="0" applyNumberFormat="1" applyFill="1" applyBorder="1" applyAlignment="1">
      <alignment horizontal="center" vertical="center" wrapText="1"/>
    </xf>
    <xf numFmtId="49" fontId="0" fillId="10" borderId="4" xfId="0" applyNumberFormat="1" applyFill="1" applyBorder="1" applyAlignment="1">
      <alignment horizontal="center" vertical="center" wrapText="1"/>
    </xf>
    <xf numFmtId="164" fontId="0" fillId="10" borderId="10" xfId="0" applyNumberForma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6" borderId="29" xfId="0" applyFill="1" applyBorder="1"/>
    <xf numFmtId="0" fontId="0" fillId="7" borderId="29" xfId="0" applyNumberFormat="1" applyFill="1" applyBorder="1"/>
    <xf numFmtId="0" fontId="0" fillId="5" borderId="29" xfId="0" applyNumberFormat="1" applyFill="1" applyBorder="1"/>
    <xf numFmtId="0" fontId="0" fillId="0" borderId="29" xfId="0" applyBorder="1"/>
    <xf numFmtId="0" fontId="0" fillId="0" borderId="24" xfId="0" applyBorder="1"/>
    <xf numFmtId="0" fontId="0" fillId="0" borderId="9" xfId="0" applyBorder="1"/>
    <xf numFmtId="0" fontId="0" fillId="7" borderId="5" xfId="0" applyNumberFormat="1" applyFill="1" applyBorder="1"/>
    <xf numFmtId="0" fontId="0" fillId="7" borderId="4" xfId="0" applyFill="1" applyBorder="1"/>
    <xf numFmtId="0" fontId="0" fillId="5" borderId="7" xfId="0" applyFill="1" applyBorder="1"/>
    <xf numFmtId="0" fontId="0" fillId="0" borderId="10" xfId="0" applyBorder="1"/>
    <xf numFmtId="0" fontId="0" fillId="0" borderId="33" xfId="0" applyBorder="1"/>
    <xf numFmtId="165" fontId="4" fillId="0" borderId="4" xfId="0" applyNumberFormat="1" applyFont="1" applyBorder="1"/>
    <xf numFmtId="165" fontId="4" fillId="0" borderId="0" xfId="0" applyNumberFormat="1" applyFont="1"/>
    <xf numFmtId="0" fontId="0" fillId="0" borderId="4" xfId="0" applyBorder="1" applyAlignment="1">
      <alignment horizontal="right"/>
    </xf>
    <xf numFmtId="165" fontId="4" fillId="0" borderId="0" xfId="0" applyNumberFormat="1" applyFont="1" applyBorder="1"/>
    <xf numFmtId="0" fontId="4" fillId="0" borderId="0" xfId="0" applyFont="1" applyAlignment="1">
      <alignment horizontal="center" vertical="center" wrapText="1"/>
    </xf>
    <xf numFmtId="165" fontId="4" fillId="0" borderId="2" xfId="0" applyNumberFormat="1" applyFont="1" applyBorder="1"/>
    <xf numFmtId="0" fontId="0" fillId="0" borderId="0" xfId="0" applyFill="1"/>
    <xf numFmtId="0" fontId="0" fillId="0" borderId="0" xfId="0" applyAlignment="1"/>
    <xf numFmtId="165" fontId="0" fillId="0" borderId="0" xfId="0" applyNumberFormat="1" applyFill="1"/>
    <xf numFmtId="1" fontId="0" fillId="0" borderId="18" xfId="0" applyNumberFormat="1" applyBorder="1"/>
    <xf numFmtId="1" fontId="0" fillId="0" borderId="38" xfId="0" applyNumberFormat="1" applyBorder="1"/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Protection="1"/>
    <xf numFmtId="0" fontId="4" fillId="0" borderId="4" xfId="0" applyFont="1" applyBorder="1" applyAlignment="1" applyProtection="1">
      <alignment horizontal="center"/>
    </xf>
    <xf numFmtId="0" fontId="6" fillId="0" borderId="0" xfId="0" applyFont="1" applyProtection="1"/>
    <xf numFmtId="0" fontId="0" fillId="0" borderId="0" xfId="0" applyProtection="1"/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165" fontId="0" fillId="0" borderId="4" xfId="0" applyNumberFormat="1" applyBorder="1" applyProtection="1"/>
    <xf numFmtId="165" fontId="0" fillId="0" borderId="4" xfId="0" applyNumberFormat="1" applyBorder="1" applyAlignment="1" applyProtection="1">
      <alignment horizontal="right"/>
    </xf>
    <xf numFmtId="165" fontId="0" fillId="0" borderId="10" xfId="0" applyNumberFormat="1" applyBorder="1" applyProtection="1"/>
    <xf numFmtId="165" fontId="4" fillId="0" borderId="8" xfId="0" applyNumberFormat="1" applyFont="1" applyFill="1" applyBorder="1" applyProtection="1"/>
    <xf numFmtId="165" fontId="4" fillId="0" borderId="4" xfId="0" applyNumberFormat="1" applyFont="1" applyFill="1" applyBorder="1" applyProtection="1"/>
    <xf numFmtId="165" fontId="6" fillId="0" borderId="0" xfId="0" applyNumberFormat="1" applyFont="1" applyProtection="1"/>
    <xf numFmtId="165" fontId="0" fillId="0" borderId="24" xfId="0" applyNumberFormat="1" applyBorder="1" applyProtection="1"/>
    <xf numFmtId="165" fontId="0" fillId="0" borderId="0" xfId="0" applyNumberFormat="1" applyBorder="1" applyProtection="1"/>
    <xf numFmtId="165" fontId="0" fillId="0" borderId="0" xfId="0" applyNumberFormat="1" applyProtection="1"/>
    <xf numFmtId="165" fontId="0" fillId="0" borderId="10" xfId="0" applyNumberFormat="1" applyBorder="1" applyAlignment="1" applyProtection="1">
      <alignment horizontal="right"/>
    </xf>
    <xf numFmtId="0" fontId="4" fillId="0" borderId="4" xfId="0" applyFont="1" applyBorder="1" applyProtection="1"/>
    <xf numFmtId="165" fontId="4" fillId="0" borderId="4" xfId="0" applyNumberFormat="1" applyFont="1" applyBorder="1" applyProtection="1"/>
    <xf numFmtId="165" fontId="4" fillId="0" borderId="10" xfId="0" applyNumberFormat="1" applyFont="1" applyBorder="1" applyProtection="1"/>
    <xf numFmtId="165" fontId="4" fillId="0" borderId="0" xfId="0" applyNumberFormat="1" applyFont="1" applyBorder="1" applyProtection="1"/>
    <xf numFmtId="165" fontId="4" fillId="0" borderId="0" xfId="0" applyNumberFormat="1" applyFont="1" applyProtection="1"/>
    <xf numFmtId="0" fontId="4" fillId="0" borderId="0" xfId="0" applyFont="1" applyProtection="1"/>
    <xf numFmtId="165" fontId="0" fillId="8" borderId="4" xfId="0" applyNumberFormat="1" applyFill="1" applyBorder="1" applyProtection="1">
      <protection locked="0"/>
    </xf>
    <xf numFmtId="0" fontId="0" fillId="0" borderId="1" xfId="0" applyBorder="1" applyProtection="1"/>
    <xf numFmtId="0" fontId="0" fillId="4" borderId="4" xfId="0" applyFill="1" applyBorder="1" applyProtection="1"/>
    <xf numFmtId="0" fontId="0" fillId="3" borderId="4" xfId="0" applyNumberFormat="1" applyFill="1" applyBorder="1" applyProtection="1"/>
    <xf numFmtId="0" fontId="0" fillId="2" borderId="4" xfId="0" applyNumberFormat="1" applyFill="1" applyBorder="1" applyProtection="1"/>
    <xf numFmtId="0" fontId="0" fillId="8" borderId="10" xfId="0" applyFill="1" applyBorder="1" applyProtection="1"/>
    <xf numFmtId="0" fontId="0" fillId="8" borderId="8" xfId="0" applyFill="1" applyBorder="1" applyProtection="1"/>
    <xf numFmtId="0" fontId="1" fillId="8" borderId="10" xfId="0" applyFont="1" applyFill="1" applyBorder="1" applyProtection="1"/>
    <xf numFmtId="0" fontId="0" fillId="0" borderId="4" xfId="0" applyBorder="1" applyAlignment="1" applyProtection="1">
      <alignment horizontal="center" vertical="center" wrapText="1"/>
    </xf>
    <xf numFmtId="0" fontId="3" fillId="0" borderId="0" xfId="0" applyFont="1" applyProtection="1"/>
    <xf numFmtId="0" fontId="0" fillId="4" borderId="5" xfId="0" applyFill="1" applyBorder="1" applyProtection="1"/>
    <xf numFmtId="0" fontId="0" fillId="3" borderId="3" xfId="0" applyNumberFormat="1" applyFill="1" applyBorder="1" applyProtection="1"/>
    <xf numFmtId="0" fontId="0" fillId="2" borderId="5" xfId="0" applyNumberFormat="1" applyFill="1" applyBorder="1" applyProtection="1"/>
    <xf numFmtId="0" fontId="0" fillId="0" borderId="7" xfId="0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0" fillId="0" borderId="0" xfId="0" applyBorder="1" applyProtection="1"/>
    <xf numFmtId="0" fontId="0" fillId="0" borderId="21" xfId="0" applyBorder="1" applyProtection="1"/>
    <xf numFmtId="0" fontId="0" fillId="0" borderId="20" xfId="0" applyBorder="1" applyProtection="1"/>
    <xf numFmtId="0" fontId="0" fillId="0" borderId="30" xfId="0" applyBorder="1" applyProtection="1"/>
    <xf numFmtId="0" fontId="0" fillId="6" borderId="31" xfId="0" applyFill="1" applyBorder="1" applyProtection="1"/>
    <xf numFmtId="0" fontId="0" fillId="7" borderId="32" xfId="0" applyNumberFormat="1" applyFill="1" applyBorder="1" applyProtection="1"/>
    <xf numFmtId="0" fontId="0" fillId="5" borderId="31" xfId="0" applyNumberFormat="1" applyFill="1" applyBorder="1" applyProtection="1"/>
    <xf numFmtId="14" fontId="0" fillId="0" borderId="20" xfId="0" applyNumberFormat="1" applyBorder="1" applyProtection="1"/>
    <xf numFmtId="14" fontId="0" fillId="0" borderId="37" xfId="0" applyNumberFormat="1" applyBorder="1" applyProtection="1"/>
    <xf numFmtId="0" fontId="0" fillId="0" borderId="15" xfId="0" applyBorder="1" applyProtection="1"/>
    <xf numFmtId="0" fontId="0" fillId="6" borderId="4" xfId="0" applyFill="1" applyBorder="1" applyProtection="1"/>
    <xf numFmtId="0" fontId="0" fillId="7" borderId="8" xfId="0" applyNumberFormat="1" applyFill="1" applyBorder="1" applyProtection="1"/>
    <xf numFmtId="0" fontId="0" fillId="5" borderId="4" xfId="0" applyNumberFormat="1" applyFill="1" applyBorder="1" applyProtection="1"/>
    <xf numFmtId="14" fontId="0" fillId="0" borderId="0" xfId="0" applyNumberFormat="1" applyBorder="1" applyProtection="1"/>
    <xf numFmtId="14" fontId="0" fillId="0" borderId="9" xfId="0" applyNumberFormat="1" applyBorder="1" applyProtection="1"/>
    <xf numFmtId="0" fontId="0" fillId="6" borderId="6" xfId="0" applyFill="1" applyBorder="1" applyProtection="1"/>
    <xf numFmtId="0" fontId="0" fillId="7" borderId="1" xfId="0" applyNumberFormat="1" applyFill="1" applyBorder="1" applyProtection="1"/>
    <xf numFmtId="0" fontId="0" fillId="5" borderId="6" xfId="0" applyNumberFormat="1" applyFill="1" applyBorder="1" applyProtection="1"/>
    <xf numFmtId="0" fontId="1" fillId="0" borderId="1" xfId="0" applyFont="1" applyBorder="1" applyProtection="1"/>
    <xf numFmtId="0" fontId="0" fillId="0" borderId="0" xfId="0" applyNumberFormat="1" applyBorder="1" applyProtection="1"/>
    <xf numFmtId="165" fontId="1" fillId="0" borderId="4" xfId="0" applyNumberFormat="1" applyFont="1" applyBorder="1" applyProtection="1"/>
    <xf numFmtId="0" fontId="0" fillId="7" borderId="4" xfId="0" applyNumberFormat="1" applyFill="1" applyBorder="1" applyProtection="1"/>
    <xf numFmtId="0" fontId="2" fillId="0" borderId="0" xfId="0" applyFont="1" applyBorder="1" applyProtection="1"/>
    <xf numFmtId="0" fontId="0" fillId="6" borderId="4" xfId="0" applyNumberFormat="1" applyFill="1" applyBorder="1" applyProtection="1"/>
    <xf numFmtId="0" fontId="0" fillId="0" borderId="0" xfId="0" applyFill="1" applyBorder="1" applyProtection="1"/>
    <xf numFmtId="0" fontId="8" fillId="0" borderId="0" xfId="0" applyFont="1" applyBorder="1" applyProtection="1"/>
    <xf numFmtId="0" fontId="0" fillId="0" borderId="5" xfId="0" applyBorder="1" applyProtection="1"/>
    <xf numFmtId="0" fontId="0" fillId="0" borderId="0" xfId="0" applyNumberFormat="1" applyProtection="1"/>
    <xf numFmtId="0" fontId="0" fillId="0" borderId="1" xfId="0" applyNumberFormat="1" applyBorder="1" applyProtection="1"/>
    <xf numFmtId="0" fontId="0" fillId="0" borderId="11" xfId="0" applyBorder="1" applyProtection="1"/>
    <xf numFmtId="0" fontId="1" fillId="0" borderId="14" xfId="0" applyFont="1" applyBorder="1" applyProtection="1"/>
    <xf numFmtId="0" fontId="1" fillId="0" borderId="17" xfId="0" applyFont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12" xfId="0" applyBorder="1" applyProtection="1"/>
    <xf numFmtId="0" fontId="0" fillId="0" borderId="34" xfId="0" applyBorder="1" applyProtection="1"/>
    <xf numFmtId="0" fontId="0" fillId="0" borderId="36" xfId="0" applyBorder="1" applyProtection="1"/>
    <xf numFmtId="0" fontId="0" fillId="0" borderId="28" xfId="0" applyBorder="1" applyProtection="1"/>
    <xf numFmtId="0" fontId="0" fillId="0" borderId="16" xfId="0" applyBorder="1" applyProtection="1"/>
    <xf numFmtId="0" fontId="0" fillId="0" borderId="35" xfId="0" applyBorder="1" applyProtection="1"/>
    <xf numFmtId="0" fontId="0" fillId="0" borderId="13" xfId="0" applyBorder="1" applyProtection="1"/>
    <xf numFmtId="0" fontId="1" fillId="0" borderId="0" xfId="0" applyFont="1" applyBorder="1" applyProtection="1"/>
    <xf numFmtId="0" fontId="0" fillId="0" borderId="0" xfId="0" applyFill="1" applyProtection="1"/>
    <xf numFmtId="1" fontId="0" fillId="0" borderId="19" xfId="0" applyNumberFormat="1" applyBorder="1" applyProtection="1"/>
    <xf numFmtId="1" fontId="0" fillId="0" borderId="12" xfId="0" applyNumberFormat="1" applyBorder="1" applyProtection="1"/>
    <xf numFmtId="1" fontId="0" fillId="0" borderId="13" xfId="0" applyNumberFormat="1" applyBorder="1" applyProtection="1"/>
    <xf numFmtId="0" fontId="1" fillId="0" borderId="0" xfId="0" applyFont="1" applyProtection="1"/>
    <xf numFmtId="0" fontId="7" fillId="0" borderId="0" xfId="0" applyFont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8" borderId="23" xfId="0" applyFont="1" applyFill="1" applyBorder="1" applyAlignment="1" applyProtection="1">
      <alignment horizontal="center" vertical="center" wrapText="1"/>
    </xf>
    <xf numFmtId="0" fontId="0" fillId="8" borderId="7" xfId="0" applyFill="1" applyBorder="1" applyAlignment="1" applyProtection="1">
      <alignment horizontal="center" vertical="center" wrapText="1"/>
    </xf>
    <xf numFmtId="0" fontId="0" fillId="8" borderId="22" xfId="0" applyFill="1" applyBorder="1" applyAlignment="1" applyProtection="1">
      <alignment horizontal="center" vertical="center" wrapText="1"/>
    </xf>
    <xf numFmtId="0" fontId="0" fillId="8" borderId="4" xfId="0" applyFill="1" applyBorder="1" applyAlignment="1" applyProtection="1">
      <alignment horizontal="center" vertical="center" wrapText="1"/>
    </xf>
    <xf numFmtId="0" fontId="0" fillId="8" borderId="10" xfId="0" applyFill="1" applyBorder="1" applyAlignment="1" applyProtection="1">
      <alignment horizontal="center" vertical="center" wrapText="1"/>
    </xf>
    <xf numFmtId="164" fontId="0" fillId="8" borderId="4" xfId="0" applyNumberFormat="1" applyFill="1" applyBorder="1" applyAlignment="1" applyProtection="1">
      <alignment horizontal="center" vertical="center" wrapText="1"/>
    </xf>
    <xf numFmtId="164" fontId="0" fillId="8" borderId="10" xfId="0" applyNumberForma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 wrapText="1"/>
    </xf>
    <xf numFmtId="0" fontId="0" fillId="9" borderId="4" xfId="0" applyFill="1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165" fontId="4" fillId="0" borderId="16" xfId="0" applyNumberFormat="1" applyFont="1" applyBorder="1" applyProtection="1"/>
    <xf numFmtId="165" fontId="4" fillId="0" borderId="11" xfId="0" applyNumberFormat="1" applyFont="1" applyBorder="1" applyProtection="1"/>
    <xf numFmtId="0" fontId="0" fillId="0" borderId="14" xfId="0" applyBorder="1" applyProtection="1"/>
    <xf numFmtId="1" fontId="0" fillId="0" borderId="18" xfId="0" applyNumberFormat="1" applyBorder="1" applyProtection="1"/>
    <xf numFmtId="0" fontId="0" fillId="8" borderId="29" xfId="0" applyFill="1" applyBorder="1" applyProtection="1"/>
    <xf numFmtId="0" fontId="0" fillId="0" borderId="4" xfId="0" applyBorder="1" applyAlignment="1" applyProtection="1">
      <alignment horizontal="left"/>
    </xf>
    <xf numFmtId="1" fontId="0" fillId="0" borderId="4" xfId="0" applyNumberFormat="1" applyBorder="1" applyAlignment="1" applyProtection="1">
      <alignment horizontal="left"/>
    </xf>
    <xf numFmtId="14" fontId="0" fillId="0" borderId="10" xfId="0" applyNumberFormat="1" applyBorder="1" applyProtection="1"/>
    <xf numFmtId="0" fontId="0" fillId="0" borderId="8" xfId="0" applyBorder="1" applyProtection="1"/>
    <xf numFmtId="14" fontId="0" fillId="0" borderId="22" xfId="0" applyNumberFormat="1" applyBorder="1" applyProtection="1"/>
    <xf numFmtId="14" fontId="0" fillId="0" borderId="28" xfId="0" applyNumberFormat="1" applyBorder="1" applyProtection="1"/>
    <xf numFmtId="0" fontId="0" fillId="0" borderId="2" xfId="0" applyBorder="1" applyProtection="1"/>
    <xf numFmtId="0" fontId="0" fillId="9" borderId="0" xfId="0" applyFill="1" applyProtection="1"/>
    <xf numFmtId="165" fontId="0" fillId="8" borderId="4" xfId="0" applyNumberFormat="1" applyFill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9" borderId="5" xfId="0" applyFill="1" applyBorder="1" applyAlignment="1" applyProtection="1">
      <alignment horizontal="center" vertical="center" wrapText="1"/>
    </xf>
    <xf numFmtId="0" fontId="0" fillId="9" borderId="7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RX10"/>
  <sheetViews>
    <sheetView tabSelected="1" topLeftCell="D1" zoomScale="108" zoomScaleNormal="108" workbookViewId="0">
      <selection activeCell="O5" sqref="O5"/>
    </sheetView>
  </sheetViews>
  <sheetFormatPr defaultRowHeight="14.4" x14ac:dyDescent="0.3"/>
  <cols>
    <col min="1" max="1" width="18.109375" style="87" customWidth="1"/>
    <col min="2" max="14" width="13.6640625" style="87" customWidth="1"/>
    <col min="15" max="15" width="30.33203125" style="87" customWidth="1"/>
    <col min="16" max="16384" width="8.88671875" style="87"/>
  </cols>
  <sheetData>
    <row r="3" spans="1:15 16040:16040" ht="18" x14ac:dyDescent="0.35">
      <c r="A3" s="84"/>
      <c r="B3" s="213" t="s">
        <v>170</v>
      </c>
      <c r="C3" s="213"/>
      <c r="D3" s="213" t="s">
        <v>171</v>
      </c>
      <c r="E3" s="213"/>
      <c r="F3" s="213" t="s">
        <v>172</v>
      </c>
      <c r="G3" s="213"/>
      <c r="H3" s="213" t="s">
        <v>173</v>
      </c>
      <c r="I3" s="213"/>
      <c r="J3" s="214" t="s">
        <v>174</v>
      </c>
      <c r="K3" s="213" t="s">
        <v>185</v>
      </c>
      <c r="L3" s="213"/>
      <c r="M3" s="212" t="s">
        <v>175</v>
      </c>
      <c r="N3" s="210" t="s">
        <v>187</v>
      </c>
      <c r="O3" s="86" t="s">
        <v>176</v>
      </c>
    </row>
    <row r="4" spans="1:15 16040:16040" ht="28.5" customHeight="1" x14ac:dyDescent="0.35">
      <c r="A4" s="84"/>
      <c r="B4" s="88" t="s">
        <v>177</v>
      </c>
      <c r="C4" s="89" t="s">
        <v>178</v>
      </c>
      <c r="D4" s="88" t="s">
        <v>177</v>
      </c>
      <c r="E4" s="89" t="s">
        <v>119</v>
      </c>
      <c r="F4" s="88" t="s">
        <v>177</v>
      </c>
      <c r="G4" s="89" t="s">
        <v>119</v>
      </c>
      <c r="H4" s="88" t="s">
        <v>177</v>
      </c>
      <c r="I4" s="89" t="s">
        <v>178</v>
      </c>
      <c r="J4" s="214"/>
      <c r="K4" s="88" t="s">
        <v>177</v>
      </c>
      <c r="L4" s="89" t="s">
        <v>119</v>
      </c>
      <c r="M4" s="212"/>
      <c r="N4" s="211"/>
      <c r="O4" s="86"/>
    </row>
    <row r="5" spans="1:15 16040:16040" ht="18" x14ac:dyDescent="0.35">
      <c r="A5" s="84" t="s">
        <v>193</v>
      </c>
      <c r="B5" s="90">
        <f>Rektorát!Q23</f>
        <v>0</v>
      </c>
      <c r="C5" s="91" t="s">
        <v>184</v>
      </c>
      <c r="D5" s="90">
        <f>SKM!Q17</f>
        <v>0</v>
      </c>
      <c r="E5" s="91" t="s">
        <v>184</v>
      </c>
      <c r="F5" s="90">
        <f>FUD!N8</f>
        <v>0</v>
      </c>
      <c r="G5" s="91" t="s">
        <v>184</v>
      </c>
      <c r="H5" s="90">
        <f>FF!Q11</f>
        <v>0</v>
      </c>
      <c r="I5" s="91" t="s">
        <v>184</v>
      </c>
      <c r="J5" s="92">
        <f>FSI!Q5</f>
        <v>0</v>
      </c>
      <c r="K5" s="90">
        <f>CPTO!Q9</f>
        <v>0</v>
      </c>
      <c r="L5" s="91" t="s">
        <v>184</v>
      </c>
      <c r="M5" s="93">
        <f>Opravy!I3*1000</f>
        <v>0</v>
      </c>
      <c r="N5" s="94">
        <f>Opravy!I6*48</f>
        <v>0</v>
      </c>
      <c r="O5" s="95">
        <f>B9+C9+D9+E9+F9+G9+H9+I9+J9+K9+L9+M5+N5</f>
        <v>0</v>
      </c>
    </row>
    <row r="6" spans="1:15 16040:16040" x14ac:dyDescent="0.3">
      <c r="A6" s="84" t="s">
        <v>179</v>
      </c>
      <c r="B6" s="90">
        <f>Rektorát!R23</f>
        <v>0</v>
      </c>
      <c r="C6" s="91" t="s">
        <v>184</v>
      </c>
      <c r="D6" s="90">
        <f>SKM!R17</f>
        <v>0</v>
      </c>
      <c r="E6" s="91" t="s">
        <v>184</v>
      </c>
      <c r="F6" s="90">
        <f>FUD!O8</f>
        <v>0</v>
      </c>
      <c r="G6" s="91" t="s">
        <v>184</v>
      </c>
      <c r="H6" s="90">
        <f>FF!R11</f>
        <v>0</v>
      </c>
      <c r="I6" s="91" t="s">
        <v>184</v>
      </c>
      <c r="J6" s="92">
        <f>FSI!R5</f>
        <v>0</v>
      </c>
      <c r="K6" s="90">
        <f>CPTO!R9</f>
        <v>0</v>
      </c>
      <c r="L6" s="91" t="s">
        <v>184</v>
      </c>
      <c r="M6" s="96"/>
      <c r="N6" s="97"/>
      <c r="O6" s="98"/>
    </row>
    <row r="7" spans="1:15 16040:16040" x14ac:dyDescent="0.3">
      <c r="A7" s="84" t="s">
        <v>111</v>
      </c>
      <c r="B7" s="90">
        <f>Rektorát!S23</f>
        <v>0</v>
      </c>
      <c r="C7" s="91" t="s">
        <v>184</v>
      </c>
      <c r="D7" s="90">
        <f>SKM!S17</f>
        <v>0</v>
      </c>
      <c r="E7" s="91" t="s">
        <v>184</v>
      </c>
      <c r="F7" s="90">
        <f>FUD!P8</f>
        <v>0</v>
      </c>
      <c r="G7" s="91" t="s">
        <v>184</v>
      </c>
      <c r="H7" s="90">
        <f>FF!S11</f>
        <v>0</v>
      </c>
      <c r="I7" s="91" t="s">
        <v>184</v>
      </c>
      <c r="J7" s="92">
        <f>FSI!S5</f>
        <v>0</v>
      </c>
      <c r="K7" s="90">
        <f>CPTO!S9</f>
        <v>0</v>
      </c>
      <c r="L7" s="91" t="s">
        <v>184</v>
      </c>
      <c r="M7" s="97"/>
      <c r="N7" s="97"/>
      <c r="O7" s="98"/>
    </row>
    <row r="8" spans="1:15 16040:16040" x14ac:dyDescent="0.3">
      <c r="A8" s="84" t="s">
        <v>180</v>
      </c>
      <c r="B8" s="91" t="s">
        <v>184</v>
      </c>
      <c r="C8" s="90">
        <f>Rektorát!T34</f>
        <v>0</v>
      </c>
      <c r="D8" s="91" t="s">
        <v>184</v>
      </c>
      <c r="E8" s="90">
        <f>SKM!T17</f>
        <v>0</v>
      </c>
      <c r="F8" s="91" t="s">
        <v>184</v>
      </c>
      <c r="G8" s="90">
        <f>FUD!Q8</f>
        <v>0</v>
      </c>
      <c r="H8" s="91" t="s">
        <v>184</v>
      </c>
      <c r="I8" s="90">
        <f>FF!T11</f>
        <v>0</v>
      </c>
      <c r="J8" s="99" t="s">
        <v>184</v>
      </c>
      <c r="K8" s="91" t="s">
        <v>184</v>
      </c>
      <c r="L8" s="90">
        <f>CPTO!T16</f>
        <v>0</v>
      </c>
      <c r="M8" s="97"/>
      <c r="N8" s="97"/>
      <c r="O8" s="98"/>
    </row>
    <row r="9" spans="1:15 16040:16040" s="105" customFormat="1" x14ac:dyDescent="0.3">
      <c r="A9" s="100" t="s">
        <v>181</v>
      </c>
      <c r="B9" s="101">
        <f>SUM(B5:B7)</f>
        <v>0</v>
      </c>
      <c r="C9" s="101">
        <f>C8</f>
        <v>0</v>
      </c>
      <c r="D9" s="101">
        <f>SUM(D5:D7)</f>
        <v>0</v>
      </c>
      <c r="E9" s="101">
        <f>E8</f>
        <v>0</v>
      </c>
      <c r="F9" s="101">
        <f>SUM(F5:F7)</f>
        <v>0</v>
      </c>
      <c r="G9" s="101">
        <f>G8</f>
        <v>0</v>
      </c>
      <c r="H9" s="101">
        <f>SUM(H5:H7)</f>
        <v>0</v>
      </c>
      <c r="I9" s="101">
        <f>I8</f>
        <v>0</v>
      </c>
      <c r="J9" s="102">
        <f>SUM(J5:J7)</f>
        <v>0</v>
      </c>
      <c r="K9" s="101">
        <f>K5+K6+K7</f>
        <v>0</v>
      </c>
      <c r="L9" s="101">
        <f>L8</f>
        <v>0</v>
      </c>
      <c r="M9" s="103"/>
      <c r="N9" s="103"/>
      <c r="O9" s="104"/>
      <c r="WRX9" s="104">
        <f>SUM(J9:WRW9)</f>
        <v>0</v>
      </c>
    </row>
    <row r="10" spans="1:15 16040:16040" x14ac:dyDescent="0.3"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</row>
  </sheetData>
  <sheetProtection sheet="1" objects="1" scenarios="1"/>
  <mergeCells count="8">
    <mergeCell ref="N3:N4"/>
    <mergeCell ref="M3:M4"/>
    <mergeCell ref="K3:L3"/>
    <mergeCell ref="B3:C3"/>
    <mergeCell ref="D3:E3"/>
    <mergeCell ref="F3:G3"/>
    <mergeCell ref="H3:I3"/>
    <mergeCell ref="J3:J4"/>
  </mergeCells>
  <pageMargins left="0.7" right="0.7" top="0.78740157499999996" bottom="0.78740157499999996" header="0.3" footer="0.3"/>
  <pageSetup paperSize="9" orientation="portrait" r:id="rId1"/>
  <ignoredErrors>
    <ignoredError sqref="C9:D9 F9 H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3"/>
  <sheetViews>
    <sheetView zoomScale="94" zoomScaleNormal="94" workbookViewId="0">
      <selection activeCell="Q1" sqref="Q1:Q2"/>
    </sheetView>
  </sheetViews>
  <sheetFormatPr defaultRowHeight="14.4" x14ac:dyDescent="0.3"/>
  <cols>
    <col min="1" max="3" width="8.88671875" style="87"/>
    <col min="4" max="4" width="11" style="87" customWidth="1"/>
    <col min="5" max="6" width="8.88671875" style="87"/>
    <col min="7" max="7" width="13.88671875" style="87" bestFit="1" customWidth="1"/>
    <col min="8" max="10" width="8.88671875" style="87"/>
    <col min="11" max="12" width="9.109375" style="148"/>
    <col min="13" max="13" width="19" style="87" customWidth="1"/>
    <col min="14" max="14" width="8.88671875" style="87"/>
    <col min="15" max="15" width="18.44140625" style="87" customWidth="1"/>
    <col min="16" max="16" width="8.88671875" style="87"/>
    <col min="17" max="17" width="23.5546875" style="87" customWidth="1"/>
    <col min="18" max="18" width="22" style="87" customWidth="1"/>
    <col min="19" max="19" width="21.109375" style="87" customWidth="1"/>
    <col min="20" max="20" width="24.33203125" style="87" customWidth="1"/>
    <col min="21" max="21" width="21.33203125" style="87" customWidth="1"/>
    <col min="22" max="16384" width="8.88671875" style="87"/>
  </cols>
  <sheetData>
    <row r="1" spans="1:24" x14ac:dyDescent="0.3">
      <c r="D1" s="105" t="s">
        <v>0</v>
      </c>
      <c r="I1" s="107"/>
      <c r="J1" s="108" t="s">
        <v>24</v>
      </c>
      <c r="K1" s="109" t="s">
        <v>27</v>
      </c>
      <c r="L1" s="110" t="s">
        <v>26</v>
      </c>
      <c r="M1" s="111" t="s">
        <v>93</v>
      </c>
      <c r="N1" s="112"/>
      <c r="O1" s="113" t="s">
        <v>95</v>
      </c>
      <c r="P1" s="112"/>
      <c r="Q1" s="215" t="s">
        <v>194</v>
      </c>
      <c r="R1" s="217" t="s">
        <v>113</v>
      </c>
      <c r="S1" s="219" t="s">
        <v>114</v>
      </c>
      <c r="T1" s="221" t="s">
        <v>115</v>
      </c>
      <c r="U1" s="222" t="s">
        <v>160</v>
      </c>
    </row>
    <row r="2" spans="1:24" ht="41.4" customHeight="1" thickBot="1" x14ac:dyDescent="0.35">
      <c r="D2" s="115" t="s">
        <v>14</v>
      </c>
      <c r="H2" s="87" t="s">
        <v>13</v>
      </c>
      <c r="I2" s="107"/>
      <c r="J2" s="116" t="s">
        <v>23</v>
      </c>
      <c r="K2" s="117" t="s">
        <v>25</v>
      </c>
      <c r="L2" s="118" t="s">
        <v>25</v>
      </c>
      <c r="N2" s="107"/>
      <c r="P2" s="107"/>
      <c r="Q2" s="216"/>
      <c r="R2" s="218"/>
      <c r="S2" s="220"/>
      <c r="T2" s="221"/>
      <c r="U2" s="222"/>
      <c r="V2" s="120"/>
      <c r="W2" s="120"/>
      <c r="X2" s="121"/>
    </row>
    <row r="3" spans="1:24" x14ac:dyDescent="0.3">
      <c r="A3" s="122" t="s">
        <v>8</v>
      </c>
      <c r="B3" s="123"/>
      <c r="C3" s="123" t="s">
        <v>3</v>
      </c>
      <c r="D3" s="123" t="s">
        <v>1</v>
      </c>
      <c r="E3" s="123"/>
      <c r="F3" s="123" t="s">
        <v>2</v>
      </c>
      <c r="G3" s="123"/>
      <c r="H3" s="123">
        <v>2012</v>
      </c>
      <c r="I3" s="124"/>
      <c r="J3" s="125">
        <v>5</v>
      </c>
      <c r="K3" s="126">
        <v>5</v>
      </c>
      <c r="L3" s="127">
        <v>0</v>
      </c>
      <c r="M3" s="128">
        <v>45356</v>
      </c>
      <c r="N3" s="124"/>
      <c r="O3" s="129">
        <v>46451</v>
      </c>
      <c r="P3" s="124"/>
      <c r="Q3" s="106"/>
      <c r="R3" s="106"/>
      <c r="S3" s="106"/>
      <c r="T3" s="90" t="s">
        <v>182</v>
      </c>
      <c r="U3" s="121"/>
      <c r="V3" s="121"/>
      <c r="W3" s="121"/>
      <c r="X3" s="121"/>
    </row>
    <row r="4" spans="1:24" x14ac:dyDescent="0.3">
      <c r="A4" s="130" t="s">
        <v>8</v>
      </c>
      <c r="B4" s="121"/>
      <c r="C4" s="121" t="s">
        <v>4</v>
      </c>
      <c r="D4" s="121" t="s">
        <v>1</v>
      </c>
      <c r="E4" s="121"/>
      <c r="F4" s="121" t="s">
        <v>5</v>
      </c>
      <c r="G4" s="121"/>
      <c r="H4" s="121">
        <v>2012</v>
      </c>
      <c r="I4" s="107"/>
      <c r="J4" s="131">
        <v>5</v>
      </c>
      <c r="K4" s="132">
        <v>5</v>
      </c>
      <c r="L4" s="133">
        <v>0</v>
      </c>
      <c r="M4" s="134">
        <v>45356</v>
      </c>
      <c r="N4" s="107"/>
      <c r="O4" s="135">
        <v>46451</v>
      </c>
      <c r="P4" s="107"/>
      <c r="Q4" s="106"/>
      <c r="R4" s="106"/>
      <c r="S4" s="106"/>
      <c r="T4" s="90" t="s">
        <v>182</v>
      </c>
      <c r="U4" s="121"/>
      <c r="V4" s="121"/>
      <c r="W4" s="121"/>
      <c r="X4" s="121"/>
    </row>
    <row r="5" spans="1:24" x14ac:dyDescent="0.3">
      <c r="A5" s="130" t="s">
        <v>8</v>
      </c>
      <c r="B5" s="121"/>
      <c r="C5" s="121" t="s">
        <v>6</v>
      </c>
      <c r="D5" s="121" t="s">
        <v>1</v>
      </c>
      <c r="E5" s="121"/>
      <c r="F5" s="121" t="s">
        <v>7</v>
      </c>
      <c r="G5" s="121"/>
      <c r="H5" s="87">
        <v>2012</v>
      </c>
      <c r="I5" s="107"/>
      <c r="J5" s="136">
        <v>5</v>
      </c>
      <c r="K5" s="137">
        <v>5</v>
      </c>
      <c r="L5" s="138">
        <v>0</v>
      </c>
      <c r="M5" s="134">
        <v>45356</v>
      </c>
      <c r="N5" s="107"/>
      <c r="O5" s="135">
        <v>46451</v>
      </c>
      <c r="P5" s="107"/>
      <c r="Q5" s="106"/>
      <c r="R5" s="106"/>
      <c r="S5" s="106"/>
      <c r="T5" s="90" t="s">
        <v>182</v>
      </c>
      <c r="U5" s="121"/>
      <c r="V5" s="121"/>
      <c r="W5" s="121"/>
      <c r="X5" s="121"/>
    </row>
    <row r="6" spans="1:24" x14ac:dyDescent="0.3">
      <c r="A6" s="130"/>
      <c r="B6" s="121"/>
      <c r="C6" s="121"/>
      <c r="D6" s="121"/>
      <c r="E6" s="121"/>
      <c r="F6" s="121"/>
      <c r="G6" s="121"/>
      <c r="H6" s="121"/>
      <c r="I6" s="107"/>
      <c r="J6" s="131"/>
      <c r="K6" s="132"/>
      <c r="L6" s="133"/>
      <c r="M6" s="121"/>
      <c r="N6" s="107"/>
      <c r="O6" s="121"/>
      <c r="P6" s="107"/>
      <c r="Q6" s="90"/>
      <c r="R6" s="90"/>
      <c r="S6" s="90"/>
      <c r="T6" s="84"/>
      <c r="U6" s="121"/>
      <c r="V6" s="121"/>
      <c r="W6" s="121"/>
      <c r="X6" s="121"/>
    </row>
    <row r="7" spans="1:24" x14ac:dyDescent="0.3">
      <c r="A7" s="130" t="s">
        <v>9</v>
      </c>
      <c r="B7" s="121"/>
      <c r="C7" s="121" t="s">
        <v>10</v>
      </c>
      <c r="D7" s="121" t="s">
        <v>1</v>
      </c>
      <c r="E7" s="121"/>
      <c r="F7" s="121" t="s">
        <v>11</v>
      </c>
      <c r="G7" s="121"/>
      <c r="H7" s="121">
        <v>2012</v>
      </c>
      <c r="I7" s="139" t="s">
        <v>15</v>
      </c>
      <c r="J7" s="131">
        <v>7</v>
      </c>
      <c r="K7" s="132">
        <v>7</v>
      </c>
      <c r="L7" s="133">
        <v>0</v>
      </c>
      <c r="M7" s="134">
        <v>45356</v>
      </c>
      <c r="N7" s="107"/>
      <c r="O7" s="135">
        <v>46451</v>
      </c>
      <c r="P7" s="107"/>
      <c r="Q7" s="106"/>
      <c r="R7" s="106"/>
      <c r="S7" s="106"/>
      <c r="T7" s="90" t="s">
        <v>182</v>
      </c>
      <c r="U7" s="121"/>
      <c r="V7" s="121"/>
      <c r="W7" s="121"/>
      <c r="X7" s="121"/>
    </row>
    <row r="8" spans="1:24" x14ac:dyDescent="0.3">
      <c r="A8" s="130" t="s">
        <v>9</v>
      </c>
      <c r="B8" s="121"/>
      <c r="C8" s="121" t="s">
        <v>191</v>
      </c>
      <c r="D8" s="121" t="s">
        <v>1</v>
      </c>
      <c r="E8" s="121"/>
      <c r="F8" s="121" t="s">
        <v>12</v>
      </c>
      <c r="G8" s="121"/>
      <c r="H8" s="121">
        <v>2012</v>
      </c>
      <c r="I8" s="107"/>
      <c r="J8" s="131">
        <v>5</v>
      </c>
      <c r="K8" s="132">
        <v>3</v>
      </c>
      <c r="L8" s="133">
        <v>2</v>
      </c>
      <c r="M8" s="134">
        <v>45356</v>
      </c>
      <c r="N8" s="107"/>
      <c r="O8" s="135">
        <v>46451</v>
      </c>
      <c r="P8" s="107"/>
      <c r="Q8" s="106"/>
      <c r="R8" s="106"/>
      <c r="S8" s="106"/>
      <c r="T8" s="90" t="s">
        <v>182</v>
      </c>
      <c r="U8" s="121"/>
      <c r="V8" s="121"/>
      <c r="W8" s="121"/>
      <c r="X8" s="121"/>
    </row>
    <row r="9" spans="1:24" x14ac:dyDescent="0.3">
      <c r="A9" s="130" t="s">
        <v>89</v>
      </c>
      <c r="B9" s="121"/>
      <c r="C9" s="121" t="s">
        <v>91</v>
      </c>
      <c r="D9" s="121" t="s">
        <v>1</v>
      </c>
      <c r="E9" s="121"/>
      <c r="F9" s="121" t="s">
        <v>90</v>
      </c>
      <c r="G9" s="121"/>
      <c r="H9" s="121">
        <v>2011</v>
      </c>
      <c r="I9" s="107"/>
      <c r="J9" s="131">
        <v>3</v>
      </c>
      <c r="K9" s="132">
        <v>3</v>
      </c>
      <c r="L9" s="133">
        <v>0</v>
      </c>
      <c r="M9" s="134">
        <v>45356</v>
      </c>
      <c r="N9" s="107"/>
      <c r="O9" s="135">
        <v>46451</v>
      </c>
      <c r="P9" s="107"/>
      <c r="Q9" s="106"/>
      <c r="R9" s="106"/>
      <c r="S9" s="106"/>
      <c r="T9" s="90" t="s">
        <v>182</v>
      </c>
      <c r="U9" s="121"/>
      <c r="V9" s="121"/>
      <c r="W9" s="121"/>
      <c r="X9" s="121"/>
    </row>
    <row r="10" spans="1:24" hidden="1" x14ac:dyDescent="0.3">
      <c r="A10" s="130"/>
      <c r="B10" s="121"/>
      <c r="C10" s="121"/>
      <c r="D10" s="121"/>
      <c r="E10" s="121"/>
      <c r="F10" s="121"/>
      <c r="G10" s="121"/>
      <c r="H10" s="121"/>
      <c r="I10" s="107"/>
      <c r="J10" s="131"/>
      <c r="K10" s="132"/>
      <c r="L10" s="133"/>
      <c r="M10" s="121"/>
      <c r="N10" s="107"/>
      <c r="O10" s="121"/>
      <c r="P10" s="107"/>
      <c r="Q10" s="90"/>
      <c r="R10" s="90"/>
      <c r="S10" s="90"/>
      <c r="T10" s="84"/>
      <c r="U10" s="121"/>
      <c r="V10" s="121"/>
      <c r="W10" s="121"/>
      <c r="X10" s="121"/>
    </row>
    <row r="11" spans="1:24" hidden="1" x14ac:dyDescent="0.3">
      <c r="A11" s="130"/>
      <c r="B11" s="121"/>
      <c r="C11" s="121"/>
      <c r="D11" s="121"/>
      <c r="E11" s="121"/>
      <c r="F11" s="121"/>
      <c r="G11" s="121"/>
      <c r="H11" s="121"/>
      <c r="I11" s="107"/>
      <c r="J11" s="131"/>
      <c r="K11" s="132"/>
      <c r="L11" s="133"/>
      <c r="M11" s="140"/>
      <c r="N11" s="107"/>
      <c r="O11" s="134"/>
      <c r="P11" s="107"/>
      <c r="Q11" s="90"/>
      <c r="R11" s="90"/>
      <c r="S11" s="90"/>
      <c r="T11" s="84"/>
      <c r="U11" s="121"/>
      <c r="V11" s="121"/>
      <c r="W11" s="121"/>
      <c r="X11" s="121"/>
    </row>
    <row r="12" spans="1:24" x14ac:dyDescent="0.3">
      <c r="A12" s="130"/>
      <c r="B12" s="121"/>
      <c r="C12" s="121"/>
      <c r="D12" s="121"/>
      <c r="E12" s="121"/>
      <c r="F12" s="121"/>
      <c r="G12" s="121"/>
      <c r="H12" s="121"/>
      <c r="I12" s="139"/>
      <c r="J12" s="131"/>
      <c r="K12" s="132"/>
      <c r="L12" s="133"/>
      <c r="M12" s="134"/>
      <c r="N12" s="107"/>
      <c r="O12" s="134"/>
      <c r="P12" s="107"/>
      <c r="Q12" s="141"/>
      <c r="R12" s="90"/>
      <c r="S12" s="90"/>
      <c r="T12" s="84"/>
      <c r="U12" s="121"/>
      <c r="V12" s="121"/>
      <c r="W12" s="121"/>
      <c r="X12" s="121"/>
    </row>
    <row r="13" spans="1:24" x14ac:dyDescent="0.3">
      <c r="A13" s="130"/>
      <c r="B13" s="121"/>
      <c r="C13" s="121"/>
      <c r="D13" s="121"/>
      <c r="E13" s="121"/>
      <c r="F13" s="121"/>
      <c r="G13" s="121"/>
      <c r="H13" s="121"/>
      <c r="I13" s="139"/>
      <c r="J13" s="131"/>
      <c r="K13" s="132"/>
      <c r="L13" s="133"/>
      <c r="M13" s="134"/>
      <c r="N13" s="107"/>
      <c r="O13" s="134"/>
      <c r="P13" s="107"/>
      <c r="Q13" s="141"/>
      <c r="R13" s="90"/>
      <c r="S13" s="90"/>
      <c r="T13" s="84"/>
      <c r="U13" s="121"/>
      <c r="V13" s="121"/>
      <c r="W13" s="121"/>
      <c r="X13" s="121"/>
    </row>
    <row r="14" spans="1:24" x14ac:dyDescent="0.3">
      <c r="A14" s="130"/>
      <c r="B14" s="121"/>
      <c r="C14" s="121"/>
      <c r="D14" s="121"/>
      <c r="E14" s="121"/>
      <c r="F14" s="121"/>
      <c r="G14" s="121"/>
      <c r="H14" s="121"/>
      <c r="I14" s="107"/>
      <c r="J14" s="131"/>
      <c r="K14" s="142"/>
      <c r="L14" s="133"/>
      <c r="M14" s="121"/>
      <c r="N14" s="107"/>
      <c r="O14" s="121"/>
      <c r="P14" s="107"/>
      <c r="Q14" s="90"/>
      <c r="R14" s="90"/>
      <c r="S14" s="90"/>
      <c r="T14" s="84"/>
      <c r="U14" s="121"/>
      <c r="V14" s="121"/>
      <c r="W14" s="121"/>
      <c r="X14" s="121"/>
    </row>
    <row r="15" spans="1:24" x14ac:dyDescent="0.3">
      <c r="A15" s="130"/>
      <c r="B15" s="121"/>
      <c r="C15" s="121"/>
      <c r="D15" s="143" t="s">
        <v>16</v>
      </c>
      <c r="E15" s="121"/>
      <c r="F15" s="121"/>
      <c r="G15" s="121"/>
      <c r="H15" s="121"/>
      <c r="I15" s="107"/>
      <c r="J15" s="131"/>
      <c r="K15" s="132"/>
      <c r="L15" s="133"/>
      <c r="M15" s="121"/>
      <c r="N15" s="107"/>
      <c r="O15" s="121"/>
      <c r="P15" s="107"/>
      <c r="Q15" s="90"/>
      <c r="R15" s="90"/>
      <c r="S15" s="90"/>
      <c r="T15" s="84"/>
      <c r="U15" s="121"/>
      <c r="V15" s="121"/>
      <c r="W15" s="121"/>
      <c r="X15" s="121"/>
    </row>
    <row r="16" spans="1:24" x14ac:dyDescent="0.3">
      <c r="A16" s="130"/>
      <c r="B16" s="121"/>
      <c r="C16" s="121"/>
      <c r="D16" s="121"/>
      <c r="E16" s="121"/>
      <c r="F16" s="121"/>
      <c r="G16" s="121"/>
      <c r="H16" s="121"/>
      <c r="I16" s="107"/>
      <c r="J16" s="131"/>
      <c r="K16" s="132"/>
      <c r="L16" s="133"/>
      <c r="M16" s="121"/>
      <c r="N16" s="107"/>
      <c r="O16" s="121"/>
      <c r="P16" s="107"/>
      <c r="Q16" s="90"/>
      <c r="R16" s="90"/>
      <c r="S16" s="90"/>
      <c r="T16" s="84"/>
      <c r="U16" s="121"/>
      <c r="V16" s="121"/>
      <c r="W16" s="121"/>
      <c r="X16" s="121"/>
    </row>
    <row r="17" spans="1:24" x14ac:dyDescent="0.3">
      <c r="A17" s="130" t="s">
        <v>17</v>
      </c>
      <c r="B17" s="121"/>
      <c r="C17" s="121" t="s">
        <v>22</v>
      </c>
      <c r="D17" s="121" t="s">
        <v>18</v>
      </c>
      <c r="E17" s="121"/>
      <c r="F17" s="121" t="s">
        <v>19</v>
      </c>
      <c r="G17" s="121"/>
      <c r="H17" s="121">
        <v>2012</v>
      </c>
      <c r="I17" s="107"/>
      <c r="J17" s="144">
        <v>7</v>
      </c>
      <c r="K17" s="132">
        <v>7</v>
      </c>
      <c r="L17" s="133">
        <v>0</v>
      </c>
      <c r="M17" s="134">
        <v>45356</v>
      </c>
      <c r="N17" s="107" t="s">
        <v>92</v>
      </c>
      <c r="O17" s="121" t="s">
        <v>94</v>
      </c>
      <c r="P17" s="107"/>
      <c r="Q17" s="106"/>
      <c r="R17" s="106"/>
      <c r="S17" s="106"/>
      <c r="T17" s="90" t="s">
        <v>182</v>
      </c>
      <c r="U17" s="121"/>
      <c r="V17" s="121"/>
      <c r="W17" s="121"/>
      <c r="X17" s="121"/>
    </row>
    <row r="18" spans="1:24" x14ac:dyDescent="0.3">
      <c r="A18" s="130" t="s">
        <v>17</v>
      </c>
      <c r="B18" s="121"/>
      <c r="C18" s="121" t="s">
        <v>22</v>
      </c>
      <c r="D18" s="121" t="s">
        <v>18</v>
      </c>
      <c r="E18" s="121"/>
      <c r="F18" s="121" t="s">
        <v>20</v>
      </c>
      <c r="G18" s="121"/>
      <c r="H18" s="121">
        <v>2012</v>
      </c>
      <c r="I18" s="107"/>
      <c r="J18" s="131">
        <v>7</v>
      </c>
      <c r="K18" s="132">
        <v>7</v>
      </c>
      <c r="L18" s="133">
        <v>0</v>
      </c>
      <c r="M18" s="134">
        <v>45356</v>
      </c>
      <c r="N18" s="107" t="s">
        <v>92</v>
      </c>
      <c r="O18" s="121" t="s">
        <v>94</v>
      </c>
      <c r="P18" s="107"/>
      <c r="Q18" s="106"/>
      <c r="R18" s="106"/>
      <c r="S18" s="106"/>
      <c r="T18" s="90" t="s">
        <v>182</v>
      </c>
      <c r="U18" s="121"/>
      <c r="V18" s="121"/>
      <c r="W18" s="121"/>
      <c r="X18" s="121"/>
    </row>
    <row r="19" spans="1:24" x14ac:dyDescent="0.3">
      <c r="A19" s="130" t="s">
        <v>17</v>
      </c>
      <c r="B19" s="121"/>
      <c r="C19" s="121" t="s">
        <v>22</v>
      </c>
      <c r="D19" s="121" t="s">
        <v>18</v>
      </c>
      <c r="E19" s="121"/>
      <c r="F19" s="121" t="s">
        <v>21</v>
      </c>
      <c r="G19" s="121"/>
      <c r="H19" s="121">
        <v>2012</v>
      </c>
      <c r="I19" s="107"/>
      <c r="J19" s="131">
        <v>2</v>
      </c>
      <c r="K19" s="132">
        <v>2</v>
      </c>
      <c r="L19" s="133">
        <v>0</v>
      </c>
      <c r="M19" s="134">
        <v>45356</v>
      </c>
      <c r="N19" s="107" t="s">
        <v>92</v>
      </c>
      <c r="O19" s="121" t="s">
        <v>94</v>
      </c>
      <c r="P19" s="107"/>
      <c r="Q19" s="106"/>
      <c r="R19" s="106"/>
      <c r="S19" s="106"/>
      <c r="T19" s="90" t="s">
        <v>182</v>
      </c>
      <c r="U19" s="121"/>
      <c r="V19" s="121"/>
      <c r="W19" s="121"/>
      <c r="X19" s="121"/>
    </row>
    <row r="20" spans="1:24" x14ac:dyDescent="0.3">
      <c r="A20" s="130"/>
      <c r="B20" s="121"/>
      <c r="C20" s="121"/>
      <c r="D20" s="121"/>
      <c r="E20" s="121"/>
      <c r="F20" s="121"/>
      <c r="G20" s="121"/>
      <c r="H20" s="121"/>
      <c r="I20" s="107"/>
      <c r="J20" s="136"/>
      <c r="K20" s="137"/>
      <c r="L20" s="138"/>
      <c r="M20" s="121"/>
      <c r="N20" s="107"/>
      <c r="O20" s="121"/>
      <c r="P20" s="107"/>
      <c r="Q20" s="90"/>
      <c r="R20" s="90"/>
      <c r="S20" s="90"/>
      <c r="T20" s="84"/>
      <c r="U20" s="121"/>
      <c r="V20" s="121"/>
      <c r="W20" s="121"/>
      <c r="X20" s="121"/>
    </row>
    <row r="21" spans="1:24" x14ac:dyDescent="0.3">
      <c r="A21" s="130" t="s">
        <v>122</v>
      </c>
      <c r="B21" s="121"/>
      <c r="C21" s="145" t="s">
        <v>123</v>
      </c>
      <c r="D21" s="146" t="s">
        <v>124</v>
      </c>
      <c r="E21" s="121"/>
      <c r="F21" s="145" t="s">
        <v>125</v>
      </c>
      <c r="G21" s="121"/>
      <c r="H21" s="145">
        <v>2019</v>
      </c>
      <c r="I21" s="107"/>
      <c r="J21" s="131">
        <v>5</v>
      </c>
      <c r="K21" s="132">
        <v>5</v>
      </c>
      <c r="L21" s="133">
        <v>0</v>
      </c>
      <c r="M21" s="134">
        <v>45997</v>
      </c>
      <c r="N21" s="107"/>
      <c r="O21" s="134">
        <v>47093</v>
      </c>
      <c r="P21" s="107"/>
      <c r="Q21" s="106"/>
      <c r="R21" s="106"/>
      <c r="S21" s="106"/>
      <c r="T21" s="90" t="s">
        <v>182</v>
      </c>
      <c r="U21" s="146" t="s">
        <v>127</v>
      </c>
      <c r="V21" s="121"/>
      <c r="W21" s="121"/>
      <c r="X21" s="121"/>
    </row>
    <row r="22" spans="1:24" x14ac:dyDescent="0.3">
      <c r="A22" s="130"/>
      <c r="B22" s="121"/>
      <c r="C22" s="121"/>
      <c r="D22" s="143"/>
      <c r="E22" s="121"/>
      <c r="F22" s="121"/>
      <c r="G22" s="121"/>
      <c r="H22" s="121"/>
      <c r="I22" s="107"/>
      <c r="J22" s="131"/>
      <c r="K22" s="132"/>
      <c r="L22" s="133"/>
      <c r="M22" s="121"/>
      <c r="N22" s="107"/>
      <c r="O22" s="121"/>
      <c r="P22" s="107"/>
      <c r="Q22" s="147"/>
      <c r="R22" s="147"/>
      <c r="S22" s="147"/>
      <c r="T22" s="147"/>
      <c r="U22" s="121"/>
      <c r="V22" s="121"/>
      <c r="W22" s="121"/>
      <c r="X22" s="121"/>
    </row>
    <row r="23" spans="1:24" x14ac:dyDescent="0.3">
      <c r="L23" s="149"/>
      <c r="N23" s="107"/>
      <c r="P23" s="120" t="s">
        <v>118</v>
      </c>
      <c r="Q23" s="101">
        <f>(Q3*48)+(Q4*48)+(Q5*48)+(Q7*48)+(Q8*48)+(Q9*48)+(Q17*48)+(Q18*48)+(Q19*48)+(Q21*48)</f>
        <v>0</v>
      </c>
      <c r="R23" s="101">
        <f>R3+R4+R5+R7+R8+R9+R17+R18+R19+R21</f>
        <v>0</v>
      </c>
      <c r="S23" s="101">
        <f>S3+S4+S5+S7+S8+S9+S17+S18+S19+S21</f>
        <v>0</v>
      </c>
      <c r="T23" s="84"/>
      <c r="U23" s="121"/>
      <c r="V23" s="121"/>
      <c r="W23" s="121"/>
      <c r="X23" s="121"/>
    </row>
    <row r="24" spans="1:24" x14ac:dyDescent="0.3">
      <c r="L24" s="149"/>
      <c r="N24" s="107"/>
      <c r="P24" s="121"/>
      <c r="Q24" s="84"/>
      <c r="R24" s="84"/>
      <c r="S24" s="84"/>
      <c r="T24" s="84"/>
      <c r="U24" s="121"/>
      <c r="V24" s="121"/>
      <c r="W24" s="121"/>
      <c r="X24" s="121"/>
    </row>
    <row r="25" spans="1:24" x14ac:dyDescent="0.3">
      <c r="A25" s="87" t="s">
        <v>28</v>
      </c>
      <c r="B25" s="87" t="s">
        <v>29</v>
      </c>
      <c r="L25" s="149"/>
      <c r="N25" s="107"/>
      <c r="P25" s="121"/>
      <c r="Q25" s="84"/>
      <c r="R25" s="84"/>
      <c r="S25" s="84"/>
      <c r="T25" s="84"/>
      <c r="U25" s="121"/>
      <c r="V25" s="121"/>
      <c r="W25" s="121"/>
      <c r="X25" s="121"/>
    </row>
    <row r="26" spans="1:24" x14ac:dyDescent="0.3">
      <c r="B26" s="87" t="s">
        <v>30</v>
      </c>
      <c r="L26" s="149"/>
      <c r="N26" s="107"/>
      <c r="P26" s="121"/>
      <c r="Q26" s="84"/>
      <c r="R26" s="84"/>
      <c r="S26" s="84"/>
      <c r="T26" s="84"/>
      <c r="U26" s="121"/>
      <c r="V26" s="121"/>
      <c r="W26" s="121"/>
      <c r="X26" s="121"/>
    </row>
    <row r="27" spans="1:24" ht="15" thickBot="1" x14ac:dyDescent="0.35">
      <c r="A27" s="150"/>
      <c r="B27" s="150"/>
      <c r="C27" s="150"/>
      <c r="D27" s="150"/>
      <c r="E27" s="150"/>
      <c r="F27" s="150"/>
      <c r="G27" s="150"/>
      <c r="H27" s="121"/>
      <c r="I27" s="121"/>
      <c r="J27" s="121"/>
      <c r="L27" s="149"/>
      <c r="N27" s="107"/>
      <c r="P27" s="121"/>
      <c r="Q27" s="84"/>
      <c r="R27" s="84"/>
      <c r="S27" s="84"/>
      <c r="T27" s="84"/>
      <c r="U27" s="121"/>
      <c r="V27" s="121"/>
      <c r="W27" s="121"/>
      <c r="X27" s="121"/>
    </row>
    <row r="28" spans="1:24" ht="15" thickBot="1" x14ac:dyDescent="0.35">
      <c r="A28" s="151"/>
      <c r="B28" s="152" t="s">
        <v>59</v>
      </c>
      <c r="C28" s="152"/>
      <c r="D28" s="152"/>
      <c r="E28" s="153"/>
      <c r="F28" s="153"/>
      <c r="G28" s="154"/>
      <c r="H28" s="121"/>
      <c r="I28" s="121"/>
      <c r="L28" s="149"/>
      <c r="N28" s="107"/>
      <c r="P28" s="121"/>
      <c r="Q28" s="84"/>
      <c r="R28" s="84"/>
      <c r="S28" s="84"/>
      <c r="T28" s="84"/>
      <c r="U28" s="121"/>
      <c r="V28" s="121"/>
      <c r="W28" s="121"/>
      <c r="X28" s="121"/>
    </row>
    <row r="29" spans="1:24" x14ac:dyDescent="0.3">
      <c r="A29" s="122" t="s">
        <v>55</v>
      </c>
      <c r="B29" s="155"/>
      <c r="C29" s="123" t="s">
        <v>60</v>
      </c>
      <c r="D29" s="155"/>
      <c r="E29" s="122" t="s">
        <v>62</v>
      </c>
      <c r="F29" s="123"/>
      <c r="G29" s="155"/>
      <c r="H29" s="121" t="s">
        <v>58</v>
      </c>
      <c r="I29" s="121"/>
      <c r="L29" s="149"/>
      <c r="N29" s="107"/>
      <c r="P29" s="121"/>
      <c r="Q29" s="84"/>
      <c r="R29" s="84"/>
      <c r="S29" s="84"/>
      <c r="T29" s="84"/>
      <c r="U29" s="121"/>
      <c r="V29" s="121"/>
      <c r="W29" s="121"/>
      <c r="X29" s="121"/>
    </row>
    <row r="30" spans="1:24" x14ac:dyDescent="0.3">
      <c r="A30" s="130" t="s">
        <v>56</v>
      </c>
      <c r="B30" s="156"/>
      <c r="C30" s="121">
        <v>2011</v>
      </c>
      <c r="D30" s="156"/>
      <c r="E30" s="130" t="s">
        <v>63</v>
      </c>
      <c r="F30" s="121"/>
      <c r="G30" s="156"/>
      <c r="H30" s="121"/>
      <c r="I30" s="121"/>
      <c r="J30" s="121"/>
      <c r="K30" s="140"/>
      <c r="L30" s="149"/>
      <c r="M30" s="121"/>
      <c r="N30" s="107"/>
      <c r="O30" s="121"/>
      <c r="P30" s="121"/>
      <c r="Q30" s="90" t="s">
        <v>182</v>
      </c>
      <c r="R30" s="90" t="s">
        <v>182</v>
      </c>
      <c r="S30" s="90" t="s">
        <v>182</v>
      </c>
      <c r="T30" s="106"/>
      <c r="U30" s="121"/>
      <c r="V30" s="121"/>
      <c r="W30" s="121"/>
      <c r="X30" s="121"/>
    </row>
    <row r="31" spans="1:24" x14ac:dyDescent="0.3">
      <c r="A31" s="130" t="s">
        <v>56</v>
      </c>
      <c r="B31" s="156"/>
      <c r="C31" s="121">
        <v>2011</v>
      </c>
      <c r="D31" s="156"/>
      <c r="E31" s="130" t="s">
        <v>63</v>
      </c>
      <c r="F31" s="121"/>
      <c r="G31" s="156"/>
      <c r="H31" s="121"/>
      <c r="I31" s="121"/>
      <c r="J31" s="121"/>
      <c r="K31" s="140"/>
      <c r="L31" s="149"/>
      <c r="M31" s="121"/>
      <c r="N31" s="107"/>
      <c r="O31" s="121"/>
      <c r="P31" s="121"/>
      <c r="Q31" s="90" t="s">
        <v>182</v>
      </c>
      <c r="R31" s="90" t="s">
        <v>182</v>
      </c>
      <c r="S31" s="90" t="s">
        <v>182</v>
      </c>
      <c r="T31" s="106"/>
      <c r="U31" s="121"/>
      <c r="V31" s="121"/>
      <c r="W31" s="121"/>
      <c r="X31" s="121"/>
    </row>
    <row r="32" spans="1:24" ht="15" thickBot="1" x14ac:dyDescent="0.35">
      <c r="A32" s="157" t="s">
        <v>57</v>
      </c>
      <c r="B32" s="156"/>
      <c r="C32" s="157">
        <v>2011</v>
      </c>
      <c r="D32" s="158"/>
      <c r="E32" s="157" t="s">
        <v>63</v>
      </c>
      <c r="F32" s="159"/>
      <c r="G32" s="156"/>
      <c r="H32" s="150"/>
      <c r="I32" s="150"/>
      <c r="J32" s="121"/>
      <c r="K32" s="140"/>
      <c r="L32" s="140"/>
      <c r="M32" s="121"/>
      <c r="N32" s="121"/>
      <c r="O32" s="121"/>
      <c r="P32" s="121"/>
      <c r="Q32" s="90" t="s">
        <v>182</v>
      </c>
      <c r="R32" s="90" t="s">
        <v>182</v>
      </c>
      <c r="S32" s="90" t="s">
        <v>182</v>
      </c>
      <c r="T32" s="106"/>
      <c r="U32" s="121"/>
      <c r="V32" s="121"/>
      <c r="W32" s="121"/>
      <c r="X32" s="121"/>
    </row>
    <row r="33" spans="1:24" ht="15" thickBot="1" x14ac:dyDescent="0.35">
      <c r="A33" s="160" t="s">
        <v>128</v>
      </c>
      <c r="B33" s="161"/>
      <c r="C33" s="150">
        <v>2019</v>
      </c>
      <c r="D33" s="162"/>
      <c r="E33" s="160" t="s">
        <v>121</v>
      </c>
      <c r="F33" s="150"/>
      <c r="G33" s="161"/>
      <c r="H33" s="121"/>
      <c r="I33" s="153"/>
      <c r="J33" s="121"/>
      <c r="K33" s="140"/>
      <c r="L33" s="140"/>
      <c r="M33" s="121"/>
      <c r="N33" s="121"/>
      <c r="O33" s="121"/>
      <c r="P33" s="121"/>
      <c r="Q33" s="90" t="s">
        <v>182</v>
      </c>
      <c r="R33" s="90" t="s">
        <v>182</v>
      </c>
      <c r="S33" s="90" t="s">
        <v>182</v>
      </c>
      <c r="T33" s="106"/>
      <c r="U33" s="163" t="s">
        <v>127</v>
      </c>
      <c r="V33" s="121"/>
      <c r="W33" s="121"/>
      <c r="X33" s="121"/>
    </row>
    <row r="34" spans="1:24" x14ac:dyDescent="0.3">
      <c r="A34" s="130"/>
      <c r="B34" s="123"/>
      <c r="D34" s="123"/>
      <c r="E34" s="121"/>
      <c r="F34" s="121"/>
      <c r="G34" s="123"/>
      <c r="H34" s="123"/>
      <c r="I34" s="121"/>
      <c r="J34" s="121"/>
      <c r="K34" s="140"/>
      <c r="L34" s="140"/>
      <c r="M34" s="121"/>
      <c r="N34" s="121"/>
      <c r="O34" s="121"/>
      <c r="P34" s="121"/>
      <c r="Q34" s="84"/>
      <c r="R34" s="84"/>
      <c r="S34" s="84"/>
      <c r="T34" s="101">
        <f>(T30*48)+(T31*48)+(T32*48)+(T33*48)</f>
        <v>0</v>
      </c>
      <c r="U34" s="121"/>
      <c r="V34" s="121"/>
      <c r="W34" s="121"/>
      <c r="X34" s="121"/>
    </row>
    <row r="35" spans="1:24" x14ac:dyDescent="0.3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40"/>
      <c r="L35" s="140"/>
      <c r="M35" s="121"/>
      <c r="N35" s="121"/>
      <c r="O35" s="121"/>
      <c r="P35" s="121"/>
      <c r="Q35" s="121"/>
      <c r="R35" s="121"/>
      <c r="S35" s="121"/>
      <c r="T35" s="156"/>
      <c r="U35" s="121"/>
      <c r="V35" s="121"/>
      <c r="W35" s="121"/>
      <c r="X35" s="121"/>
    </row>
    <row r="36" spans="1:24" ht="15" thickBot="1" x14ac:dyDescent="0.35">
      <c r="A36" s="130"/>
      <c r="B36" s="121"/>
      <c r="C36" s="121"/>
      <c r="D36" s="121"/>
      <c r="E36" s="121"/>
      <c r="F36" s="121"/>
      <c r="G36" s="121"/>
      <c r="I36" s="121"/>
      <c r="J36" s="121"/>
      <c r="K36" s="140"/>
      <c r="L36" s="140"/>
      <c r="M36" s="121"/>
      <c r="N36" s="121"/>
      <c r="O36" s="121"/>
      <c r="P36" s="121"/>
      <c r="U36" s="164"/>
    </row>
    <row r="37" spans="1:24" x14ac:dyDescent="0.3">
      <c r="A37" s="122" t="s">
        <v>85</v>
      </c>
      <c r="B37" s="123"/>
      <c r="C37" s="123"/>
      <c r="D37" s="123"/>
      <c r="E37" s="123" t="s">
        <v>86</v>
      </c>
      <c r="F37" s="123"/>
      <c r="G37" s="165">
        <v>702201508</v>
      </c>
      <c r="H37" s="121"/>
      <c r="I37" s="121"/>
      <c r="J37" s="121"/>
      <c r="K37" s="140"/>
      <c r="L37" s="140"/>
    </row>
    <row r="38" spans="1:24" x14ac:dyDescent="0.3">
      <c r="A38" s="130"/>
      <c r="B38" s="121"/>
      <c r="C38" s="121"/>
      <c r="D38" s="121"/>
      <c r="E38" s="121" t="s">
        <v>126</v>
      </c>
      <c r="F38" s="121"/>
      <c r="G38" s="166">
        <v>734410034</v>
      </c>
    </row>
    <row r="39" spans="1:24" x14ac:dyDescent="0.3">
      <c r="A39" s="130"/>
      <c r="B39" s="121"/>
      <c r="C39" s="121"/>
      <c r="D39" s="121"/>
      <c r="E39" s="121" t="s">
        <v>190</v>
      </c>
      <c r="F39" s="121"/>
      <c r="G39" s="166">
        <v>727872240</v>
      </c>
    </row>
    <row r="40" spans="1:24" ht="15" thickBot="1" x14ac:dyDescent="0.35">
      <c r="A40" s="160"/>
      <c r="B40" s="150"/>
      <c r="C40" s="150"/>
      <c r="D40" s="150"/>
      <c r="E40" s="150"/>
      <c r="F40" s="150"/>
      <c r="G40" s="167"/>
    </row>
    <row r="43" spans="1:24" x14ac:dyDescent="0.3">
      <c r="B43" s="168"/>
      <c r="C43" s="168"/>
    </row>
  </sheetData>
  <sheetProtection sheet="1" objects="1" scenarios="1"/>
  <mergeCells count="5">
    <mergeCell ref="Q1:Q2"/>
    <mergeCell ref="R1:R2"/>
    <mergeCell ref="S1:S2"/>
    <mergeCell ref="T1:T2"/>
    <mergeCell ref="U1:U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topLeftCell="I1" zoomScale="96" zoomScaleNormal="96" workbookViewId="0">
      <selection activeCell="Q3" sqref="Q3"/>
    </sheetView>
  </sheetViews>
  <sheetFormatPr defaultRowHeight="14.4" x14ac:dyDescent="0.3"/>
  <cols>
    <col min="1" max="3" width="8.88671875" style="87"/>
    <col min="4" max="4" width="16.109375" style="87" customWidth="1"/>
    <col min="5" max="5" width="11.44140625" style="87" customWidth="1"/>
    <col min="6" max="6" width="12" style="87" customWidth="1"/>
    <col min="7" max="7" width="12.5546875" style="87" customWidth="1"/>
    <col min="8" max="8" width="11.5546875" style="87" customWidth="1"/>
    <col min="9" max="10" width="10" style="87" customWidth="1"/>
    <col min="11" max="11" width="12.33203125" style="87" customWidth="1"/>
    <col min="12" max="12" width="15.33203125" style="87" customWidth="1"/>
    <col min="13" max="13" width="17.5546875" style="87" customWidth="1"/>
    <col min="14" max="14" width="8.88671875" style="87"/>
    <col min="15" max="15" width="11.33203125" style="87" customWidth="1"/>
    <col min="16" max="16" width="12.33203125" style="87" customWidth="1"/>
    <col min="17" max="17" width="24" style="87" customWidth="1"/>
    <col min="18" max="18" width="22.44140625" style="87" customWidth="1"/>
    <col min="19" max="19" width="20.6640625" style="87" customWidth="1"/>
    <col min="20" max="20" width="20.88671875" style="87" customWidth="1"/>
    <col min="21" max="16384" width="8.88671875" style="87"/>
  </cols>
  <sheetData>
    <row r="1" spans="1:20" ht="18" x14ac:dyDescent="0.3">
      <c r="A1" s="223" t="s">
        <v>96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169"/>
      <c r="Q1" s="219" t="s">
        <v>194</v>
      </c>
      <c r="R1" s="217" t="s">
        <v>113</v>
      </c>
      <c r="S1" s="219" t="s">
        <v>114</v>
      </c>
      <c r="T1" s="221" t="s">
        <v>115</v>
      </c>
    </row>
    <row r="2" spans="1:20" ht="117" customHeight="1" thickBot="1" x14ac:dyDescent="0.35">
      <c r="A2" s="224" t="s">
        <v>97</v>
      </c>
      <c r="B2" s="224"/>
      <c r="C2" s="224"/>
      <c r="D2" s="170" t="s">
        <v>32</v>
      </c>
      <c r="E2" s="170" t="s">
        <v>98</v>
      </c>
      <c r="F2" s="170" t="s">
        <v>34</v>
      </c>
      <c r="G2" s="170" t="s">
        <v>99</v>
      </c>
      <c r="H2" s="170" t="s">
        <v>35</v>
      </c>
      <c r="I2" s="170" t="s">
        <v>36</v>
      </c>
      <c r="J2" s="170" t="s">
        <v>100</v>
      </c>
      <c r="K2" s="171" t="s">
        <v>49</v>
      </c>
      <c r="L2" s="171" t="s">
        <v>50</v>
      </c>
      <c r="M2" s="170" t="s">
        <v>101</v>
      </c>
      <c r="N2" s="172" t="s">
        <v>102</v>
      </c>
      <c r="O2" s="172" t="s">
        <v>103</v>
      </c>
      <c r="P2" s="172" t="s">
        <v>104</v>
      </c>
      <c r="Q2" s="220"/>
      <c r="R2" s="218"/>
      <c r="S2" s="220"/>
      <c r="T2" s="221"/>
    </row>
    <row r="3" spans="1:20" ht="15" thickTop="1" x14ac:dyDescent="0.3">
      <c r="A3" s="220"/>
      <c r="B3" s="220"/>
      <c r="C3" s="220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73"/>
      <c r="O3" s="173"/>
      <c r="P3" s="174"/>
      <c r="Q3" s="84"/>
      <c r="R3" s="84"/>
      <c r="S3" s="84"/>
      <c r="T3" s="84"/>
    </row>
    <row r="4" spans="1:20" ht="15" hidden="1" customHeight="1" x14ac:dyDescent="0.3">
      <c r="A4" s="221"/>
      <c r="B4" s="221"/>
      <c r="C4" s="221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75"/>
      <c r="O4" s="175"/>
      <c r="P4" s="176"/>
      <c r="Q4" s="84"/>
      <c r="R4" s="84"/>
      <c r="S4" s="84"/>
      <c r="T4" s="84"/>
    </row>
    <row r="5" spans="1:20" ht="15" hidden="1" customHeight="1" x14ac:dyDescent="0.3">
      <c r="A5" s="221" t="s">
        <v>38</v>
      </c>
      <c r="B5" s="221"/>
      <c r="C5" s="221"/>
      <c r="D5" s="114" t="s">
        <v>39</v>
      </c>
      <c r="E5" s="114">
        <v>1970</v>
      </c>
      <c r="F5" s="114" t="s">
        <v>40</v>
      </c>
      <c r="G5" s="114" t="s">
        <v>105</v>
      </c>
      <c r="H5" s="114">
        <v>41702035</v>
      </c>
      <c r="I5" s="114">
        <v>14</v>
      </c>
      <c r="J5" s="114">
        <v>250</v>
      </c>
      <c r="K5" s="114" t="s">
        <v>51</v>
      </c>
      <c r="L5" s="114" t="s">
        <v>52</v>
      </c>
      <c r="M5" s="114" t="s">
        <v>106</v>
      </c>
      <c r="N5" s="177">
        <v>43003</v>
      </c>
      <c r="O5" s="177">
        <v>42471</v>
      </c>
      <c r="P5" s="178">
        <v>44662</v>
      </c>
      <c r="Q5" s="84"/>
      <c r="R5" s="84"/>
      <c r="S5" s="84"/>
      <c r="T5" s="84"/>
    </row>
    <row r="6" spans="1:20" x14ac:dyDescent="0.3">
      <c r="A6" s="221" t="s">
        <v>38</v>
      </c>
      <c r="B6" s="221"/>
      <c r="C6" s="221"/>
      <c r="D6" s="114" t="s">
        <v>41</v>
      </c>
      <c r="E6" s="114">
        <v>2010</v>
      </c>
      <c r="F6" s="114" t="s">
        <v>42</v>
      </c>
      <c r="G6" s="114" t="s">
        <v>107</v>
      </c>
      <c r="H6" s="114" t="s">
        <v>43</v>
      </c>
      <c r="I6" s="114">
        <v>15</v>
      </c>
      <c r="J6" s="114">
        <v>630</v>
      </c>
      <c r="K6" s="179">
        <v>43100</v>
      </c>
      <c r="L6" s="114" t="s">
        <v>108</v>
      </c>
      <c r="M6" s="114" t="s">
        <v>106</v>
      </c>
      <c r="N6" s="177">
        <v>44337</v>
      </c>
      <c r="O6" s="178">
        <v>44338</v>
      </c>
      <c r="P6" s="178">
        <v>46528</v>
      </c>
      <c r="Q6" s="106"/>
      <c r="R6" s="106"/>
      <c r="S6" s="106"/>
      <c r="T6" s="90" t="s">
        <v>182</v>
      </c>
    </row>
    <row r="7" spans="1:20" x14ac:dyDescent="0.3">
      <c r="A7" s="221" t="s">
        <v>38</v>
      </c>
      <c r="B7" s="221"/>
      <c r="C7" s="221"/>
      <c r="D7" s="114" t="s">
        <v>41</v>
      </c>
      <c r="E7" s="114">
        <v>2010</v>
      </c>
      <c r="F7" s="114" t="s">
        <v>42</v>
      </c>
      <c r="G7" s="114" t="s">
        <v>107</v>
      </c>
      <c r="H7" s="114" t="s">
        <v>44</v>
      </c>
      <c r="I7" s="114">
        <v>15</v>
      </c>
      <c r="J7" s="114">
        <v>630</v>
      </c>
      <c r="K7" s="179">
        <v>43100</v>
      </c>
      <c r="L7" s="114" t="s">
        <v>108</v>
      </c>
      <c r="M7" s="114" t="s">
        <v>106</v>
      </c>
      <c r="N7" s="177">
        <v>44337</v>
      </c>
      <c r="O7" s="177">
        <v>44338</v>
      </c>
      <c r="P7" s="178">
        <v>46528</v>
      </c>
      <c r="Q7" s="106"/>
      <c r="R7" s="106"/>
      <c r="S7" s="106"/>
      <c r="T7" s="90" t="s">
        <v>182</v>
      </c>
    </row>
    <row r="8" spans="1:20" x14ac:dyDescent="0.3">
      <c r="A8" s="221" t="s">
        <v>45</v>
      </c>
      <c r="B8" s="221"/>
      <c r="C8" s="221"/>
      <c r="D8" s="114" t="s">
        <v>47</v>
      </c>
      <c r="E8" s="114">
        <v>2014</v>
      </c>
      <c r="F8" s="114" t="s">
        <v>48</v>
      </c>
      <c r="G8" s="114" t="s">
        <v>107</v>
      </c>
      <c r="H8" s="114">
        <v>3345</v>
      </c>
      <c r="I8" s="114">
        <v>12</v>
      </c>
      <c r="J8" s="114">
        <v>630</v>
      </c>
      <c r="K8" s="114" t="s">
        <v>51</v>
      </c>
      <c r="L8" s="114" t="s">
        <v>52</v>
      </c>
      <c r="M8" s="179">
        <v>43224</v>
      </c>
      <c r="N8" s="177">
        <v>44335</v>
      </c>
      <c r="O8" s="177">
        <v>45111</v>
      </c>
      <c r="P8" s="178">
        <v>47302</v>
      </c>
      <c r="Q8" s="106"/>
      <c r="R8" s="106"/>
      <c r="S8" s="106"/>
      <c r="T8" s="90" t="s">
        <v>182</v>
      </c>
    </row>
    <row r="9" spans="1:20" x14ac:dyDescent="0.3">
      <c r="A9" s="221" t="s">
        <v>45</v>
      </c>
      <c r="B9" s="221"/>
      <c r="C9" s="221"/>
      <c r="D9" s="114" t="s">
        <v>47</v>
      </c>
      <c r="E9" s="114">
        <v>2014</v>
      </c>
      <c r="F9" s="114" t="s">
        <v>48</v>
      </c>
      <c r="G9" s="114" t="s">
        <v>107</v>
      </c>
      <c r="H9" s="114">
        <v>3344</v>
      </c>
      <c r="I9" s="114">
        <v>12</v>
      </c>
      <c r="J9" s="114">
        <v>630</v>
      </c>
      <c r="K9" s="114" t="s">
        <v>51</v>
      </c>
      <c r="L9" s="114" t="s">
        <v>52</v>
      </c>
      <c r="M9" s="179">
        <v>43224</v>
      </c>
      <c r="N9" s="177">
        <v>44335</v>
      </c>
      <c r="O9" s="177">
        <v>45111</v>
      </c>
      <c r="P9" s="178">
        <v>47302</v>
      </c>
      <c r="Q9" s="106"/>
      <c r="R9" s="106"/>
      <c r="S9" s="106"/>
      <c r="T9" s="90" t="s">
        <v>182</v>
      </c>
    </row>
    <row r="10" spans="1:20" x14ac:dyDescent="0.3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1"/>
      <c r="L10" s="181"/>
      <c r="M10" s="181"/>
      <c r="N10" s="180"/>
      <c r="O10" s="182"/>
      <c r="P10" s="183"/>
      <c r="Q10" s="84"/>
      <c r="R10" s="84"/>
      <c r="S10" s="84"/>
      <c r="T10" s="184"/>
    </row>
    <row r="11" spans="1:20" ht="18" x14ac:dyDescent="0.3">
      <c r="A11" s="223" t="s">
        <v>109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169"/>
      <c r="Q11" s="84"/>
      <c r="R11" s="84"/>
      <c r="S11" s="84"/>
      <c r="T11" s="84"/>
    </row>
    <row r="12" spans="1:20" ht="15" thickBot="1" x14ac:dyDescent="0.35">
      <c r="A12" s="224" t="s">
        <v>31</v>
      </c>
      <c r="B12" s="224"/>
      <c r="C12" s="224"/>
      <c r="D12" s="224" t="s">
        <v>34</v>
      </c>
      <c r="E12" s="224"/>
      <c r="F12" s="170" t="s">
        <v>33</v>
      </c>
      <c r="G12" s="225" t="s">
        <v>110</v>
      </c>
      <c r="H12" s="226"/>
      <c r="I12" s="227"/>
      <c r="J12" s="185"/>
      <c r="K12" s="183"/>
      <c r="L12" s="183"/>
      <c r="M12" s="180"/>
      <c r="N12" s="185"/>
      <c r="O12" s="180"/>
      <c r="P12" s="183"/>
      <c r="Q12" s="84"/>
      <c r="R12" s="84"/>
      <c r="S12" s="84"/>
      <c r="T12" s="84"/>
    </row>
    <row r="13" spans="1:20" ht="15" thickTop="1" x14ac:dyDescent="0.3">
      <c r="A13" s="220" t="s">
        <v>38</v>
      </c>
      <c r="B13" s="220"/>
      <c r="C13" s="220"/>
      <c r="D13" s="220" t="s">
        <v>54</v>
      </c>
      <c r="E13" s="220"/>
      <c r="F13" s="119">
        <v>2011</v>
      </c>
      <c r="G13" s="220"/>
      <c r="H13" s="220"/>
      <c r="I13" s="220"/>
      <c r="J13" s="186"/>
      <c r="K13" s="187"/>
      <c r="L13" s="187"/>
      <c r="M13" s="181"/>
      <c r="N13" s="187"/>
      <c r="O13" s="181"/>
      <c r="P13" s="188"/>
      <c r="Q13" s="90" t="s">
        <v>182</v>
      </c>
      <c r="R13" s="90" t="s">
        <v>182</v>
      </c>
      <c r="S13" s="90" t="s">
        <v>182</v>
      </c>
      <c r="T13" s="106"/>
    </row>
    <row r="14" spans="1:20" x14ac:dyDescent="0.3">
      <c r="A14" s="221" t="s">
        <v>38</v>
      </c>
      <c r="B14" s="221"/>
      <c r="C14" s="221"/>
      <c r="D14" s="221" t="s">
        <v>54</v>
      </c>
      <c r="E14" s="221"/>
      <c r="F14" s="114">
        <v>2011</v>
      </c>
      <c r="G14" s="221"/>
      <c r="H14" s="221"/>
      <c r="I14" s="221"/>
      <c r="J14" s="189"/>
      <c r="K14" s="185"/>
      <c r="L14" s="185"/>
      <c r="M14" s="190"/>
      <c r="N14" s="185"/>
      <c r="O14" s="190"/>
      <c r="P14" s="191"/>
      <c r="Q14" s="90" t="s">
        <v>182</v>
      </c>
      <c r="R14" s="90" t="s">
        <v>182</v>
      </c>
      <c r="S14" s="90" t="s">
        <v>182</v>
      </c>
      <c r="T14" s="106"/>
    </row>
    <row r="15" spans="1:20" x14ac:dyDescent="0.3">
      <c r="A15" s="221" t="s">
        <v>45</v>
      </c>
      <c r="B15" s="221"/>
      <c r="C15" s="221"/>
      <c r="D15" s="221" t="s">
        <v>53</v>
      </c>
      <c r="E15" s="221"/>
      <c r="F15" s="114">
        <v>2014</v>
      </c>
      <c r="G15" s="221"/>
      <c r="H15" s="221"/>
      <c r="I15" s="221"/>
      <c r="J15" s="189"/>
      <c r="K15" s="185"/>
      <c r="L15" s="185"/>
      <c r="M15" s="190"/>
      <c r="N15" s="185"/>
      <c r="O15" s="190"/>
      <c r="P15" s="191"/>
      <c r="Q15" s="90" t="s">
        <v>182</v>
      </c>
      <c r="R15" s="90" t="s">
        <v>182</v>
      </c>
      <c r="S15" s="90" t="s">
        <v>182</v>
      </c>
      <c r="T15" s="106"/>
    </row>
    <row r="16" spans="1:20" x14ac:dyDescent="0.3">
      <c r="A16" s="221" t="s">
        <v>45</v>
      </c>
      <c r="B16" s="221"/>
      <c r="C16" s="221"/>
      <c r="D16" s="221" t="s">
        <v>53</v>
      </c>
      <c r="E16" s="221"/>
      <c r="F16" s="114">
        <v>2014</v>
      </c>
      <c r="G16" s="221"/>
      <c r="H16" s="221"/>
      <c r="I16" s="221"/>
      <c r="J16" s="192"/>
      <c r="K16" s="193"/>
      <c r="L16" s="193"/>
      <c r="M16" s="194"/>
      <c r="N16" s="193"/>
      <c r="O16" s="194"/>
      <c r="P16" s="195"/>
      <c r="Q16" s="90" t="s">
        <v>182</v>
      </c>
      <c r="R16" s="90" t="s">
        <v>182</v>
      </c>
      <c r="S16" s="90" t="s">
        <v>182</v>
      </c>
      <c r="T16" s="106"/>
    </row>
    <row r="17" spans="1:20" ht="15" thickBot="1" x14ac:dyDescent="0.35">
      <c r="A17" s="228"/>
      <c r="B17" s="228"/>
      <c r="C17" s="228"/>
      <c r="D17" s="228"/>
      <c r="E17" s="228"/>
      <c r="F17" s="88"/>
      <c r="G17" s="228"/>
      <c r="H17" s="228"/>
      <c r="I17" s="228"/>
      <c r="P17" s="105" t="s">
        <v>118</v>
      </c>
      <c r="Q17" s="196">
        <f>(Q6*48)+(Q7*48)+(Q8*48)+(Q9*48)</f>
        <v>0</v>
      </c>
      <c r="R17" s="197">
        <f>SUM(R6:R9)</f>
        <v>0</v>
      </c>
      <c r="S17" s="197">
        <f>SUM(S6:S9)</f>
        <v>0</v>
      </c>
      <c r="T17" s="197">
        <f>(T13*48)+(T14*48)+(T15*48)+(T16*48)</f>
        <v>0</v>
      </c>
    </row>
    <row r="18" spans="1:20" x14ac:dyDescent="0.3">
      <c r="A18" s="228"/>
      <c r="B18" s="228"/>
      <c r="C18" s="228"/>
      <c r="D18" s="228"/>
      <c r="E18" s="228"/>
      <c r="F18" s="88"/>
      <c r="G18" s="228"/>
      <c r="H18" s="228"/>
      <c r="I18" s="228"/>
    </row>
    <row r="19" spans="1:20" x14ac:dyDescent="0.3">
      <c r="A19" s="228"/>
      <c r="B19" s="228"/>
      <c r="C19" s="228"/>
      <c r="D19" s="228"/>
      <c r="E19" s="228"/>
      <c r="F19" s="88"/>
      <c r="G19" s="228"/>
      <c r="H19" s="228"/>
      <c r="I19" s="228"/>
    </row>
    <row r="21" spans="1:20" ht="15" thickBot="1" x14ac:dyDescent="0.35"/>
    <row r="22" spans="1:20" ht="15" thickBot="1" x14ac:dyDescent="0.35">
      <c r="A22" s="198" t="s">
        <v>85</v>
      </c>
      <c r="B22" s="153"/>
      <c r="C22" s="153"/>
      <c r="D22" s="153"/>
      <c r="E22" s="153" t="s">
        <v>87</v>
      </c>
      <c r="F22" s="153"/>
      <c r="G22" s="199">
        <v>724769445</v>
      </c>
    </row>
  </sheetData>
  <sheetProtection sheet="1" objects="1" scenarios="1"/>
  <mergeCells count="38">
    <mergeCell ref="G13:I13"/>
    <mergeCell ref="A14:C14"/>
    <mergeCell ref="D14:E14"/>
    <mergeCell ref="G14:I14"/>
    <mergeCell ref="A6:C6"/>
    <mergeCell ref="A7:C7"/>
    <mergeCell ref="A13:C13"/>
    <mergeCell ref="D13:E13"/>
    <mergeCell ref="A16:C16"/>
    <mergeCell ref="A17:C17"/>
    <mergeCell ref="A18:C18"/>
    <mergeCell ref="A19:C19"/>
    <mergeCell ref="A15:C15"/>
    <mergeCell ref="G17:I17"/>
    <mergeCell ref="G18:I18"/>
    <mergeCell ref="G19:I19"/>
    <mergeCell ref="G15:I15"/>
    <mergeCell ref="D16:E16"/>
    <mergeCell ref="D17:E17"/>
    <mergeCell ref="D18:E18"/>
    <mergeCell ref="D19:E19"/>
    <mergeCell ref="D15:E15"/>
    <mergeCell ref="Q1:Q2"/>
    <mergeCell ref="R1:R2"/>
    <mergeCell ref="S1:S2"/>
    <mergeCell ref="T1:T2"/>
    <mergeCell ref="G16:I16"/>
    <mergeCell ref="A1:O1"/>
    <mergeCell ref="A2:C2"/>
    <mergeCell ref="A11:O11"/>
    <mergeCell ref="A12:C12"/>
    <mergeCell ref="D12:E12"/>
    <mergeCell ref="G12:I12"/>
    <mergeCell ref="A8:C8"/>
    <mergeCell ref="A9:C9"/>
    <mergeCell ref="A3:C3"/>
    <mergeCell ref="A4:C4"/>
    <mergeCell ref="A5:C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"/>
  <sheetViews>
    <sheetView zoomScale="124" zoomScaleNormal="124" workbookViewId="0">
      <selection activeCell="N4" sqref="N4"/>
    </sheetView>
  </sheetViews>
  <sheetFormatPr defaultRowHeight="14.4" x14ac:dyDescent="0.3"/>
  <cols>
    <col min="1" max="3" width="8.88671875" style="87"/>
    <col min="4" max="4" width="14.6640625" style="87" customWidth="1"/>
    <col min="5" max="5" width="8.88671875" style="87"/>
    <col min="6" max="6" width="18.109375" style="87" customWidth="1"/>
    <col min="7" max="7" width="11.88671875" style="87" customWidth="1"/>
    <col min="8" max="9" width="8.88671875" style="87"/>
    <col min="10" max="10" width="10.109375" style="87" bestFit="1" customWidth="1"/>
    <col min="11" max="11" width="8.88671875" style="87"/>
    <col min="12" max="12" width="10.109375" style="87" bestFit="1" customWidth="1"/>
    <col min="13" max="13" width="8.88671875" style="87"/>
    <col min="14" max="14" width="18" style="87" customWidth="1"/>
    <col min="15" max="16" width="19.44140625" style="87" customWidth="1"/>
    <col min="17" max="17" width="19.88671875" style="87" customWidth="1"/>
    <col min="18" max="16384" width="8.88671875" style="87"/>
  </cols>
  <sheetData>
    <row r="1" spans="1:17" x14ac:dyDescent="0.3">
      <c r="J1" s="121"/>
      <c r="K1" s="121"/>
      <c r="L1" s="121"/>
      <c r="M1" s="121"/>
    </row>
    <row r="2" spans="1:17" ht="43.2" customHeight="1" x14ac:dyDescent="0.3">
      <c r="C2" s="105" t="s">
        <v>64</v>
      </c>
      <c r="J2" s="159"/>
      <c r="K2" s="159"/>
      <c r="L2" s="159"/>
      <c r="M2" s="159"/>
      <c r="N2" s="215" t="s">
        <v>194</v>
      </c>
      <c r="O2" s="217" t="s">
        <v>113</v>
      </c>
      <c r="P2" s="219" t="s">
        <v>114</v>
      </c>
      <c r="Q2" s="221" t="s">
        <v>115</v>
      </c>
    </row>
    <row r="3" spans="1:17" x14ac:dyDescent="0.3">
      <c r="A3" s="213" t="s">
        <v>31</v>
      </c>
      <c r="B3" s="213"/>
      <c r="C3" s="213"/>
      <c r="D3" s="85" t="s">
        <v>32</v>
      </c>
      <c r="E3" s="100" t="s">
        <v>33</v>
      </c>
      <c r="F3" s="85" t="s">
        <v>34</v>
      </c>
      <c r="G3" s="100" t="s">
        <v>35</v>
      </c>
      <c r="H3" s="85" t="s">
        <v>36</v>
      </c>
      <c r="I3" s="85" t="s">
        <v>37</v>
      </c>
      <c r="J3" s="111" t="s">
        <v>111</v>
      </c>
      <c r="K3" s="112"/>
      <c r="L3" s="200" t="s">
        <v>112</v>
      </c>
      <c r="M3" s="112"/>
      <c r="N3" s="216"/>
      <c r="O3" s="218"/>
      <c r="P3" s="220"/>
      <c r="Q3" s="221"/>
    </row>
    <row r="4" spans="1:17" x14ac:dyDescent="0.3">
      <c r="A4" s="229" t="s">
        <v>65</v>
      </c>
      <c r="B4" s="229"/>
      <c r="C4" s="229"/>
      <c r="D4" s="201" t="s">
        <v>41</v>
      </c>
      <c r="E4" s="201">
        <v>2007</v>
      </c>
      <c r="F4" s="201" t="s">
        <v>66</v>
      </c>
      <c r="G4" s="201" t="s">
        <v>67</v>
      </c>
      <c r="H4" s="202">
        <v>6</v>
      </c>
      <c r="I4" s="88" t="s">
        <v>46</v>
      </c>
      <c r="J4" s="203">
        <v>46266</v>
      </c>
      <c r="K4" s="107"/>
      <c r="L4" s="203">
        <v>47362</v>
      </c>
      <c r="M4" s="204"/>
      <c r="N4" s="106"/>
      <c r="O4" s="106"/>
      <c r="P4" s="106"/>
      <c r="Q4" s="90" t="s">
        <v>182</v>
      </c>
    </row>
    <row r="5" spans="1:17" x14ac:dyDescent="0.3">
      <c r="A5" s="229" t="s">
        <v>65</v>
      </c>
      <c r="B5" s="229"/>
      <c r="C5" s="229"/>
      <c r="D5" s="201" t="s">
        <v>41</v>
      </c>
      <c r="E5" s="201">
        <v>2007</v>
      </c>
      <c r="F5" s="201" t="s">
        <v>68</v>
      </c>
      <c r="G5" s="201" t="s">
        <v>69</v>
      </c>
      <c r="H5" s="202">
        <v>7</v>
      </c>
      <c r="I5" s="88" t="s">
        <v>70</v>
      </c>
      <c r="J5" s="205">
        <v>46266</v>
      </c>
      <c r="K5" s="204"/>
      <c r="L5" s="206">
        <v>47362</v>
      </c>
      <c r="M5" s="207"/>
      <c r="N5" s="106"/>
      <c r="O5" s="106"/>
      <c r="P5" s="106"/>
      <c r="Q5" s="90" t="s">
        <v>182</v>
      </c>
    </row>
    <row r="6" spans="1:17" x14ac:dyDescent="0.3">
      <c r="A6" s="230" t="s">
        <v>119</v>
      </c>
      <c r="B6" s="230"/>
      <c r="C6" s="230"/>
      <c r="D6" s="230"/>
    </row>
    <row r="7" spans="1:17" ht="15" thickBot="1" x14ac:dyDescent="0.35">
      <c r="A7" s="229" t="s">
        <v>65</v>
      </c>
      <c r="B7" s="229"/>
      <c r="C7" s="229"/>
      <c r="D7" s="84" t="s">
        <v>116</v>
      </c>
      <c r="E7" s="84"/>
      <c r="F7" s="84" t="s">
        <v>117</v>
      </c>
      <c r="G7" s="201">
        <v>31030608</v>
      </c>
      <c r="N7" s="90" t="s">
        <v>182</v>
      </c>
      <c r="O7" s="90" t="s">
        <v>182</v>
      </c>
      <c r="P7" s="90" t="s">
        <v>182</v>
      </c>
      <c r="Q7" s="106"/>
    </row>
    <row r="8" spans="1:17" ht="15" thickBot="1" x14ac:dyDescent="0.35">
      <c r="A8" s="198" t="s">
        <v>85</v>
      </c>
      <c r="B8" s="153"/>
      <c r="C8" s="153"/>
      <c r="D8" s="150"/>
      <c r="E8" s="150" t="s">
        <v>120</v>
      </c>
      <c r="F8" s="150"/>
      <c r="G8" s="162">
        <v>603878946</v>
      </c>
      <c r="M8" s="105" t="s">
        <v>118</v>
      </c>
      <c r="N8" s="196">
        <f>(N4*48)+(N5*O848)</f>
        <v>0</v>
      </c>
      <c r="O8" s="197">
        <f>O4+O5</f>
        <v>0</v>
      </c>
      <c r="P8" s="197">
        <f>P4+P5</f>
        <v>0</v>
      </c>
      <c r="Q8" s="197">
        <f>Q7*48</f>
        <v>0</v>
      </c>
    </row>
    <row r="9" spans="1:17" x14ac:dyDescent="0.3">
      <c r="H9" s="208"/>
      <c r="I9" s="121"/>
    </row>
    <row r="11" spans="1:17" x14ac:dyDescent="0.3">
      <c r="B11" s="168"/>
      <c r="C11" s="168"/>
    </row>
  </sheetData>
  <sheetProtection sheet="1" objects="1" scenarios="1"/>
  <mergeCells count="9">
    <mergeCell ref="P2:P3"/>
    <mergeCell ref="Q2:Q3"/>
    <mergeCell ref="A7:C7"/>
    <mergeCell ref="A3:C3"/>
    <mergeCell ref="A4:C4"/>
    <mergeCell ref="A5:C5"/>
    <mergeCell ref="N2:N3"/>
    <mergeCell ref="O2:O3"/>
    <mergeCell ref="A6:D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8"/>
  <sheetViews>
    <sheetView zoomScale="121" zoomScaleNormal="121" workbookViewId="0">
      <selection activeCell="O2" sqref="O2"/>
    </sheetView>
  </sheetViews>
  <sheetFormatPr defaultRowHeight="14.4" x14ac:dyDescent="0.3"/>
  <cols>
    <col min="4" max="4" width="10.5546875" customWidth="1"/>
    <col min="7" max="7" width="13.33203125" bestFit="1" customWidth="1"/>
    <col min="8" max="8" width="10" bestFit="1" customWidth="1"/>
    <col min="13" max="13" width="10.109375" bestFit="1" customWidth="1"/>
    <col min="15" max="15" width="10.109375" bestFit="1" customWidth="1"/>
    <col min="17" max="17" width="16.33203125" customWidth="1"/>
    <col min="18" max="18" width="17.5546875" customWidth="1"/>
    <col min="19" max="19" width="16.5546875" customWidth="1"/>
    <col min="20" max="20" width="18" customWidth="1"/>
  </cols>
  <sheetData>
    <row r="1" spans="1:21" x14ac:dyDescent="0.3">
      <c r="D1" s="2" t="s">
        <v>0</v>
      </c>
      <c r="I1" s="3"/>
      <c r="J1" s="9" t="s">
        <v>24</v>
      </c>
      <c r="K1" s="7" t="s">
        <v>27</v>
      </c>
      <c r="L1" s="5" t="s">
        <v>26</v>
      </c>
      <c r="M1" s="30" t="s">
        <v>111</v>
      </c>
      <c r="N1" s="31"/>
      <c r="O1" s="40" t="s">
        <v>112</v>
      </c>
      <c r="P1" s="31"/>
      <c r="Q1" s="231" t="s">
        <v>194</v>
      </c>
      <c r="R1" s="233" t="s">
        <v>113</v>
      </c>
      <c r="S1" s="235" t="s">
        <v>114</v>
      </c>
      <c r="T1" s="237" t="s">
        <v>115</v>
      </c>
    </row>
    <row r="2" spans="1:21" ht="52.8" customHeight="1" x14ac:dyDescent="0.3">
      <c r="D2" s="1" t="s">
        <v>14</v>
      </c>
      <c r="H2" t="s">
        <v>13</v>
      </c>
      <c r="I2" s="3"/>
      <c r="J2" s="10" t="s">
        <v>23</v>
      </c>
      <c r="K2" s="8" t="s">
        <v>25</v>
      </c>
      <c r="L2" s="6" t="s">
        <v>25</v>
      </c>
      <c r="M2" s="28"/>
      <c r="N2" s="29"/>
      <c r="O2" s="38"/>
      <c r="P2" s="29"/>
      <c r="Q2" s="232"/>
      <c r="R2" s="234"/>
      <c r="S2" s="236"/>
      <c r="T2" s="237"/>
    </row>
    <row r="3" spans="1:21" x14ac:dyDescent="0.3">
      <c r="A3" t="s">
        <v>71</v>
      </c>
      <c r="C3" t="s">
        <v>72</v>
      </c>
      <c r="D3" t="s">
        <v>73</v>
      </c>
      <c r="F3" t="s">
        <v>74</v>
      </c>
      <c r="H3">
        <v>2014</v>
      </c>
      <c r="I3" s="3"/>
      <c r="J3" s="12">
        <v>4</v>
      </c>
      <c r="K3" s="14">
        <v>4</v>
      </c>
      <c r="L3" s="11">
        <v>0</v>
      </c>
      <c r="M3" s="41">
        <v>46266</v>
      </c>
      <c r="N3" s="29"/>
      <c r="O3" s="41">
        <v>47362</v>
      </c>
      <c r="P3" s="38"/>
      <c r="Q3" s="106"/>
      <c r="R3" s="106"/>
      <c r="S3" s="106"/>
      <c r="T3" s="70" t="s">
        <v>182</v>
      </c>
    </row>
    <row r="4" spans="1:21" x14ac:dyDescent="0.3">
      <c r="A4" t="s">
        <v>71</v>
      </c>
      <c r="C4" t="s">
        <v>75</v>
      </c>
      <c r="D4" t="s">
        <v>73</v>
      </c>
      <c r="F4" t="s">
        <v>76</v>
      </c>
      <c r="H4">
        <v>2014</v>
      </c>
      <c r="I4" s="3"/>
      <c r="J4" s="12">
        <v>4</v>
      </c>
      <c r="K4" s="14">
        <v>4</v>
      </c>
      <c r="L4" s="11">
        <v>0</v>
      </c>
      <c r="M4" s="41">
        <v>46266</v>
      </c>
      <c r="N4" s="29"/>
      <c r="O4" s="41">
        <v>47362</v>
      </c>
      <c r="P4" s="38"/>
      <c r="Q4" s="106"/>
      <c r="R4" s="106"/>
      <c r="S4" s="106"/>
      <c r="T4" s="70" t="s">
        <v>182</v>
      </c>
    </row>
    <row r="5" spans="1:21" x14ac:dyDescent="0.3">
      <c r="A5" t="s">
        <v>71</v>
      </c>
      <c r="C5" t="s">
        <v>77</v>
      </c>
      <c r="D5" t="s">
        <v>78</v>
      </c>
      <c r="I5" s="3"/>
      <c r="J5" s="13">
        <v>3</v>
      </c>
      <c r="K5" s="15">
        <v>3</v>
      </c>
      <c r="L5" s="16">
        <v>0</v>
      </c>
      <c r="M5" s="43">
        <v>46266</v>
      </c>
      <c r="N5" s="29"/>
      <c r="O5" s="41">
        <v>47362</v>
      </c>
      <c r="P5" s="38"/>
      <c r="Q5" s="70" t="s">
        <v>182</v>
      </c>
      <c r="R5" s="70" t="s">
        <v>182</v>
      </c>
      <c r="S5" s="70" t="s">
        <v>182</v>
      </c>
      <c r="T5" s="209"/>
    </row>
    <row r="6" spans="1:21" x14ac:dyDescent="0.3">
      <c r="A6" t="s">
        <v>28</v>
      </c>
      <c r="B6" t="s">
        <v>29</v>
      </c>
      <c r="K6" s="4"/>
      <c r="L6" s="4"/>
      <c r="Q6" s="20"/>
      <c r="R6" s="20"/>
      <c r="S6" s="20"/>
      <c r="T6" s="20"/>
    </row>
    <row r="7" spans="1:21" ht="15" thickBot="1" x14ac:dyDescent="0.35">
      <c r="B7" t="s">
        <v>30</v>
      </c>
      <c r="K7" s="4"/>
      <c r="L7" s="4"/>
      <c r="Q7" s="20"/>
      <c r="R7" s="20"/>
      <c r="S7" s="20"/>
      <c r="T7" s="20"/>
    </row>
    <row r="8" spans="1:21" ht="15" thickBot="1" x14ac:dyDescent="0.35">
      <c r="A8" s="22"/>
      <c r="B8" s="23" t="s">
        <v>59</v>
      </c>
      <c r="C8" s="23"/>
      <c r="D8" s="23"/>
      <c r="E8" s="18"/>
      <c r="F8" s="18"/>
      <c r="G8" s="19"/>
      <c r="K8" s="4"/>
      <c r="L8" s="4"/>
      <c r="Q8" s="20"/>
      <c r="R8" s="20"/>
      <c r="S8" s="20"/>
      <c r="T8" s="20"/>
      <c r="U8" s="20"/>
    </row>
    <row r="9" spans="1:21" x14ac:dyDescent="0.3">
      <c r="A9" s="25" t="s">
        <v>55</v>
      </c>
      <c r="B9" s="21"/>
      <c r="C9" s="24" t="s">
        <v>60</v>
      </c>
      <c r="D9" s="21"/>
      <c r="E9" s="25" t="s">
        <v>62</v>
      </c>
      <c r="F9" s="24"/>
      <c r="G9" s="21"/>
      <c r="K9" s="4"/>
      <c r="L9" s="4"/>
      <c r="Q9" s="44"/>
      <c r="R9" s="44"/>
      <c r="S9" s="44"/>
      <c r="T9" s="44"/>
      <c r="U9" s="20"/>
    </row>
    <row r="10" spans="1:21" x14ac:dyDescent="0.3">
      <c r="A10" s="44" t="s">
        <v>79</v>
      </c>
      <c r="B10" s="44"/>
      <c r="C10" s="44"/>
      <c r="D10" s="44">
        <v>2014</v>
      </c>
      <c r="E10" s="44" t="s">
        <v>61</v>
      </c>
      <c r="F10" s="44"/>
      <c r="G10" s="44"/>
      <c r="H10" s="20"/>
      <c r="I10" s="20"/>
      <c r="J10" s="20"/>
      <c r="K10" s="4"/>
      <c r="L10" s="4"/>
      <c r="Q10" s="70" t="s">
        <v>182</v>
      </c>
      <c r="R10" s="70" t="s">
        <v>182</v>
      </c>
      <c r="S10" s="70" t="s">
        <v>182</v>
      </c>
      <c r="T10" s="106"/>
      <c r="U10" s="20"/>
    </row>
    <row r="11" spans="1:21" x14ac:dyDescent="0.3">
      <c r="A11" s="20"/>
      <c r="B11" s="20"/>
      <c r="C11" s="20"/>
      <c r="D11" s="20"/>
      <c r="E11" s="20"/>
      <c r="F11" s="20"/>
      <c r="G11" s="20"/>
      <c r="H11" s="20"/>
      <c r="I11" s="20"/>
      <c r="K11" s="4"/>
      <c r="L11" s="4"/>
      <c r="P11" s="2" t="s">
        <v>118</v>
      </c>
      <c r="Q11" s="71">
        <f>(Q3*48)+(Q4*48)</f>
        <v>0</v>
      </c>
      <c r="R11" s="71">
        <f>R3+R4</f>
        <v>0</v>
      </c>
      <c r="S11" s="71">
        <f>S3+S4</f>
        <v>0</v>
      </c>
      <c r="T11" s="71">
        <f>(T5*48)+(T10*48)</f>
        <v>0</v>
      </c>
      <c r="U11" s="47"/>
    </row>
    <row r="12" spans="1:21" x14ac:dyDescent="0.3">
      <c r="A12" s="20"/>
      <c r="B12" s="20"/>
      <c r="C12" s="20"/>
      <c r="D12" s="20"/>
      <c r="E12" s="20"/>
      <c r="F12" s="20"/>
      <c r="G12" s="20"/>
      <c r="H12" s="20" t="s">
        <v>58</v>
      </c>
      <c r="I12" s="20"/>
      <c r="K12" s="4"/>
      <c r="L12" s="4"/>
      <c r="Q12" s="20"/>
      <c r="R12" s="20"/>
      <c r="S12" s="20"/>
      <c r="T12" s="20"/>
      <c r="U12" s="20"/>
    </row>
    <row r="13" spans="1:21" x14ac:dyDescent="0.3">
      <c r="A13" s="20"/>
      <c r="B13" s="20"/>
      <c r="C13" s="20"/>
      <c r="D13" s="20"/>
      <c r="E13" s="20"/>
      <c r="F13" s="20"/>
      <c r="G13" s="20"/>
      <c r="H13" s="20"/>
      <c r="I13" s="20"/>
      <c r="K13" s="4"/>
      <c r="L13" s="4"/>
      <c r="Q13" s="20"/>
      <c r="R13" s="20"/>
      <c r="S13" s="20"/>
      <c r="T13" s="20"/>
      <c r="U13" s="20"/>
    </row>
    <row r="14" spans="1:21" x14ac:dyDescent="0.3">
      <c r="A14" s="20"/>
      <c r="B14" s="20"/>
      <c r="C14" s="20"/>
      <c r="D14" s="20"/>
      <c r="E14" s="20"/>
      <c r="F14" s="20"/>
      <c r="G14" s="20"/>
      <c r="H14" s="20"/>
      <c r="I14" s="20"/>
      <c r="K14" s="4"/>
      <c r="L14" s="4"/>
    </row>
    <row r="15" spans="1:21" x14ac:dyDescent="0.3">
      <c r="A15" s="20"/>
      <c r="B15" s="20"/>
      <c r="C15" s="20"/>
      <c r="D15" s="20"/>
      <c r="E15" s="20"/>
      <c r="F15" s="20"/>
      <c r="G15" s="20"/>
      <c r="H15" s="20"/>
      <c r="I15" s="20"/>
      <c r="K15" s="4"/>
      <c r="L15" s="4"/>
    </row>
    <row r="16" spans="1:21" x14ac:dyDescent="0.3">
      <c r="H16" s="20"/>
      <c r="I16" s="20"/>
      <c r="K16" s="4"/>
      <c r="L16" s="4"/>
    </row>
    <row r="17" spans="1:15" x14ac:dyDescent="0.3">
      <c r="H17" s="20"/>
      <c r="I17" s="20"/>
      <c r="K17" s="4"/>
      <c r="L17" s="4"/>
    </row>
    <row r="18" spans="1:15" x14ac:dyDescent="0.3">
      <c r="H18" s="20"/>
      <c r="I18" s="20"/>
      <c r="K18" s="4"/>
      <c r="L18" s="4"/>
    </row>
    <row r="20" spans="1:15" ht="15" thickBot="1" x14ac:dyDescent="0.35"/>
    <row r="21" spans="1:15" ht="15" thickBot="1" x14ac:dyDescent="0.35">
      <c r="A21" s="17" t="s">
        <v>85</v>
      </c>
      <c r="B21" s="18"/>
      <c r="C21" s="18"/>
      <c r="D21" s="18"/>
      <c r="E21" s="18" t="s">
        <v>129</v>
      </c>
      <c r="F21" s="18"/>
      <c r="G21" s="78">
        <v>603250825</v>
      </c>
    </row>
    <row r="23" spans="1:15" x14ac:dyDescent="0.3">
      <c r="M23" s="48"/>
      <c r="O23" s="48"/>
    </row>
    <row r="24" spans="1:15" x14ac:dyDescent="0.3">
      <c r="M24" s="48"/>
      <c r="O24" s="48"/>
    </row>
    <row r="25" spans="1:15" x14ac:dyDescent="0.3">
      <c r="B25" s="26"/>
      <c r="C25" s="26"/>
    </row>
    <row r="26" spans="1:15" x14ac:dyDescent="0.3">
      <c r="M26" s="48"/>
      <c r="O26" s="48"/>
    </row>
    <row r="27" spans="1:15" x14ac:dyDescent="0.3">
      <c r="M27" s="48"/>
      <c r="O27" s="48"/>
    </row>
    <row r="28" spans="1:15" x14ac:dyDescent="0.3">
      <c r="F28" s="49"/>
    </row>
  </sheetData>
  <sheetProtection sheet="1" objects="1" scenarios="1"/>
  <mergeCells count="4">
    <mergeCell ref="Q1:Q2"/>
    <mergeCell ref="R1:R2"/>
    <mergeCell ref="S1:S2"/>
    <mergeCell ref="T1:T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"/>
  <sheetViews>
    <sheetView zoomScale="124" zoomScaleNormal="124" workbookViewId="0">
      <selection activeCell="Q1" sqref="Q1:Q2"/>
    </sheetView>
  </sheetViews>
  <sheetFormatPr defaultRowHeight="14.4" x14ac:dyDescent="0.3"/>
  <cols>
    <col min="7" max="7" width="13" bestFit="1" customWidth="1"/>
    <col min="13" max="13" width="10.109375" bestFit="1" customWidth="1"/>
    <col min="15" max="15" width="10.109375" bestFit="1" customWidth="1"/>
    <col min="17" max="17" width="16.44140625" customWidth="1"/>
    <col min="18" max="18" width="13.5546875" customWidth="1"/>
    <col min="19" max="19" width="15.5546875" customWidth="1"/>
    <col min="20" max="20" width="18.88671875" customWidth="1"/>
    <col min="22" max="22" width="12.33203125" customWidth="1"/>
  </cols>
  <sheetData>
    <row r="1" spans="1:22" ht="15.6" x14ac:dyDescent="0.3">
      <c r="D1" s="27" t="s">
        <v>80</v>
      </c>
      <c r="I1" s="3"/>
      <c r="J1" s="9" t="s">
        <v>24</v>
      </c>
      <c r="K1" s="7" t="s">
        <v>27</v>
      </c>
      <c r="L1" s="5" t="s">
        <v>26</v>
      </c>
      <c r="M1" s="30" t="s">
        <v>111</v>
      </c>
      <c r="N1" s="31"/>
      <c r="O1" s="40" t="s">
        <v>112</v>
      </c>
      <c r="P1" s="31"/>
      <c r="Q1" s="231" t="s">
        <v>194</v>
      </c>
      <c r="R1" s="233" t="s">
        <v>113</v>
      </c>
      <c r="S1" s="235" t="s">
        <v>114</v>
      </c>
      <c r="T1" s="237" t="s">
        <v>115</v>
      </c>
    </row>
    <row r="2" spans="1:22" ht="39" customHeight="1" x14ac:dyDescent="0.3">
      <c r="D2" s="1" t="s">
        <v>14</v>
      </c>
      <c r="H2" t="s">
        <v>13</v>
      </c>
      <c r="I2" s="3"/>
      <c r="J2" s="10" t="s">
        <v>23</v>
      </c>
      <c r="K2" s="8" t="s">
        <v>25</v>
      </c>
      <c r="L2" s="6" t="s">
        <v>25</v>
      </c>
      <c r="M2" s="41"/>
      <c r="N2" s="39"/>
      <c r="O2" s="42"/>
      <c r="P2" s="39"/>
      <c r="Q2" s="232"/>
      <c r="R2" s="234"/>
      <c r="S2" s="236"/>
      <c r="T2" s="237"/>
    </row>
    <row r="3" spans="1:22" x14ac:dyDescent="0.3">
      <c r="I3" s="3"/>
      <c r="J3" s="12"/>
      <c r="K3" s="14"/>
      <c r="L3" s="11"/>
      <c r="M3" s="28"/>
      <c r="N3" s="29"/>
      <c r="O3" s="38"/>
      <c r="P3" s="29"/>
    </row>
    <row r="4" spans="1:22" x14ac:dyDescent="0.3">
      <c r="A4" t="s">
        <v>81</v>
      </c>
      <c r="C4" t="s">
        <v>82</v>
      </c>
      <c r="D4" t="s">
        <v>83</v>
      </c>
      <c r="F4" t="s">
        <v>84</v>
      </c>
      <c r="H4">
        <v>2014</v>
      </c>
      <c r="I4" s="3"/>
      <c r="J4" s="12">
        <v>4</v>
      </c>
      <c r="K4" s="14">
        <v>4</v>
      </c>
      <c r="L4" s="11">
        <v>0</v>
      </c>
      <c r="M4" s="41">
        <v>46266</v>
      </c>
      <c r="N4" s="29"/>
      <c r="O4" s="42">
        <v>47362</v>
      </c>
      <c r="P4" s="38"/>
      <c r="Q4" s="106"/>
      <c r="R4" s="106"/>
      <c r="S4" s="106"/>
      <c r="T4" s="44" t="s">
        <v>182</v>
      </c>
      <c r="V4" s="26"/>
    </row>
    <row r="5" spans="1:22" x14ac:dyDescent="0.3">
      <c r="A5" t="s">
        <v>162</v>
      </c>
      <c r="I5" s="3"/>
      <c r="J5" s="12"/>
      <c r="K5" s="14"/>
      <c r="L5" s="11"/>
      <c r="M5" s="28"/>
      <c r="N5" s="29"/>
      <c r="O5" s="38"/>
      <c r="P5" s="29"/>
      <c r="Q5" s="69">
        <f>Q4*48</f>
        <v>0</v>
      </c>
      <c r="R5" s="69">
        <f>R4</f>
        <v>0</v>
      </c>
      <c r="S5" s="69">
        <f>S4</f>
        <v>0</v>
      </c>
    </row>
    <row r="6" spans="1:22" x14ac:dyDescent="0.3">
      <c r="I6" s="20"/>
      <c r="J6" s="57"/>
      <c r="K6" s="58"/>
      <c r="L6" s="59"/>
      <c r="M6" s="60"/>
      <c r="N6" s="60"/>
      <c r="O6" s="60"/>
      <c r="P6" s="60"/>
    </row>
    <row r="7" spans="1:22" x14ac:dyDescent="0.3">
      <c r="A7" t="s">
        <v>163</v>
      </c>
      <c r="C7" t="s">
        <v>10</v>
      </c>
      <c r="D7" t="s">
        <v>124</v>
      </c>
      <c r="F7" t="s">
        <v>164</v>
      </c>
      <c r="H7">
        <v>2021</v>
      </c>
      <c r="I7" s="20"/>
      <c r="J7" s="12">
        <v>3</v>
      </c>
      <c r="K7" s="63">
        <v>3</v>
      </c>
      <c r="L7" s="11">
        <v>0</v>
      </c>
      <c r="M7" s="66"/>
      <c r="N7" s="39"/>
      <c r="O7" s="67"/>
      <c r="P7" s="39"/>
      <c r="Q7" s="62" t="s">
        <v>168</v>
      </c>
      <c r="S7" t="s">
        <v>169</v>
      </c>
    </row>
    <row r="8" spans="1:22" ht="15" thickBot="1" x14ac:dyDescent="0.35">
      <c r="A8" t="s">
        <v>165</v>
      </c>
      <c r="C8" t="s">
        <v>166</v>
      </c>
      <c r="D8" t="s">
        <v>124</v>
      </c>
      <c r="F8" t="s">
        <v>167</v>
      </c>
      <c r="H8">
        <v>2021</v>
      </c>
      <c r="J8" s="12">
        <v>4</v>
      </c>
      <c r="K8" s="64">
        <v>4</v>
      </c>
      <c r="L8" s="65">
        <v>0</v>
      </c>
      <c r="M8" s="28"/>
      <c r="N8" s="39"/>
      <c r="O8" s="66"/>
      <c r="P8" s="60"/>
      <c r="Q8" s="62" t="s">
        <v>168</v>
      </c>
      <c r="S8" t="s">
        <v>169</v>
      </c>
    </row>
    <row r="9" spans="1:22" ht="15" thickBot="1" x14ac:dyDescent="0.35">
      <c r="A9" s="17" t="s">
        <v>85</v>
      </c>
      <c r="B9" s="18"/>
      <c r="C9" s="18"/>
      <c r="D9" s="18"/>
      <c r="E9" s="18" t="s">
        <v>88</v>
      </c>
      <c r="F9" s="18"/>
      <c r="G9" s="77">
        <v>608959502</v>
      </c>
      <c r="J9" s="61"/>
      <c r="K9" s="61"/>
      <c r="L9" s="61"/>
      <c r="M9" s="61"/>
    </row>
    <row r="14" spans="1:22" x14ac:dyDescent="0.3">
      <c r="K14" s="20"/>
    </row>
  </sheetData>
  <sheetProtection sheet="1" objects="1" scenarios="1"/>
  <mergeCells count="4">
    <mergeCell ref="Q1:Q2"/>
    <mergeCell ref="R1:R2"/>
    <mergeCell ref="S1:S2"/>
    <mergeCell ref="T1:T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8"/>
  <sheetViews>
    <sheetView zoomScale="91" zoomScaleNormal="91" workbookViewId="0">
      <selection activeCell="M2" sqref="M2"/>
    </sheetView>
  </sheetViews>
  <sheetFormatPr defaultRowHeight="14.4" x14ac:dyDescent="0.3"/>
  <cols>
    <col min="6" max="6" width="10.109375" customWidth="1"/>
    <col min="7" max="7" width="11" bestFit="1" customWidth="1"/>
    <col min="11" max="11" width="10.44140625" customWidth="1"/>
    <col min="13" max="13" width="10.33203125" customWidth="1"/>
    <col min="15" max="15" width="13.6640625" customWidth="1"/>
    <col min="16" max="16" width="16.33203125" customWidth="1"/>
    <col min="17" max="20" width="15.6640625" customWidth="1"/>
  </cols>
  <sheetData>
    <row r="1" spans="1:20" ht="18" x14ac:dyDescent="0.3">
      <c r="A1" s="242" t="s">
        <v>130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32"/>
      <c r="Q1" s="235" t="s">
        <v>194</v>
      </c>
      <c r="R1" s="233" t="s">
        <v>113</v>
      </c>
      <c r="S1" s="235" t="s">
        <v>114</v>
      </c>
      <c r="T1" s="237" t="s">
        <v>115</v>
      </c>
    </row>
    <row r="2" spans="1:20" ht="87" thickBot="1" x14ac:dyDescent="0.35">
      <c r="A2" s="238" t="s">
        <v>131</v>
      </c>
      <c r="B2" s="238"/>
      <c r="C2" s="238"/>
      <c r="D2" s="81" t="s">
        <v>132</v>
      </c>
      <c r="E2" s="81" t="s">
        <v>98</v>
      </c>
      <c r="F2" s="81" t="s">
        <v>34</v>
      </c>
      <c r="G2" s="81" t="s">
        <v>99</v>
      </c>
      <c r="H2" s="81" t="s">
        <v>35</v>
      </c>
      <c r="I2" s="81" t="s">
        <v>133</v>
      </c>
      <c r="J2" s="81" t="s">
        <v>100</v>
      </c>
      <c r="K2" s="33" t="s">
        <v>49</v>
      </c>
      <c r="L2" s="33" t="s">
        <v>50</v>
      </c>
      <c r="M2" s="81" t="s">
        <v>101</v>
      </c>
      <c r="N2" s="34" t="s">
        <v>102</v>
      </c>
      <c r="O2" s="34" t="s">
        <v>134</v>
      </c>
      <c r="P2" s="34" t="s">
        <v>104</v>
      </c>
      <c r="Q2" s="236"/>
      <c r="R2" s="234"/>
      <c r="S2" s="236"/>
      <c r="T2" s="237"/>
    </row>
    <row r="3" spans="1:20" ht="29.4" thickTop="1" x14ac:dyDescent="0.3">
      <c r="A3" s="243" t="s">
        <v>135</v>
      </c>
      <c r="B3" s="244"/>
      <c r="C3" s="245"/>
      <c r="D3" s="235" t="s">
        <v>136</v>
      </c>
      <c r="E3" s="235">
        <v>2019</v>
      </c>
      <c r="F3" s="80" t="s">
        <v>137</v>
      </c>
      <c r="G3" s="80" t="s">
        <v>138</v>
      </c>
      <c r="H3" s="80" t="s">
        <v>139</v>
      </c>
      <c r="I3" s="50" t="s">
        <v>140</v>
      </c>
      <c r="J3" s="80">
        <v>1800</v>
      </c>
      <c r="K3" s="51" t="s">
        <v>141</v>
      </c>
      <c r="L3" s="52"/>
      <c r="M3" s="51" t="s">
        <v>142</v>
      </c>
      <c r="N3" s="53">
        <v>45200</v>
      </c>
      <c r="O3" s="54"/>
      <c r="P3" s="55"/>
      <c r="Q3" s="106"/>
      <c r="R3" s="106"/>
      <c r="S3" s="106"/>
      <c r="T3" s="70" t="s">
        <v>182</v>
      </c>
    </row>
    <row r="4" spans="1:20" ht="28.8" x14ac:dyDescent="0.3">
      <c r="A4" s="246"/>
      <c r="B4" s="247"/>
      <c r="C4" s="248"/>
      <c r="D4" s="249"/>
      <c r="E4" s="249"/>
      <c r="F4" s="80" t="s">
        <v>143</v>
      </c>
      <c r="G4" s="80" t="s">
        <v>138</v>
      </c>
      <c r="H4" s="80" t="s">
        <v>144</v>
      </c>
      <c r="I4" s="50" t="s">
        <v>140</v>
      </c>
      <c r="J4" s="80">
        <v>1350</v>
      </c>
      <c r="K4" s="51" t="s">
        <v>141</v>
      </c>
      <c r="L4" s="52"/>
      <c r="M4" s="51" t="s">
        <v>142</v>
      </c>
      <c r="N4" s="53">
        <v>45200</v>
      </c>
      <c r="O4" s="54"/>
      <c r="P4" s="55"/>
      <c r="Q4" s="106"/>
      <c r="R4" s="106"/>
      <c r="S4" s="106"/>
      <c r="T4" s="70" t="s">
        <v>182</v>
      </c>
    </row>
    <row r="5" spans="1:20" ht="28.8" x14ac:dyDescent="0.3">
      <c r="A5" s="246"/>
      <c r="B5" s="247"/>
      <c r="C5" s="248"/>
      <c r="D5" s="249"/>
      <c r="E5" s="249"/>
      <c r="F5" s="80" t="s">
        <v>143</v>
      </c>
      <c r="G5" s="80" t="s">
        <v>138</v>
      </c>
      <c r="H5" s="80" t="s">
        <v>145</v>
      </c>
      <c r="I5" s="50" t="s">
        <v>140</v>
      </c>
      <c r="J5" s="80">
        <v>1350</v>
      </c>
      <c r="K5" s="51" t="s">
        <v>141</v>
      </c>
      <c r="L5" s="52"/>
      <c r="M5" s="51" t="s">
        <v>142</v>
      </c>
      <c r="N5" s="53">
        <v>45200</v>
      </c>
      <c r="O5" s="54"/>
      <c r="P5" s="55"/>
      <c r="Q5" s="106"/>
      <c r="R5" s="106"/>
      <c r="S5" s="106"/>
      <c r="T5" s="70" t="s">
        <v>182</v>
      </c>
    </row>
    <row r="6" spans="1:20" ht="28.8" x14ac:dyDescent="0.3">
      <c r="A6" s="246"/>
      <c r="B6" s="247"/>
      <c r="C6" s="248"/>
      <c r="D6" s="249"/>
      <c r="E6" s="249"/>
      <c r="F6" s="80" t="s">
        <v>146</v>
      </c>
      <c r="G6" s="80" t="s">
        <v>138</v>
      </c>
      <c r="H6" s="80" t="s">
        <v>147</v>
      </c>
      <c r="I6" s="50" t="s">
        <v>148</v>
      </c>
      <c r="J6" s="80">
        <v>630</v>
      </c>
      <c r="K6" s="51" t="s">
        <v>141</v>
      </c>
      <c r="L6" s="52"/>
      <c r="M6" s="51" t="s">
        <v>142</v>
      </c>
      <c r="N6" s="53">
        <v>45200</v>
      </c>
      <c r="O6" s="54"/>
      <c r="P6" s="55"/>
      <c r="Q6" s="106"/>
      <c r="R6" s="106"/>
      <c r="S6" s="106"/>
      <c r="T6" s="70" t="s">
        <v>182</v>
      </c>
    </row>
    <row r="7" spans="1:20" ht="28.8" x14ac:dyDescent="0.3">
      <c r="A7" s="246"/>
      <c r="B7" s="247"/>
      <c r="C7" s="248"/>
      <c r="D7" s="249"/>
      <c r="E7" s="249"/>
      <c r="F7" s="80" t="s">
        <v>146</v>
      </c>
      <c r="G7" s="80" t="s">
        <v>138</v>
      </c>
      <c r="H7" s="80" t="s">
        <v>149</v>
      </c>
      <c r="I7" s="50" t="s">
        <v>148</v>
      </c>
      <c r="J7" s="80">
        <v>630</v>
      </c>
      <c r="K7" s="51" t="s">
        <v>141</v>
      </c>
      <c r="L7" s="52"/>
      <c r="M7" s="51" t="s">
        <v>142</v>
      </c>
      <c r="N7" s="53">
        <v>45200</v>
      </c>
      <c r="O7" s="54"/>
      <c r="P7" s="55"/>
      <c r="Q7" s="106"/>
      <c r="R7" s="106"/>
      <c r="S7" s="106"/>
      <c r="T7" s="70" t="s">
        <v>182</v>
      </c>
    </row>
    <row r="8" spans="1:20" ht="28.8" x14ac:dyDescent="0.3">
      <c r="A8" s="250" t="s">
        <v>150</v>
      </c>
      <c r="B8" s="251"/>
      <c r="C8" s="252"/>
      <c r="D8" s="236"/>
      <c r="E8" s="236"/>
      <c r="F8" s="80" t="s">
        <v>146</v>
      </c>
      <c r="G8" s="80" t="s">
        <v>138</v>
      </c>
      <c r="H8" s="80" t="s">
        <v>151</v>
      </c>
      <c r="I8" s="50" t="s">
        <v>152</v>
      </c>
      <c r="J8" s="80">
        <v>630</v>
      </c>
      <c r="K8" s="51" t="s">
        <v>141</v>
      </c>
      <c r="L8" s="52"/>
      <c r="M8" s="51" t="s">
        <v>142</v>
      </c>
      <c r="N8" s="53">
        <v>45200</v>
      </c>
      <c r="O8" s="54"/>
      <c r="P8" s="55"/>
      <c r="Q8" s="106"/>
      <c r="R8" s="106"/>
      <c r="S8" s="106"/>
      <c r="T8" s="70" t="s">
        <v>182</v>
      </c>
    </row>
    <row r="9" spans="1:20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6"/>
      <c r="L9" s="36"/>
      <c r="M9" s="36"/>
      <c r="N9" s="35"/>
      <c r="O9" s="37"/>
      <c r="P9" s="72" t="s">
        <v>118</v>
      </c>
      <c r="Q9" s="68">
        <f>(Q3*48)+(Q4*48)+(Q5*48)+(Q6*48)+(Q7*48)+(Q8*48)</f>
        <v>0</v>
      </c>
      <c r="R9" s="68">
        <f>R3+R4+R5+R6+R7+R8</f>
        <v>0</v>
      </c>
      <c r="S9" s="68">
        <f>S3+S4+S5+S6+S7+S8</f>
        <v>0</v>
      </c>
      <c r="T9" s="45"/>
    </row>
    <row r="10" spans="1:20" ht="18" x14ac:dyDescent="0.3">
      <c r="A10" s="253" t="s">
        <v>183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56"/>
      <c r="Q10" s="44"/>
      <c r="R10" s="44"/>
      <c r="S10" s="44"/>
      <c r="T10" s="44"/>
    </row>
    <row r="11" spans="1:20" ht="15" thickBot="1" x14ac:dyDescent="0.35">
      <c r="A11" s="238" t="s">
        <v>31</v>
      </c>
      <c r="B11" s="238"/>
      <c r="C11" s="238"/>
      <c r="D11" s="238" t="s">
        <v>34</v>
      </c>
      <c r="E11" s="238"/>
      <c r="F11" s="81" t="s">
        <v>33</v>
      </c>
      <c r="G11" s="239" t="s">
        <v>110</v>
      </c>
      <c r="H11" s="240"/>
      <c r="I11" s="241"/>
      <c r="J11" s="83"/>
      <c r="K11" s="83"/>
      <c r="L11" s="83"/>
      <c r="M11" s="46"/>
      <c r="N11" s="83"/>
      <c r="O11" s="46"/>
      <c r="P11" s="83"/>
      <c r="Q11" s="44"/>
      <c r="R11" s="44"/>
      <c r="S11" s="44"/>
      <c r="T11" s="44"/>
    </row>
    <row r="12" spans="1:20" ht="43.8" thickTop="1" x14ac:dyDescent="0.3">
      <c r="A12" s="236" t="s">
        <v>153</v>
      </c>
      <c r="B12" s="236"/>
      <c r="C12" s="236"/>
      <c r="D12" s="236" t="s">
        <v>154</v>
      </c>
      <c r="E12" s="236"/>
      <c r="F12" s="79" t="s">
        <v>155</v>
      </c>
      <c r="G12" s="236" t="s">
        <v>156</v>
      </c>
      <c r="H12" s="236"/>
      <c r="I12" s="236"/>
      <c r="J12" s="83"/>
      <c r="K12" s="83"/>
      <c r="L12" s="83"/>
      <c r="M12" s="46"/>
      <c r="N12" s="83"/>
      <c r="O12" s="46"/>
      <c r="P12" s="83"/>
      <c r="Q12" s="70" t="s">
        <v>182</v>
      </c>
      <c r="R12" s="70" t="s">
        <v>182</v>
      </c>
      <c r="S12" s="70" t="s">
        <v>182</v>
      </c>
      <c r="T12" s="106"/>
    </row>
    <row r="13" spans="1:20" ht="43.2" x14ac:dyDescent="0.3">
      <c r="A13" s="237" t="s">
        <v>157</v>
      </c>
      <c r="B13" s="237"/>
      <c r="C13" s="237"/>
      <c r="D13" s="236" t="s">
        <v>154</v>
      </c>
      <c r="E13" s="236"/>
      <c r="F13" s="80" t="s">
        <v>155</v>
      </c>
      <c r="G13" s="236" t="s">
        <v>156</v>
      </c>
      <c r="H13" s="236"/>
      <c r="I13" s="236"/>
      <c r="J13" s="83"/>
      <c r="K13" s="83"/>
      <c r="L13" s="83"/>
      <c r="M13" s="46"/>
      <c r="N13" s="83"/>
      <c r="O13" s="46"/>
      <c r="P13" s="83"/>
      <c r="Q13" s="70" t="s">
        <v>182</v>
      </c>
      <c r="R13" s="70" t="s">
        <v>182</v>
      </c>
      <c r="S13" s="70" t="s">
        <v>182</v>
      </c>
      <c r="T13" s="106"/>
    </row>
    <row r="14" spans="1:20" ht="43.2" x14ac:dyDescent="0.3">
      <c r="A14" s="237" t="s">
        <v>158</v>
      </c>
      <c r="B14" s="237"/>
      <c r="C14" s="237"/>
      <c r="D14" s="237" t="s">
        <v>159</v>
      </c>
      <c r="E14" s="237"/>
      <c r="F14" s="80" t="s">
        <v>155</v>
      </c>
      <c r="G14" s="236" t="s">
        <v>156</v>
      </c>
      <c r="H14" s="236"/>
      <c r="I14" s="236"/>
      <c r="J14" s="83"/>
      <c r="K14" s="83"/>
      <c r="L14" s="83"/>
      <c r="M14" s="46"/>
      <c r="N14" s="83"/>
      <c r="O14" s="46"/>
      <c r="P14" s="83"/>
      <c r="Q14" s="70" t="s">
        <v>182</v>
      </c>
      <c r="R14" s="70" t="s">
        <v>182</v>
      </c>
      <c r="S14" s="70" t="s">
        <v>182</v>
      </c>
      <c r="T14" s="106"/>
    </row>
    <row r="15" spans="1:20" ht="43.2" x14ac:dyDescent="0.3">
      <c r="A15" s="237" t="s">
        <v>158</v>
      </c>
      <c r="B15" s="237"/>
      <c r="C15" s="237"/>
      <c r="D15" s="237" t="s">
        <v>159</v>
      </c>
      <c r="E15" s="237"/>
      <c r="F15" s="80" t="s">
        <v>155</v>
      </c>
      <c r="G15" s="236" t="s">
        <v>156</v>
      </c>
      <c r="H15" s="236"/>
      <c r="I15" s="236"/>
      <c r="J15" s="83"/>
      <c r="K15" s="83"/>
      <c r="L15" s="83"/>
      <c r="M15" s="46"/>
      <c r="N15" s="83"/>
      <c r="O15" s="46"/>
      <c r="P15" s="83"/>
      <c r="Q15" s="70" t="s">
        <v>182</v>
      </c>
      <c r="R15" s="70" t="s">
        <v>182</v>
      </c>
      <c r="S15" s="70" t="s">
        <v>182</v>
      </c>
      <c r="T15" s="106"/>
    </row>
    <row r="16" spans="1:20" x14ac:dyDescent="0.3">
      <c r="A16" s="254"/>
      <c r="B16" s="254"/>
      <c r="C16" s="254"/>
      <c r="D16" s="254"/>
      <c r="E16" s="254"/>
      <c r="F16" s="82"/>
      <c r="G16" s="254"/>
      <c r="H16" s="254"/>
      <c r="I16" s="254"/>
      <c r="J16" s="20"/>
      <c r="K16" s="20"/>
      <c r="L16" s="20"/>
      <c r="M16" s="20"/>
      <c r="N16" s="20"/>
      <c r="O16" s="20"/>
      <c r="P16" s="20"/>
      <c r="Q16" s="28"/>
      <c r="R16" s="38"/>
      <c r="S16" s="38"/>
      <c r="T16" s="73">
        <f>(T12*48)+(T13*48)+(T14*48)+(T15*48)</f>
        <v>0</v>
      </c>
    </row>
    <row r="17" spans="1:7" ht="15" thickBot="1" x14ac:dyDescent="0.35"/>
    <row r="18" spans="1:7" ht="15" thickBot="1" x14ac:dyDescent="0.35">
      <c r="A18" s="17" t="s">
        <v>85</v>
      </c>
      <c r="B18" s="18"/>
      <c r="C18" s="18"/>
      <c r="D18" s="18"/>
      <c r="E18" s="18" t="s">
        <v>192</v>
      </c>
      <c r="F18" s="18"/>
      <c r="G18" s="77">
        <v>777085158</v>
      </c>
    </row>
  </sheetData>
  <sheetProtection sheet="1" objects="1" scenarios="1"/>
  <mergeCells count="29">
    <mergeCell ref="A16:C16"/>
    <mergeCell ref="D16:E16"/>
    <mergeCell ref="G16:I16"/>
    <mergeCell ref="A14:C14"/>
    <mergeCell ref="D14:E14"/>
    <mergeCell ref="G14:I14"/>
    <mergeCell ref="A15:C15"/>
    <mergeCell ref="D15:E15"/>
    <mergeCell ref="G15:I15"/>
    <mergeCell ref="A12:C12"/>
    <mergeCell ref="D12:E12"/>
    <mergeCell ref="G12:I12"/>
    <mergeCell ref="A13:C13"/>
    <mergeCell ref="D13:E13"/>
    <mergeCell ref="G13:I13"/>
    <mergeCell ref="R1:R2"/>
    <mergeCell ref="S1:S2"/>
    <mergeCell ref="T1:T2"/>
    <mergeCell ref="A2:C2"/>
    <mergeCell ref="A11:C11"/>
    <mergeCell ref="D11:E11"/>
    <mergeCell ref="G11:I11"/>
    <mergeCell ref="A1:O1"/>
    <mergeCell ref="Q1:Q2"/>
    <mergeCell ref="A3:C7"/>
    <mergeCell ref="D3:D8"/>
    <mergeCell ref="E3:E8"/>
    <mergeCell ref="A8:C8"/>
    <mergeCell ref="A10:O1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6"/>
  <sheetViews>
    <sheetView workbookViewId="0">
      <selection activeCell="I7" sqref="I7"/>
    </sheetView>
  </sheetViews>
  <sheetFormatPr defaultRowHeight="14.4" x14ac:dyDescent="0.3"/>
  <cols>
    <col min="9" max="9" width="26.109375" customWidth="1"/>
  </cols>
  <sheetData>
    <row r="2" spans="1:9" x14ac:dyDescent="0.3">
      <c r="A2" s="2" t="s">
        <v>161</v>
      </c>
      <c r="B2" s="2"/>
      <c r="C2" s="2"/>
      <c r="D2" s="2"/>
      <c r="E2" s="2"/>
      <c r="F2" s="2"/>
    </row>
    <row r="3" spans="1:9" x14ac:dyDescent="0.3">
      <c r="A3" t="s">
        <v>186</v>
      </c>
      <c r="I3" s="106"/>
    </row>
    <row r="4" spans="1:9" x14ac:dyDescent="0.3">
      <c r="I4" s="74"/>
    </row>
    <row r="5" spans="1:9" x14ac:dyDescent="0.3">
      <c r="A5" s="255" t="s">
        <v>188</v>
      </c>
      <c r="B5" s="255"/>
      <c r="C5" s="255"/>
      <c r="D5" s="255"/>
      <c r="E5" s="255"/>
      <c r="F5" s="255"/>
      <c r="G5" s="255"/>
      <c r="H5" s="255"/>
      <c r="I5" s="76"/>
    </row>
    <row r="6" spans="1:9" x14ac:dyDescent="0.3">
      <c r="A6" s="75" t="s">
        <v>189</v>
      </c>
      <c r="B6" s="75"/>
      <c r="C6" s="75"/>
      <c r="D6" s="75"/>
      <c r="E6" s="75"/>
      <c r="F6" s="75"/>
      <c r="G6" s="75"/>
      <c r="H6" s="75"/>
      <c r="I6" s="106"/>
    </row>
  </sheetData>
  <sheetProtection sheet="1" objects="1" scenarios="1"/>
  <mergeCells count="1">
    <mergeCell ref="A5:H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SOUHRN</vt:lpstr>
      <vt:lpstr>Rektorát</vt:lpstr>
      <vt:lpstr>SKM</vt:lpstr>
      <vt:lpstr>FUD</vt:lpstr>
      <vt:lpstr>FF</vt:lpstr>
      <vt:lpstr>FSI</vt:lpstr>
      <vt:lpstr>CPTO</vt:lpstr>
      <vt:lpstr>Opravy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MadlikM</dc:creator>
  <cp:lastModifiedBy>potmesill</cp:lastModifiedBy>
  <cp:lastPrinted>2017-03-08T13:06:59Z</cp:lastPrinted>
  <dcterms:created xsi:type="dcterms:W3CDTF">2017-02-23T13:04:05Z</dcterms:created>
  <dcterms:modified xsi:type="dcterms:W3CDTF">2024-01-15T09:55:58Z</dcterms:modified>
</cp:coreProperties>
</file>