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Výměna oken" sheetId="2" r:id="rId2"/>
  </sheets>
  <definedNames>
    <definedName name="_xlnm.Print_Area" localSheetId="0">'Rekapitulace stavby'!$D$4:$AO$76,'Rekapitulace stavby'!$C$82:$AQ$96</definedName>
    <definedName name="_xlnm._FilterDatabase" localSheetId="1" hidden="1">'01 - Výměna oken'!$C$130:$K$479</definedName>
    <definedName name="_xlnm.Print_Area" localSheetId="1">'01 - Výměna oken'!$C$4:$J$76,'01 - Výměna oken'!$C$82:$J$112,'01 - Výměna oken'!$C$118:$K$479</definedName>
    <definedName name="_xlnm.Print_Titles" localSheetId="0">'Rekapitulace stavby'!$92:$92</definedName>
    <definedName name="_xlnm.Print_Titles" localSheetId="1">'01 - Výměna oken'!$130:$130</definedName>
  </definedNames>
  <calcPr fullCalcOnLoad="1"/>
</workbook>
</file>

<file path=xl/sharedStrings.xml><?xml version="1.0" encoding="utf-8"?>
<sst xmlns="http://schemas.openxmlformats.org/spreadsheetml/2006/main" count="3329" uniqueCount="467">
  <si>
    <t>Export Komplet</t>
  </si>
  <si>
    <t/>
  </si>
  <si>
    <t>2.0</t>
  </si>
  <si>
    <t>ZAMOK</t>
  </si>
  <si>
    <t>False</t>
  </si>
  <si>
    <t>{c1fc486e-9d8c-48d5-9c9f-ebea747c032d}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</si>
  <si>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</si>
  <si>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</si>
  <si>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</si>
  <si>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</si>
  <si>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</si>
  <si>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</si>
  <si>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</si>
  <si>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</si>
  <si>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</si>
  <si>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</si>
  <si>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</si>
  <si>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příloha č. 3 technická specifikace VV</t>
  </si>
  <si>
    <t>KSO:</t>
  </si>
  <si>
    <t>CC-CZ:</t>
  </si>
  <si>
    <t>Místo:</t>
  </si>
  <si>
    <t xml:space="preserve"> </t>
  </si>
  <si>
    <t>Datum:</t>
  </si>
  <si>
    <t>6. 4. 2023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</si>
  <si>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</si>
  <si>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</si>
  <si>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</si>
  <si>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</si>
  <si>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</si>
  <si>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</si>
  <si>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</si>
  <si>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</si>
  <si>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</si>
  <si>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</si>
  <si>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</si>
  <si>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</si>
  <si>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</si>
  <si>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</si>
  <si>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</si>
  <si>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</si>
  <si>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</si>
  <si>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</si>
  <si>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</si>
  <si>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</si>
  <si>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</si>
  <si>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</si>
  <si>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</si>
  <si>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</si>
  <si>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</si>
  <si>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</si>
  <si>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</si>
  <si>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</si>
  <si>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</si>
  <si>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</si>
  <si>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</si>
  <si>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</si>
  <si>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</si>
  <si>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</si>
  <si>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</si>
  <si>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</si>
  <si>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</si>
  <si>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</si>
  <si>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</si>
  <si>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</si>
  <si>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</si>
  <si>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</si>
  <si>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</si>
  <si>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</si>
  <si>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</si>
  <si>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</si>
  <si>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</si>
  <si>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</si>
  <si>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</si>
  <si>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</si>
  <si>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</si>
  <si>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</si>
  <si>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</si>
  <si>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</si>
  <si>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</si>
  <si>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Výměna oken</t>
  </si>
  <si>
    <t>STA</t>
  </si>
  <si>
    <t>1</t>
  </si>
  <si>
    <t>{ea93a073-8e05-4e79-807c-e5f4d69fac76}</t>
  </si>
  <si>
    <t>2</t>
  </si>
  <si>
    <t>KRYCÍ LIST SOUPISU PRACÍ</t>
  </si>
  <si>
    <t>Objekt:</t>
  </si>
  <si>
    <t>01 - Výměna oken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</si>
  <si>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</si>
  <si>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</si>
  <si>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</si>
  <si>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</si>
  <si>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</si>
  <si>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</si>
  <si>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</si>
  <si>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</si>
  <si>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</si>
  <si>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</si>
  <si>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</si>
  <si>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</si>
  <si>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766 - Konstrukce truhlářské</t>
  </si>
  <si>
    <t xml:space="preserve">    784 - Dokončovací práce - malby a tapety</t>
  </si>
  <si>
    <t xml:space="preserve">    786 - Dokončovací práce - čalounické úpravy</t>
  </si>
  <si>
    <t>VRN - Vedlejší rozpočtové náklady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</si>
  <si>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</si>
  <si>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</si>
  <si>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</si>
  <si>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</si>
  <si>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</si>
  <si>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</si>
  <si>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</si>
  <si>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</si>
  <si>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</si>
  <si>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</si>
  <si>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</si>
  <si>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</si>
  <si>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</si>
  <si>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</si>
  <si>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</si>
  <si>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</si>
  <si>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</si>
  <si>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</si>
  <si>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</si>
  <si>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</si>
  <si>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</si>
  <si>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</si>
  <si>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</si>
  <si>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613142001</t>
  </si>
  <si>
    <t>Potažení vnitřních ploch pletivem  v ploše nebo pruzích, na plném podkladu sklovláknitým vtlačením do tmelu pilířů nebo sloupů</t>
  </si>
  <si>
    <t>m2</t>
  </si>
  <si>
    <t>4</t>
  </si>
  <si>
    <t>PP</t>
  </si>
  <si>
    <t>VV</t>
  </si>
  <si>
    <t>hl. ostění cca 300mm</t>
  </si>
  <si>
    <t>"p.č. 1"84*(1,54+2*2,42)*0,3</t>
  </si>
  <si>
    <t>"p.č. 2"10*(1,7+2*2,42)*0,3</t>
  </si>
  <si>
    <t>"p.č. 3"22*(0,88+2*2,42)*0,3</t>
  </si>
  <si>
    <t>"p.č. 4"11*(1,48+2*0,98)*0,3</t>
  </si>
  <si>
    <t>"p.č. 5"2*(1,29+2*2,42)*0,3</t>
  </si>
  <si>
    <t>"p.č. 6"1*(2,7+2*3,45)*0,3</t>
  </si>
  <si>
    <t>"p.č. 7"3*(1,6+2*1,9)*0,3</t>
  </si>
  <si>
    <t>"p.č. 8"5*(1,6+2*1,62)*0,3</t>
  </si>
  <si>
    <t>Mezisoučet</t>
  </si>
  <si>
    <t>3</t>
  </si>
  <si>
    <t>Součet</t>
  </si>
  <si>
    <t>613311131</t>
  </si>
  <si>
    <t>Potažení vnitřních ploch vápenným štukem tloušťky do 3 mm svislých konstrukcí pilířů nebo sloupů</t>
  </si>
  <si>
    <t>619991021</t>
  </si>
  <si>
    <t>Zakrytí vnitřních ploch před znečištěním  včetně pozdějšího odkrytí rámů oken a dveří, keramických soklů oblepením malířskou páskou</t>
  </si>
  <si>
    <t>m</t>
  </si>
  <si>
    <t>"p.č. 1"84*(1,54+2*2,42)</t>
  </si>
  <si>
    <t>"p.č. 2"10*(1,7+2*2,42)</t>
  </si>
  <si>
    <t>"p.č. 3"22*(0,8+2*2,42)</t>
  </si>
  <si>
    <t>"p.č. 4"11*(1,48+2*0,98)</t>
  </si>
  <si>
    <t>"p.č. 5"2*(1,29+2*2,42)</t>
  </si>
  <si>
    <t>"p.č. 6"1*(2,7+2*3,45)</t>
  </si>
  <si>
    <t>"p.č. 7"3*(1,6+2*1,9)</t>
  </si>
  <si>
    <t>"p.č. 8"5*(1,6+2*1,62)</t>
  </si>
  <si>
    <t>619995001</t>
  </si>
  <si>
    <t>Začištění omítek (s dodáním hmot)  kolem oken, dveří, podlah, obkladů apod.</t>
  </si>
  <si>
    <t>8</t>
  </si>
  <si>
    <t>5</t>
  </si>
  <si>
    <t>622143003</t>
  </si>
  <si>
    <t>Montáž omítkových profilů  plastových, pozinkovaných nebo dřevěných upevněných vtlačením do podkladní vrstvy nebo přibitím rohových s tkaninou</t>
  </si>
  <si>
    <t>10</t>
  </si>
  <si>
    <t>P</t>
  </si>
  <si>
    <t>Poznámka k položce:
Poznámka k položce: Poznámka k položce: nová vnitřní hrana ostění</t>
  </si>
  <si>
    <t>M</t>
  </si>
  <si>
    <t>59051486</t>
  </si>
  <si>
    <t>profil rohový PVC 15x15mm s výztužnou tkaninou š 100mm pro ETICS</t>
  </si>
  <si>
    <t>12</t>
  </si>
  <si>
    <t>825,5*1,05 "Přepočtené koeficientem množství</t>
  </si>
  <si>
    <t>7</t>
  </si>
  <si>
    <t>622143004</t>
  </si>
  <si>
    <t>Montáž omítkových profilů  plastových, pozinkovaných nebo dřevěných upevněných vtlačením do podkladní vrstvy nebo přibitím začišťovacích samolepících pro vytvoření dilatujícího spoje s okenním rámem</t>
  </si>
  <si>
    <t>14</t>
  </si>
  <si>
    <t>825,5</t>
  </si>
  <si>
    <t>59051476</t>
  </si>
  <si>
    <t>profil začišťovací PVC 9mm s výztužnou tkaninou pro ostění ETICS</t>
  </si>
  <si>
    <t>16</t>
  </si>
  <si>
    <t>9</t>
  </si>
  <si>
    <t>Ostatní konstrukce a práce, bourání</t>
  </si>
  <si>
    <t>949101111</t>
  </si>
  <si>
    <t>Lešení pomocné pracovní pro objekty pozemních staveb  pro zatížení do 150 kg/m2, o výšce lešeňové podlahy do 1,9 m</t>
  </si>
  <si>
    <t>18</t>
  </si>
  <si>
    <t>"p.č. 1"84*(1,54)</t>
  </si>
  <si>
    <t>"p.č. 2"10*(1,7)</t>
  </si>
  <si>
    <t>"p.č. 3"22*(0,88)</t>
  </si>
  <si>
    <t>"p.č. 4"2*(1,48)</t>
  </si>
  <si>
    <t>"p.č. 5"2*(1,29)</t>
  </si>
  <si>
    <t>"p.č. 6"1*(2,7)</t>
  </si>
  <si>
    <t>"p.č. 7"3*(1,6)</t>
  </si>
  <si>
    <t>"p.č. 8"5*(1,6)</t>
  </si>
  <si>
    <t>952901111-R</t>
  </si>
  <si>
    <t>Vyčištění budov nebo objektů před předáním do užívání  budov bytové nebo občanské výstavby, světlé výšky podlaží do 4 m - úklid</t>
  </si>
  <si>
    <t>soubor</t>
  </si>
  <si>
    <t>20</t>
  </si>
  <si>
    <t>11</t>
  </si>
  <si>
    <t>968062375</t>
  </si>
  <si>
    <t>Vybourání dřevěných rámů oken s křídly, dveřních zárubní, vrat, stěn, ostění nebo obkladů  rámů oken s křídly zdvojených, plochy do 2 m2</t>
  </si>
  <si>
    <t>22</t>
  </si>
  <si>
    <t>"p.č. 4"11*(1,48*0,98)</t>
  </si>
  <si>
    <t>968062376</t>
  </si>
  <si>
    <t>Vybourání dřevěných rámů oken s křídly, dveřních zárubní, vrat, stěn, ostění nebo obkladů  rámů oken s křídly zdvojených, plochy do 4 m2</t>
  </si>
  <si>
    <t>24</t>
  </si>
  <si>
    <t>"p.č. 1"84*(1,54*2,42)</t>
  </si>
  <si>
    <t>"p.č. 3"22*(0,88*2,42)</t>
  </si>
  <si>
    <t>"p.č. 5"2*(1,29*2,42)</t>
  </si>
  <si>
    <t>"p.č. 7"3*(1,6*1,9)</t>
  </si>
  <si>
    <t>"p.č. 8"5*(1,6*1,62)</t>
  </si>
  <si>
    <t>13</t>
  </si>
  <si>
    <t>968062377</t>
  </si>
  <si>
    <t>Vybourání dřevěných rámů oken s křídly, dveřních zárubní, vrat, stěn, ostění nebo obkladů  rámů oken s křídly zdvojených, plochy přes 4 m2</t>
  </si>
  <si>
    <t>26</t>
  </si>
  <si>
    <t>"p.č. 2"10*(1,7*2,42)</t>
  </si>
  <si>
    <t>"p.č. 6"1*(2,7*3,45)</t>
  </si>
  <si>
    <t>997</t>
  </si>
  <si>
    <t>Přesun sutě</t>
  </si>
  <si>
    <t>997013213</t>
  </si>
  <si>
    <t>Vnitrostaveništní doprava suti a vybouraných hmot  vodorovně do 50 m svisle ručně pro budovy a haly výšky přes 9 do 12 m</t>
  </si>
  <si>
    <t>t</t>
  </si>
  <si>
    <t>28</t>
  </si>
  <si>
    <t>997013219</t>
  </si>
  <si>
    <t>Vnitrostaveništní doprava suti a vybouraných hmot  vodorovně do 50 m Příplatek k cenám -3111 až -3217 za zvětšenou vodorovnou dopravu přes vymezenou dopravní vzdálenost za každých dalších i započatých 10 m</t>
  </si>
  <si>
    <t>30</t>
  </si>
  <si>
    <t>17,22*5 "Přepočtené koeficientem množství</t>
  </si>
  <si>
    <t>997013501</t>
  </si>
  <si>
    <t>Odvoz suti a vybouraných hmot na skládku nebo meziskládku  se složením, na vzdálenost do 1 km</t>
  </si>
  <si>
    <t>32</t>
  </si>
  <si>
    <t>17</t>
  </si>
  <si>
    <t>997013509</t>
  </si>
  <si>
    <t>Odvoz suti a vybouraných hmot na skládku nebo meziskládku  se složením, na vzdálenost Příplatek k ceně za každý další i započatý 1 km přes 1 km</t>
  </si>
  <si>
    <t>34</t>
  </si>
  <si>
    <t>997013631</t>
  </si>
  <si>
    <t>Poplatek za uložení stavebního odpadu na skládce (skládkovné) směsného stavebního a demoličního zatříděného do Katalogu odpadů pod kódem 17 09 04</t>
  </si>
  <si>
    <t>36</t>
  </si>
  <si>
    <t>17,22*0,1 "Přepočtené koeficientem množství</t>
  </si>
  <si>
    <t>19</t>
  </si>
  <si>
    <t>997013804</t>
  </si>
  <si>
    <t>Poplatek za uložení stavebního odpadu na skládce (skládkovné) ze skla zatříděného do Katalogu odpadů pod kódem 17 02 02</t>
  </si>
  <si>
    <t>38</t>
  </si>
  <si>
    <t>17,22*0,35 "Přepočtené koeficientem množství</t>
  </si>
  <si>
    <t>997013811</t>
  </si>
  <si>
    <t>Poplatek za uložení stavebního odpadu na skládce (skládkovné) dřevěného zatříděného do Katalogu odpadů pod kódem 17 02 01</t>
  </si>
  <si>
    <t>40</t>
  </si>
  <si>
    <t>17,22*0,55 "Přepočtené koeficientem množství</t>
  </si>
  <si>
    <t>998</t>
  </si>
  <si>
    <t>Přesun hmot</t>
  </si>
  <si>
    <t>998018002</t>
  </si>
  <si>
    <t>Přesun hmot pro budovy občanské výstavby, bydlení, výrobu a služby  ruční - bez užití mechanizace vodorovná dopravní vzdálenost do 100 m pro budovy s jakoukoliv nosnou konstrukcí výšky přes 6 do 12 m</t>
  </si>
  <si>
    <t>42</t>
  </si>
  <si>
    <t>998018011</t>
  </si>
  <si>
    <t>Přesun hmot pro budovy občanské výstavby, bydlení, výrobu a služby  ruční - bez užití mechanizace Příplatek k cenám za ruční zvětšený přesun přes vymezenou největší dopravní vzdálenost za každých dalších i započatých 100 m</t>
  </si>
  <si>
    <t>44</t>
  </si>
  <si>
    <t>PSV</t>
  </si>
  <si>
    <t>Práce a dodávky PSV</t>
  </si>
  <si>
    <t>713</t>
  </si>
  <si>
    <t>Izolace tepelné</t>
  </si>
  <si>
    <t>23</t>
  </si>
  <si>
    <t>713131141</t>
  </si>
  <si>
    <t>Montáž tepelné izolace stěn rohožemi, pásy, deskami, dílci, bloky (izolační materiál ve specifikaci) lepením celoplošně</t>
  </si>
  <si>
    <t>46</t>
  </si>
  <si>
    <t>28375813</t>
  </si>
  <si>
    <t>deska EPS S pro aplikace bez zatížení λ=0,042-0,043 tl 20mm</t>
  </si>
  <si>
    <t>48</t>
  </si>
  <si>
    <t>248,18*1,15 "Přepočtené koeficientem množství</t>
  </si>
  <si>
    <t>766</t>
  </si>
  <si>
    <t>Konstrukce truhlářské</t>
  </si>
  <si>
    <t>25</t>
  </si>
  <si>
    <t>766622131</t>
  </si>
  <si>
    <t>Montáž oken plastových včetně montáže rámu plochy přes 1 m2 otevíravých do zdiva, výšky do 1,5 m</t>
  </si>
  <si>
    <t>50</t>
  </si>
  <si>
    <t>61140052-04</t>
  </si>
  <si>
    <t>okno plastové otevíravé/sklopné trojsklo - p.č. 4 - 1480/980</t>
  </si>
  <si>
    <t>kus</t>
  </si>
  <si>
    <t>52</t>
  </si>
  <si>
    <t>Poznámka k položce:
Poznámka k položce: Poznámka k položce: Barva výrobku: Bílá oboustranně Typ zasklení: Izolační trojsklo 4/12/4/12/4 Ug=0,7 TGI rámeček (1,2,3)</t>
  </si>
  <si>
    <t>27</t>
  </si>
  <si>
    <t>766622132</t>
  </si>
  <si>
    <t>Montáž oken plastových včetně montáže rámu plochy přes 1 m2 otevíravých do zdiva, výšky přes 1,5 do 2,5 m</t>
  </si>
  <si>
    <t>54</t>
  </si>
  <si>
    <t>"p.č. 3"22*(0,8*2,42)</t>
  </si>
  <si>
    <t>"p.č. 5"2*(1,29+4*2,42)</t>
  </si>
  <si>
    <t>61140054-01</t>
  </si>
  <si>
    <t>okno plastové otevíravé/sklopné trojsklo - p.č. 1 - 1540/2420</t>
  </si>
  <si>
    <t>56</t>
  </si>
  <si>
    <t>29</t>
  </si>
  <si>
    <t>61140054-02</t>
  </si>
  <si>
    <t>okno plastové otevíravé/sklopné trojsklo - p.č. 2 - 1700/2420</t>
  </si>
  <si>
    <t>58</t>
  </si>
  <si>
    <t>61140054-03</t>
  </si>
  <si>
    <t>okno plastové otevíravé/sklopné trojsklo - p.č. 3 - 880/2420</t>
  </si>
  <si>
    <t>60</t>
  </si>
  <si>
    <t>31</t>
  </si>
  <si>
    <t>61140054-05</t>
  </si>
  <si>
    <t>okno plastové otevíravé/sklopné trojsklo - p.č. 5 - 1290/2420</t>
  </si>
  <si>
    <t>62</t>
  </si>
  <si>
    <t>61140054-06</t>
  </si>
  <si>
    <t>okno plastové otevíravé/sklopné trojsklo - p.č. 6 - 2700/3450</t>
  </si>
  <si>
    <t>64</t>
  </si>
  <si>
    <t>okno plastové otevíravé/sklopné trojsklo - p.č. 6 - 2651/2420</t>
  </si>
  <si>
    <t>Poznámka k položce:
Poznámka k položce: Poznámka k položce: Barva výrobku: Bílá oboustranně Typ zasklení: Izolační trojsklo 4/12/4/12/4 Ug=0,7 TGI rámeček (1,2,3), včetně části s obloukem</t>
  </si>
  <si>
    <t>33</t>
  </si>
  <si>
    <t>61140054-07</t>
  </si>
  <si>
    <t>okno plastové otevíravé/sklopné trojsklo - p.č. 7 - 1600/1900</t>
  </si>
  <si>
    <t>66</t>
  </si>
  <si>
    <t>61140054-08</t>
  </si>
  <si>
    <t>okno plastové otevíravé/sklopné trojsklo - p.č. 8 - 1600/1620</t>
  </si>
  <si>
    <t>68</t>
  </si>
  <si>
    <t>35</t>
  </si>
  <si>
    <t>766629651</t>
  </si>
  <si>
    <t>Předsazená montáž otvorových výplní dveří utěsnění připojovací spáry ostění nebo nadpraží těsnící fólií</t>
  </si>
  <si>
    <t>70</t>
  </si>
  <si>
    <t>28355025-R</t>
  </si>
  <si>
    <t>fólie těsnící š 90mm pro vnitřní parotěsnou připojovací spáru</t>
  </si>
  <si>
    <t>72</t>
  </si>
  <si>
    <t>Poznámka k položce:
Poznámka k položce: Poznámka k položce: Utěsnění připojovací spáry dle ČSN 74 60 77</t>
  </si>
  <si>
    <t>825,5*1,1 "Přepočtené koeficientem množství</t>
  </si>
  <si>
    <t>37</t>
  </si>
  <si>
    <t>766694121</t>
  </si>
  <si>
    <t>Montáž parapetních desek dřevěných nebo plastových š přes 30 cm dl do 1,0 m</t>
  </si>
  <si>
    <t>CS ÚRS 2021 02</t>
  </si>
  <si>
    <t>74</t>
  </si>
  <si>
    <t>Montáž ostatních truhlářských konstrukcí parapetních desek dřevěných nebo plastových šířky přes 300 mm, délky do 1000 mm</t>
  </si>
  <si>
    <t>Online PSC</t>
  </si>
  <si>
    <t>https://podminky.urs.cz/item/CS_URS_2021_02/766694121</t>
  </si>
  <si>
    <t>"p.č. 3"22</t>
  </si>
  <si>
    <t>60794103</t>
  </si>
  <si>
    <t>parapet dřevotřískový vnitřní povrch laminátový š 300mm</t>
  </si>
  <si>
    <t>76</t>
  </si>
  <si>
    <t>parapet dřevotřískový vnitřní povrch laminátový š 300mm, cena z 1 metr bežný</t>
  </si>
  <si>
    <t>Poznámka k položce:
Pro určení jednotkové ceny, účtovat se bude skutečná spotřeba parapetu š 300mm</t>
  </si>
  <si>
    <t>39</t>
  </si>
  <si>
    <t>766694122</t>
  </si>
  <si>
    <t>Montáž parapetních dřevěných nebo plastových š přes 30 cm dl přes 1,0 do 1,6 m</t>
  </si>
  <si>
    <t>78</t>
  </si>
  <si>
    <t>Montáž ostatních truhlářských konstrukcí parapetních desek dřevěných nebo plastových šířky přes 300 mm, délky přes 1000 do 1600 mm</t>
  </si>
  <si>
    <t>https://podminky.urs.cz/item/CS_URS_2021_02/766694122</t>
  </si>
  <si>
    <t>"p.č. 1"84</t>
  </si>
  <si>
    <t>"p.č. 4"11</t>
  </si>
  <si>
    <t>"p.č. 5"2</t>
  </si>
  <si>
    <t>"p.č. 7"3</t>
  </si>
  <si>
    <t>"p.č. 8"5</t>
  </si>
  <si>
    <t>60794105</t>
  </si>
  <si>
    <t>parapet dřevotřískový vnitřní povrch laminátový š 400mm</t>
  </si>
  <si>
    <t>80</t>
  </si>
  <si>
    <t>parapet dřevotřískový vnitřní povrch laminátový š 400mm, cena za 1 metr bežný</t>
  </si>
  <si>
    <t>Poznámka k položce:
Položka pro určení jednotkové ceny za 1 metr parapetu šířky 400mm, účtovat se bude skutečně použité množství</t>
  </si>
  <si>
    <t>41</t>
  </si>
  <si>
    <t>766694123</t>
  </si>
  <si>
    <t>Montáž parapetních dřevěných nebo plastových š přes 30 cm dl přes 1,6 do 2,6 m</t>
  </si>
  <si>
    <t>82</t>
  </si>
  <si>
    <t>Montáž ostatních truhlářských konstrukcí parapetních desek dřevěných nebo plastových šířky přes 300 mm, délky přes 1600 do 2600 mm</t>
  </si>
  <si>
    <t>https://podminky.urs.cz/item/CS_URS_2021_02/766694123</t>
  </si>
  <si>
    <t>"p.č. 2"10</t>
  </si>
  <si>
    <t>"p.č. 6"1</t>
  </si>
  <si>
    <t>60794107</t>
  </si>
  <si>
    <t>parapet dřevotřískový vnitřní povrch laminátový š 500mm</t>
  </si>
  <si>
    <t>84</t>
  </si>
  <si>
    <t>parapet dřevotřískový vnitřní povrch laminátový š 500mm, cena za metr běžný</t>
  </si>
  <si>
    <t>Poznámka k položce:
Položka pro určení jednotkové ceny za metr bežný apreptu šířky 500mm, účtovat se bude skutečně použité množství.</t>
  </si>
  <si>
    <t>43</t>
  </si>
  <si>
    <t>60794109</t>
  </si>
  <si>
    <t>parapet dřevotřískový vnitřní povrch laminátový š 600mm</t>
  </si>
  <si>
    <t>1735914701</t>
  </si>
  <si>
    <t>parapet dřevotřískový vnitřní povrch laminátový š 600mm, cena za metr běžný.</t>
  </si>
  <si>
    <t>Poznámka k položce:
Položka pro určení jednotkové ceny za metr bežný parapetu šířky 600mm, účtováno bude skutečně použité množství.</t>
  </si>
  <si>
    <t>60794002</t>
  </si>
  <si>
    <t>parapet dřevotřískový vnitřní povrch laminátový š 800mm</t>
  </si>
  <si>
    <t>-2095743785</t>
  </si>
  <si>
    <t>parapet dřevotřískový vnitřní povrch laminátový š 800mm, cena za metr běžný</t>
  </si>
  <si>
    <t>Poznámka k položce:
Položka slouží k určení ceny za metr běžný, účtováno bude skutečně použité množství.</t>
  </si>
  <si>
    <t>45</t>
  </si>
  <si>
    <t>998766102</t>
  </si>
  <si>
    <t>Přesun hmot pro konstrukce truhlářské stanovený z hmotnosti přesunovaného materiálu vodorovná dopravní vzdálenost do 50 m v objektech výšky přes 6 do 12 m</t>
  </si>
  <si>
    <t>86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</si>
  <si>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</si>
  <si>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</si>
  <si>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88</t>
  </si>
  <si>
    <t>47</t>
  </si>
  <si>
    <t>998766192</t>
  </si>
  <si>
    <t>Přesun hmot pro konstrukce truhlářské stanovený z hmotnosti přesunovaného materiálu Příplatek k ceně za zvětšený přesun přes vymezenou největší dopravní vzdálenost do 100 m</t>
  </si>
  <si>
    <t>90</t>
  </si>
  <si>
    <t>784</t>
  </si>
  <si>
    <t>Dokončovací práce - malby a tapety</t>
  </si>
  <si>
    <t>784111003</t>
  </si>
  <si>
    <t>Oprášení (ometení) podkladu v místnostech výšky přes 3,80 do 5,00 m</t>
  </si>
  <si>
    <t>92</t>
  </si>
  <si>
    <t>49</t>
  </si>
  <si>
    <t>784171113</t>
  </si>
  <si>
    <t>Zakrytí nemalovaných ploch (materiál ve specifikaci) včetně pozdějšího odkrytí svislých ploch např. stěn, oken, dveří v místnostech výšky přes 3,80 do 5,00</t>
  </si>
  <si>
    <t>94</t>
  </si>
  <si>
    <t>28323157</t>
  </si>
  <si>
    <t>fólie pro malířské potřeby zakrývací tl 14µ 4x5m</t>
  </si>
  <si>
    <t>96</t>
  </si>
  <si>
    <t>467*1,05 "Přepočtené koeficientem množství</t>
  </si>
  <si>
    <t>51</t>
  </si>
  <si>
    <t>784181103</t>
  </si>
  <si>
    <t>Penetrace podkladu jednonásobná základní akrylátová bezbarvá v místnostech výšky přes 3,80 do 5,00 m</t>
  </si>
  <si>
    <t>98</t>
  </si>
  <si>
    <t>784191001</t>
  </si>
  <si>
    <t>Čištění vnitřních ploch hrubý úklid po provedení malířských prací omytím oken nebo balkonových dveří jednoduchých</t>
  </si>
  <si>
    <t>100</t>
  </si>
  <si>
    <t>466,072</t>
  </si>
  <si>
    <t>53</t>
  </si>
  <si>
    <t>784221103</t>
  </si>
  <si>
    <t>Malby z malířských směsí otěruvzdorných za sucha dvojnásobné, bílé za sucha otěruvzdorné dobře v místnostech výšky přes 3,80 do 5,00 m</t>
  </si>
  <si>
    <t>102</t>
  </si>
  <si>
    <t>784221131</t>
  </si>
  <si>
    <t>Malby z malířských směsí otěruvzdorných za sucha Příplatek k cenám dvojnásobných maleb za zvýšenou pracnost při provádění malého rozsahu plochy do 5 m2</t>
  </si>
  <si>
    <t>104</t>
  </si>
  <si>
    <t>55</t>
  </si>
  <si>
    <t>784221151</t>
  </si>
  <si>
    <t>Malby z malířských směsí otěruvzdorných za sucha Příplatek k cenám dvojnásobných maleb na tónovacích automatech, v odstínu světlém</t>
  </si>
  <si>
    <t>106</t>
  </si>
  <si>
    <t>786</t>
  </si>
  <si>
    <t>Dokončovací práce - čalounické úpravy</t>
  </si>
  <si>
    <t>786624111</t>
  </si>
  <si>
    <t>Montáž zastiňujících žaluzií  lamelových do oken zdvojených otevíravých, sklápěcích nebo vyklápěcích dřevěných</t>
  </si>
  <si>
    <t>108</t>
  </si>
  <si>
    <t>57</t>
  </si>
  <si>
    <t>55346200</t>
  </si>
  <si>
    <t>žaluzie horizontální interiérové</t>
  </si>
  <si>
    <t>110</t>
  </si>
  <si>
    <t>Poznámka k položce:
Poznámka k položce: Poznámka k položce: Např.: ISOLINE PRIM - Standartní barvy</t>
  </si>
  <si>
    <t>998786102</t>
  </si>
  <si>
    <t>Přesun hmot pro stínění a čalounické úpravy stanovený z hmotnosti přesunovaného materiálu vodorovná dopravní vzdálenost do 50 m v objektech výšky (hloubky) přes 6 do 12 m</t>
  </si>
  <si>
    <t>112</t>
  </si>
  <si>
    <t>59</t>
  </si>
  <si>
    <t>998786181</t>
  </si>
  <si>
    <t>Přesun hmot pro stínění a čalounické úpravy stanovený z hmotnosti přesunovaného materiálu Příplatek k cenám za přesun prováděný bez použití mechanizace pro jakoukoliv výšku objektu</t>
  </si>
  <si>
    <t>114</t>
  </si>
  <si>
    <t>998786192</t>
  </si>
  <si>
    <t>Přesun hmot pro stínění a čalounické úpravy stanovený z hmotnosti přesunovaného materiálu Příplatek k cenám za zvětšený přesun přes vymezenou největší dopravní vzdálenost do 100 m</t>
  </si>
  <si>
    <t>116</t>
  </si>
  <si>
    <t>VRN</t>
  </si>
  <si>
    <t>Vedlejší rozpočtové náklady</t>
  </si>
  <si>
    <t>VRN2</t>
  </si>
  <si>
    <t>Příprava staveniště</t>
  </si>
  <si>
    <t>61</t>
  </si>
  <si>
    <t>023103000</t>
  </si>
  <si>
    <t>Neočekávané vyklizení objektů</t>
  </si>
  <si>
    <t>hod</t>
  </si>
  <si>
    <t>118</t>
  </si>
  <si>
    <t>VRN3</t>
  </si>
  <si>
    <t>Zařízení staveniště</t>
  </si>
  <si>
    <t>030001000</t>
  </si>
  <si>
    <t>měsíc</t>
  </si>
  <si>
    <t>120</t>
  </si>
  <si>
    <t>VRN4</t>
  </si>
  <si>
    <t>Inženýrská činnost</t>
  </si>
  <si>
    <t>63</t>
  </si>
  <si>
    <t>045203000</t>
  </si>
  <si>
    <t>Kompletační činnost</t>
  </si>
  <si>
    <t>kpl</t>
  </si>
  <si>
    <t>122</t>
  </si>
  <si>
    <t>049103000</t>
  </si>
  <si>
    <t>Náklady vzniklé v souvislosti s realizací stavby</t>
  </si>
  <si>
    <t>124</t>
  </si>
  <si>
    <t>65</t>
  </si>
  <si>
    <t>049303000</t>
  </si>
  <si>
    <t>Náklady vzniklé v souvislosti s předáním stavby</t>
  </si>
  <si>
    <t>126</t>
  </si>
  <si>
    <t>VRN7</t>
  </si>
  <si>
    <t>Provozní vlivy</t>
  </si>
  <si>
    <t>071103000</t>
  </si>
  <si>
    <t>Provoz investora</t>
  </si>
  <si>
    <t>128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</si>
</sst>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9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  <protection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left" vertical="center"/>
      <protection/>
    </xf>
    <xf numFmtId="0" fontId="42" fillId="0" borderId="0" xfId="2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766694121" TargetMode="External" /><Relationship Id="rId2" Type="http://schemas.openxmlformats.org/officeDocument/2006/relationships/hyperlink" Target="https://podminky.urs.cz/item/CS_URS_2021_02/766694122" TargetMode="External" /><Relationship Id="rId3" Type="http://schemas.openxmlformats.org/officeDocument/2006/relationships/hyperlink" Target="https://podminky.urs.cz/item/CS_URS_2021_02/766694123" TargetMode="External" /><Relationship Id="rId4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26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28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28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26</v>
      </c>
      <c r="AL14" s="23"/>
      <c r="AM14" s="23"/>
      <c r="AN14" s="35" t="s">
        <v>28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29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21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26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30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21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26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30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32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33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34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35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36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37</v>
      </c>
      <c r="E29" s="48"/>
      <c r="F29" s="33" t="s">
        <v>38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39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40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41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42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43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44</v>
      </c>
      <c r="U35" s="55"/>
      <c r="V35" s="55"/>
      <c r="W35" s="55"/>
      <c r="X35" s="57" t="s">
        <v>45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46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47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48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49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48</v>
      </c>
      <c r="AI60" s="43"/>
      <c r="AJ60" s="43"/>
      <c r="AK60" s="43"/>
      <c r="AL60" s="43"/>
      <c r="AM60" s="65" t="s">
        <v>49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50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51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48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49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48</v>
      </c>
      <c r="AI75" s="43"/>
      <c r="AJ75" s="43"/>
      <c r="AK75" s="43"/>
      <c r="AL75" s="43"/>
      <c r="AM75" s="65" t="s">
        <v>49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52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2023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příloha č. 3 technická specifikace VV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 xml:space="preserve"> 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6. 4. 2023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 xml:space="preserve"> 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29</v>
      </c>
      <c r="AJ89" s="41"/>
      <c r="AK89" s="41"/>
      <c r="AL89" s="41"/>
      <c r="AM89" s="81" t="str">
        <f>IF(E17="","",E17)</f>
        <v xml:space="preserve"> </v>
      </c>
      <c r="AN89" s="72"/>
      <c r="AO89" s="72"/>
      <c r="AP89" s="72"/>
      <c r="AQ89" s="41"/>
      <c r="AR89" s="45"/>
      <c r="AS89" s="82" t="s">
        <v>53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27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31</v>
      </c>
      <c r="AJ90" s="41"/>
      <c r="AK90" s="41"/>
      <c r="AL90" s="41"/>
      <c r="AM90" s="81" t="str">
        <f>IF(E20="","",E20)</f>
        <v xml:space="preserve"> 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54</v>
      </c>
      <c r="D92" s="95"/>
      <c r="E92" s="95"/>
      <c r="F92" s="95"/>
      <c r="G92" s="95"/>
      <c r="H92" s="96"/>
      <c r="I92" s="97" t="s">
        <v>55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56</v>
      </c>
      <c r="AH92" s="95"/>
      <c r="AI92" s="95"/>
      <c r="AJ92" s="95"/>
      <c r="AK92" s="95"/>
      <c r="AL92" s="95"/>
      <c r="AM92" s="95"/>
      <c r="AN92" s="97" t="s">
        <v>57</v>
      </c>
      <c r="AO92" s="95"/>
      <c r="AP92" s="99"/>
      <c r="AQ92" s="100" t="s">
        <v>58</v>
      </c>
      <c r="AR92" s="45"/>
      <c r="AS92" s="101" t="s">
        <v>59</v>
      </c>
      <c r="AT92" s="102" t="s">
        <v>60</v>
      </c>
      <c r="AU92" s="102" t="s">
        <v>61</v>
      </c>
      <c r="AV92" s="102" t="s">
        <v>62</v>
      </c>
      <c r="AW92" s="102" t="s">
        <v>63</v>
      </c>
      <c r="AX92" s="102" t="s">
        <v>64</v>
      </c>
      <c r="AY92" s="102" t="s">
        <v>65</v>
      </c>
      <c r="AZ92" s="102" t="s">
        <v>66</v>
      </c>
      <c r="BA92" s="102" t="s">
        <v>67</v>
      </c>
      <c r="BB92" s="102" t="s">
        <v>68</v>
      </c>
      <c r="BC92" s="102" t="s">
        <v>69</v>
      </c>
      <c r="BD92" s="103" t="s">
        <v>70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71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ROUND(AG95,2)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ROUND(AS95,2)</f>
        <v>0</v>
      </c>
      <c r="AT94" s="115">
        <f>ROUND(SUM(AV94:AW94),2)</f>
        <v>0</v>
      </c>
      <c r="AU94" s="116">
        <f>ROUND(AU95,5)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ROUND(AZ95,2)</f>
        <v>0</v>
      </c>
      <c r="BA94" s="115">
        <f>ROUND(BA95,2)</f>
        <v>0</v>
      </c>
      <c r="BB94" s="115">
        <f>ROUND(BB95,2)</f>
        <v>0</v>
      </c>
      <c r="BC94" s="115">
        <f>ROUND(BC95,2)</f>
        <v>0</v>
      </c>
      <c r="BD94" s="117">
        <f>ROUND(BD95,2)</f>
        <v>0</v>
      </c>
      <c r="BE94" s="6"/>
      <c r="BS94" s="118" t="s">
        <v>72</v>
      </c>
      <c r="BT94" s="118" t="s">
        <v>73</v>
      </c>
      <c r="BU94" s="119" t="s">
        <v>74</v>
      </c>
      <c r="BV94" s="118" t="s">
        <v>75</v>
      </c>
      <c r="BW94" s="118" t="s">
        <v>5</v>
      </c>
      <c r="BX94" s="118" t="s">
        <v>76</v>
      </c>
      <c r="CL94" s="118" t="s">
        <v>1</v>
      </c>
    </row>
    <row r="95" spans="1:91" s="7" customFormat="1" ht="16.5" customHeight="1">
      <c r="A95" s="120" t="s">
        <v>77</v>
      </c>
      <c r="B95" s="121"/>
      <c r="C95" s="122"/>
      <c r="D95" s="123" t="s">
        <v>78</v>
      </c>
      <c r="E95" s="123"/>
      <c r="F95" s="123"/>
      <c r="G95" s="123"/>
      <c r="H95" s="123"/>
      <c r="I95" s="124"/>
      <c r="J95" s="123" t="s">
        <v>79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'01 - Výměna oken'!J30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80</v>
      </c>
      <c r="AR95" s="127"/>
      <c r="AS95" s="128">
        <v>0</v>
      </c>
      <c r="AT95" s="129">
        <f>ROUND(SUM(AV95:AW95),2)</f>
        <v>0</v>
      </c>
      <c r="AU95" s="130">
        <f>'01 - Výměna oken'!P131</f>
        <v>0</v>
      </c>
      <c r="AV95" s="129">
        <f>'01 - Výměna oken'!J33</f>
        <v>0</v>
      </c>
      <c r="AW95" s="129">
        <f>'01 - Výměna oken'!J34</f>
        <v>0</v>
      </c>
      <c r="AX95" s="129">
        <f>'01 - Výměna oken'!J35</f>
        <v>0</v>
      </c>
      <c r="AY95" s="129">
        <f>'01 - Výměna oken'!J36</f>
        <v>0</v>
      </c>
      <c r="AZ95" s="129">
        <f>'01 - Výměna oken'!F33</f>
        <v>0</v>
      </c>
      <c r="BA95" s="129">
        <f>'01 - Výměna oken'!F34</f>
        <v>0</v>
      </c>
      <c r="BB95" s="129">
        <f>'01 - Výměna oken'!F35</f>
        <v>0</v>
      </c>
      <c r="BC95" s="129">
        <f>'01 - Výměna oken'!F36</f>
        <v>0</v>
      </c>
      <c r="BD95" s="131">
        <f>'01 - Výměna oken'!F37</f>
        <v>0</v>
      </c>
      <c r="BE95" s="7"/>
      <c r="BT95" s="132" t="s">
        <v>81</v>
      </c>
      <c r="BV95" s="132" t="s">
        <v>75</v>
      </c>
      <c r="BW95" s="132" t="s">
        <v>82</v>
      </c>
      <c r="BX95" s="132" t="s">
        <v>5</v>
      </c>
      <c r="CL95" s="132" t="s">
        <v>1</v>
      </c>
      <c r="CM95" s="132" t="s">
        <v>83</v>
      </c>
    </row>
    <row r="96" spans="1:57" s="2" customFormat="1" ht="30" customHeight="1">
      <c r="A96" s="39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5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1:57" s="2" customFormat="1" ht="6.95" customHeight="1">
      <c r="A97" s="39"/>
      <c r="B97" s="67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45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</sheetData>
  <sheetProtection password="CC35" sheet="1" objects="1" scenarios="1" formatColumns="0" formatRows="0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1 - Výměna oke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82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21"/>
      <c r="AT3" s="18" t="s">
        <v>83</v>
      </c>
    </row>
    <row r="4" spans="2:46" s="1" customFormat="1" ht="24.95" customHeight="1">
      <c r="B4" s="21"/>
      <c r="D4" s="135" t="s">
        <v>84</v>
      </c>
      <c r="L4" s="21"/>
      <c r="M4" s="136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7" t="s">
        <v>16</v>
      </c>
      <c r="L6" s="21"/>
    </row>
    <row r="7" spans="2:12" s="1" customFormat="1" ht="16.5" customHeight="1">
      <c r="B7" s="21"/>
      <c r="E7" s="138" t="str">
        <f>'Rekapitulace stavby'!K6</f>
        <v>příloha č. 3 technická specifikace VV</v>
      </c>
      <c r="F7" s="137"/>
      <c r="G7" s="137"/>
      <c r="H7" s="137"/>
      <c r="L7" s="21"/>
    </row>
    <row r="8" spans="1:31" s="2" customFormat="1" ht="12" customHeight="1">
      <c r="A8" s="39"/>
      <c r="B8" s="45"/>
      <c r="C8" s="39"/>
      <c r="D8" s="137" t="s">
        <v>85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9" t="s">
        <v>86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7" t="s">
        <v>18</v>
      </c>
      <c r="E11" s="39"/>
      <c r="F11" s="140" t="s">
        <v>1</v>
      </c>
      <c r="G11" s="39"/>
      <c r="H11" s="39"/>
      <c r="I11" s="137" t="s">
        <v>19</v>
      </c>
      <c r="J11" s="140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7" t="s">
        <v>20</v>
      </c>
      <c r="E12" s="39"/>
      <c r="F12" s="140" t="s">
        <v>21</v>
      </c>
      <c r="G12" s="39"/>
      <c r="H12" s="39"/>
      <c r="I12" s="137" t="s">
        <v>22</v>
      </c>
      <c r="J12" s="141" t="str">
        <f>'Rekapitulace stavby'!AN8</f>
        <v>6. 4. 2023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7" t="s">
        <v>24</v>
      </c>
      <c r="E14" s="39"/>
      <c r="F14" s="39"/>
      <c r="G14" s="39"/>
      <c r="H14" s="39"/>
      <c r="I14" s="137" t="s">
        <v>25</v>
      </c>
      <c r="J14" s="140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tr">
        <f>IF('Rekapitulace stavby'!E11="","",'Rekapitulace stavby'!E11)</f>
        <v xml:space="preserve"> </v>
      </c>
      <c r="F15" s="39"/>
      <c r="G15" s="39"/>
      <c r="H15" s="39"/>
      <c r="I15" s="137" t="s">
        <v>26</v>
      </c>
      <c r="J15" s="140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7" t="s">
        <v>27</v>
      </c>
      <c r="E17" s="39"/>
      <c r="F17" s="39"/>
      <c r="G17" s="39"/>
      <c r="H17" s="39"/>
      <c r="I17" s="137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37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7" t="s">
        <v>29</v>
      </c>
      <c r="E20" s="39"/>
      <c r="F20" s="39"/>
      <c r="G20" s="39"/>
      <c r="H20" s="39"/>
      <c r="I20" s="137" t="s">
        <v>25</v>
      </c>
      <c r="J20" s="140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tr">
        <f>IF('Rekapitulace stavby'!E17="","",'Rekapitulace stavby'!E17)</f>
        <v xml:space="preserve"> </v>
      </c>
      <c r="F21" s="39"/>
      <c r="G21" s="39"/>
      <c r="H21" s="39"/>
      <c r="I21" s="137" t="s">
        <v>26</v>
      </c>
      <c r="J21" s="140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7" t="s">
        <v>31</v>
      </c>
      <c r="E23" s="39"/>
      <c r="F23" s="39"/>
      <c r="G23" s="39"/>
      <c r="H23" s="39"/>
      <c r="I23" s="137" t="s">
        <v>25</v>
      </c>
      <c r="J23" s="140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37" t="s">
        <v>26</v>
      </c>
      <c r="J24" s="140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7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6"/>
      <c r="E29" s="146"/>
      <c r="F29" s="146"/>
      <c r="G29" s="146"/>
      <c r="H29" s="146"/>
      <c r="I29" s="146"/>
      <c r="J29" s="146"/>
      <c r="K29" s="146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7" t="s">
        <v>33</v>
      </c>
      <c r="E30" s="39"/>
      <c r="F30" s="39"/>
      <c r="G30" s="39"/>
      <c r="H30" s="39"/>
      <c r="I30" s="39"/>
      <c r="J30" s="148">
        <f>ROUND(J131,2)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6"/>
      <c r="E31" s="146"/>
      <c r="F31" s="146"/>
      <c r="G31" s="146"/>
      <c r="H31" s="146"/>
      <c r="I31" s="146"/>
      <c r="J31" s="146"/>
      <c r="K31" s="146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9" t="s">
        <v>35</v>
      </c>
      <c r="G32" s="39"/>
      <c r="H32" s="39"/>
      <c r="I32" s="149" t="s">
        <v>34</v>
      </c>
      <c r="J32" s="149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0" t="s">
        <v>37</v>
      </c>
      <c r="E33" s="137" t="s">
        <v>38</v>
      </c>
      <c r="F33" s="151">
        <f>ROUND((SUM(BE131:BE479)),2)</f>
        <v>0</v>
      </c>
      <c r="G33" s="39"/>
      <c r="H33" s="39"/>
      <c r="I33" s="152">
        <v>0.21</v>
      </c>
      <c r="J33" s="151">
        <f>ROUND(((SUM(BE131:BE479))*I33),2)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7" t="s">
        <v>39</v>
      </c>
      <c r="F34" s="151">
        <f>ROUND((SUM(BF131:BF479)),2)</f>
        <v>0</v>
      </c>
      <c r="G34" s="39"/>
      <c r="H34" s="39"/>
      <c r="I34" s="152">
        <v>0.15</v>
      </c>
      <c r="J34" s="151">
        <f>ROUND(((SUM(BF131:BF479))*I34),2)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7" t="s">
        <v>40</v>
      </c>
      <c r="F35" s="151">
        <f>ROUND((SUM(BG131:BG479)),2)</f>
        <v>0</v>
      </c>
      <c r="G35" s="39"/>
      <c r="H35" s="39"/>
      <c r="I35" s="152">
        <v>0.21</v>
      </c>
      <c r="J35" s="151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7" t="s">
        <v>41</v>
      </c>
      <c r="F36" s="151">
        <f>ROUND((SUM(BH131:BH479)),2)</f>
        <v>0</v>
      </c>
      <c r="G36" s="39"/>
      <c r="H36" s="39"/>
      <c r="I36" s="152">
        <v>0.15</v>
      </c>
      <c r="J36" s="151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7" t="s">
        <v>42</v>
      </c>
      <c r="F37" s="151">
        <f>ROUND((SUM(BI131:BI479)),2)</f>
        <v>0</v>
      </c>
      <c r="G37" s="39"/>
      <c r="H37" s="39"/>
      <c r="I37" s="152">
        <v>0</v>
      </c>
      <c r="J37" s="151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3"/>
      <c r="D39" s="154" t="s">
        <v>43</v>
      </c>
      <c r="E39" s="155"/>
      <c r="F39" s="155"/>
      <c r="G39" s="156" t="s">
        <v>44</v>
      </c>
      <c r="H39" s="157" t="s">
        <v>45</v>
      </c>
      <c r="I39" s="155"/>
      <c r="J39" s="158">
        <f>SUM(J30:J37)</f>
        <v>0</v>
      </c>
      <c r="K39" s="15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0" t="s">
        <v>46</v>
      </c>
      <c r="E50" s="161"/>
      <c r="F50" s="161"/>
      <c r="G50" s="160" t="s">
        <v>47</v>
      </c>
      <c r="H50" s="161"/>
      <c r="I50" s="161"/>
      <c r="J50" s="161"/>
      <c r="K50" s="161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2" t="s">
        <v>48</v>
      </c>
      <c r="E61" s="163"/>
      <c r="F61" s="164" t="s">
        <v>49</v>
      </c>
      <c r="G61" s="162" t="s">
        <v>48</v>
      </c>
      <c r="H61" s="163"/>
      <c r="I61" s="163"/>
      <c r="J61" s="165" t="s">
        <v>49</v>
      </c>
      <c r="K61" s="163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0" t="s">
        <v>50</v>
      </c>
      <c r="E65" s="166"/>
      <c r="F65" s="166"/>
      <c r="G65" s="160" t="s">
        <v>51</v>
      </c>
      <c r="H65" s="166"/>
      <c r="I65" s="166"/>
      <c r="J65" s="166"/>
      <c r="K65" s="166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2" t="s">
        <v>48</v>
      </c>
      <c r="E76" s="163"/>
      <c r="F76" s="164" t="s">
        <v>49</v>
      </c>
      <c r="G76" s="162" t="s">
        <v>48</v>
      </c>
      <c r="H76" s="163"/>
      <c r="I76" s="163"/>
      <c r="J76" s="165" t="s">
        <v>49</v>
      </c>
      <c r="K76" s="163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87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1" t="str">
        <f>E7</f>
        <v>příloha č. 3 technická specifikace VV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85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01 - Výměna oken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6. 4. 2023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2" t="s">
        <v>88</v>
      </c>
      <c r="D94" s="173"/>
      <c r="E94" s="173"/>
      <c r="F94" s="173"/>
      <c r="G94" s="173"/>
      <c r="H94" s="173"/>
      <c r="I94" s="173"/>
      <c r="J94" s="174" t="s">
        <v>89</v>
      </c>
      <c r="K94" s="173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5" t="s">
        <v>90</v>
      </c>
      <c r="D96" s="41"/>
      <c r="E96" s="41"/>
      <c r="F96" s="41"/>
      <c r="G96" s="41"/>
      <c r="H96" s="41"/>
      <c r="I96" s="41"/>
      <c r="J96" s="111">
        <f>J131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91</v>
      </c>
    </row>
    <row r="97" spans="1:31" s="9" customFormat="1" ht="24.95" customHeight="1">
      <c r="A97" s="9"/>
      <c r="B97" s="176"/>
      <c r="C97" s="177"/>
      <c r="D97" s="178" t="s">
        <v>92</v>
      </c>
      <c r="E97" s="179"/>
      <c r="F97" s="179"/>
      <c r="G97" s="179"/>
      <c r="H97" s="179"/>
      <c r="I97" s="179"/>
      <c r="J97" s="180">
        <f>J132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2"/>
      <c r="C98" s="183"/>
      <c r="D98" s="184" t="s">
        <v>93</v>
      </c>
      <c r="E98" s="185"/>
      <c r="F98" s="185"/>
      <c r="G98" s="185"/>
      <c r="H98" s="185"/>
      <c r="I98" s="185"/>
      <c r="J98" s="186">
        <f>J133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2"/>
      <c r="C99" s="183"/>
      <c r="D99" s="184" t="s">
        <v>94</v>
      </c>
      <c r="E99" s="185"/>
      <c r="F99" s="185"/>
      <c r="G99" s="185"/>
      <c r="H99" s="185"/>
      <c r="I99" s="185"/>
      <c r="J99" s="186">
        <f>J208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2"/>
      <c r="C100" s="183"/>
      <c r="D100" s="184" t="s">
        <v>95</v>
      </c>
      <c r="E100" s="185"/>
      <c r="F100" s="185"/>
      <c r="G100" s="185"/>
      <c r="H100" s="185"/>
      <c r="I100" s="185"/>
      <c r="J100" s="186">
        <f>J240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2"/>
      <c r="C101" s="183"/>
      <c r="D101" s="184" t="s">
        <v>96</v>
      </c>
      <c r="E101" s="185"/>
      <c r="F101" s="185"/>
      <c r="G101" s="185"/>
      <c r="H101" s="185"/>
      <c r="I101" s="185"/>
      <c r="J101" s="186">
        <f>J265</f>
        <v>0</v>
      </c>
      <c r="K101" s="183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6"/>
      <c r="C102" s="177"/>
      <c r="D102" s="178" t="s">
        <v>97</v>
      </c>
      <c r="E102" s="179"/>
      <c r="F102" s="179"/>
      <c r="G102" s="179"/>
      <c r="H102" s="179"/>
      <c r="I102" s="179"/>
      <c r="J102" s="180">
        <f>J270</f>
        <v>0</v>
      </c>
      <c r="K102" s="177"/>
      <c r="L102" s="18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82"/>
      <c r="C103" s="183"/>
      <c r="D103" s="184" t="s">
        <v>98</v>
      </c>
      <c r="E103" s="185"/>
      <c r="F103" s="185"/>
      <c r="G103" s="185"/>
      <c r="H103" s="185"/>
      <c r="I103" s="185"/>
      <c r="J103" s="186">
        <f>J271</f>
        <v>0</v>
      </c>
      <c r="K103" s="183"/>
      <c r="L103" s="18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2"/>
      <c r="C104" s="183"/>
      <c r="D104" s="184" t="s">
        <v>99</v>
      </c>
      <c r="E104" s="185"/>
      <c r="F104" s="185"/>
      <c r="G104" s="185"/>
      <c r="H104" s="185"/>
      <c r="I104" s="185"/>
      <c r="J104" s="186">
        <f>J289</f>
        <v>0</v>
      </c>
      <c r="K104" s="183"/>
      <c r="L104" s="18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2"/>
      <c r="C105" s="183"/>
      <c r="D105" s="184" t="s">
        <v>100</v>
      </c>
      <c r="E105" s="185"/>
      <c r="F105" s="185"/>
      <c r="G105" s="185"/>
      <c r="H105" s="185"/>
      <c r="I105" s="185"/>
      <c r="J105" s="186">
        <f>J390</f>
        <v>0</v>
      </c>
      <c r="K105" s="183"/>
      <c r="L105" s="18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2"/>
      <c r="C106" s="183"/>
      <c r="D106" s="184" t="s">
        <v>101</v>
      </c>
      <c r="E106" s="185"/>
      <c r="F106" s="185"/>
      <c r="G106" s="185"/>
      <c r="H106" s="185"/>
      <c r="I106" s="185"/>
      <c r="J106" s="186">
        <f>J431</f>
        <v>0</v>
      </c>
      <c r="K106" s="183"/>
      <c r="L106" s="18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76"/>
      <c r="C107" s="177"/>
      <c r="D107" s="178" t="s">
        <v>102</v>
      </c>
      <c r="E107" s="179"/>
      <c r="F107" s="179"/>
      <c r="G107" s="179"/>
      <c r="H107" s="179"/>
      <c r="I107" s="179"/>
      <c r="J107" s="180">
        <f>J463</f>
        <v>0</v>
      </c>
      <c r="K107" s="177"/>
      <c r="L107" s="181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82"/>
      <c r="C108" s="183"/>
      <c r="D108" s="184" t="s">
        <v>103</v>
      </c>
      <c r="E108" s="185"/>
      <c r="F108" s="185"/>
      <c r="G108" s="185"/>
      <c r="H108" s="185"/>
      <c r="I108" s="185"/>
      <c r="J108" s="186">
        <f>J464</f>
        <v>0</v>
      </c>
      <c r="K108" s="183"/>
      <c r="L108" s="18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2"/>
      <c r="C109" s="183"/>
      <c r="D109" s="184" t="s">
        <v>104</v>
      </c>
      <c r="E109" s="185"/>
      <c r="F109" s="185"/>
      <c r="G109" s="185"/>
      <c r="H109" s="185"/>
      <c r="I109" s="185"/>
      <c r="J109" s="186">
        <f>J467</f>
        <v>0</v>
      </c>
      <c r="K109" s="183"/>
      <c r="L109" s="18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2"/>
      <c r="C110" s="183"/>
      <c r="D110" s="184" t="s">
        <v>105</v>
      </c>
      <c r="E110" s="185"/>
      <c r="F110" s="185"/>
      <c r="G110" s="185"/>
      <c r="H110" s="185"/>
      <c r="I110" s="185"/>
      <c r="J110" s="186">
        <f>J470</f>
        <v>0</v>
      </c>
      <c r="K110" s="183"/>
      <c r="L110" s="18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2"/>
      <c r="C111" s="183"/>
      <c r="D111" s="184" t="s">
        <v>106</v>
      </c>
      <c r="E111" s="185"/>
      <c r="F111" s="185"/>
      <c r="G111" s="185"/>
      <c r="H111" s="185"/>
      <c r="I111" s="185"/>
      <c r="J111" s="186">
        <f>J477</f>
        <v>0</v>
      </c>
      <c r="K111" s="183"/>
      <c r="L111" s="187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2" customFormat="1" ht="21.8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67"/>
      <c r="C113" s="68"/>
      <c r="D113" s="68"/>
      <c r="E113" s="68"/>
      <c r="F113" s="68"/>
      <c r="G113" s="68"/>
      <c r="H113" s="68"/>
      <c r="I113" s="68"/>
      <c r="J113" s="68"/>
      <c r="K113" s="68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7" spans="1:31" s="2" customFormat="1" ht="6.95" customHeight="1">
      <c r="A117" s="39"/>
      <c r="B117" s="69"/>
      <c r="C117" s="70"/>
      <c r="D117" s="70"/>
      <c r="E117" s="70"/>
      <c r="F117" s="70"/>
      <c r="G117" s="70"/>
      <c r="H117" s="70"/>
      <c r="I117" s="70"/>
      <c r="J117" s="70"/>
      <c r="K117" s="70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4.95" customHeight="1">
      <c r="A118" s="39"/>
      <c r="B118" s="40"/>
      <c r="C118" s="24" t="s">
        <v>107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16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6.5" customHeight="1">
      <c r="A121" s="39"/>
      <c r="B121" s="40"/>
      <c r="C121" s="41"/>
      <c r="D121" s="41"/>
      <c r="E121" s="171" t="str">
        <f>E7</f>
        <v>příloha č. 3 technická specifikace VV</v>
      </c>
      <c r="F121" s="33"/>
      <c r="G121" s="33"/>
      <c r="H121" s="33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85</v>
      </c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6.5" customHeight="1">
      <c r="A123" s="39"/>
      <c r="B123" s="40"/>
      <c r="C123" s="41"/>
      <c r="D123" s="41"/>
      <c r="E123" s="77" t="str">
        <f>E9</f>
        <v>01 - Výměna oken</v>
      </c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2" customHeight="1">
      <c r="A125" s="39"/>
      <c r="B125" s="40"/>
      <c r="C125" s="33" t="s">
        <v>20</v>
      </c>
      <c r="D125" s="41"/>
      <c r="E125" s="41"/>
      <c r="F125" s="28" t="str">
        <f>F12</f>
        <v xml:space="preserve"> </v>
      </c>
      <c r="G125" s="41"/>
      <c r="H125" s="41"/>
      <c r="I125" s="33" t="s">
        <v>22</v>
      </c>
      <c r="J125" s="80" t="str">
        <f>IF(J12="","",J12)</f>
        <v>6. 4. 2023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5.15" customHeight="1">
      <c r="A127" s="39"/>
      <c r="B127" s="40"/>
      <c r="C127" s="33" t="s">
        <v>24</v>
      </c>
      <c r="D127" s="41"/>
      <c r="E127" s="41"/>
      <c r="F127" s="28" t="str">
        <f>E15</f>
        <v xml:space="preserve"> </v>
      </c>
      <c r="G127" s="41"/>
      <c r="H127" s="41"/>
      <c r="I127" s="33" t="s">
        <v>29</v>
      </c>
      <c r="J127" s="37" t="str">
        <f>E21</f>
        <v xml:space="preserve"> 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5.15" customHeight="1">
      <c r="A128" s="39"/>
      <c r="B128" s="40"/>
      <c r="C128" s="33" t="s">
        <v>27</v>
      </c>
      <c r="D128" s="41"/>
      <c r="E128" s="41"/>
      <c r="F128" s="28" t="str">
        <f>IF(E18="","",E18)</f>
        <v>Vyplň údaj</v>
      </c>
      <c r="G128" s="41"/>
      <c r="H128" s="41"/>
      <c r="I128" s="33" t="s">
        <v>31</v>
      </c>
      <c r="J128" s="37" t="str">
        <f>E24</f>
        <v xml:space="preserve"> 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0.3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11" customFormat="1" ht="29.25" customHeight="1">
      <c r="A130" s="188"/>
      <c r="B130" s="189"/>
      <c r="C130" s="190" t="s">
        <v>108</v>
      </c>
      <c r="D130" s="191" t="s">
        <v>58</v>
      </c>
      <c r="E130" s="191" t="s">
        <v>54</v>
      </c>
      <c r="F130" s="191" t="s">
        <v>55</v>
      </c>
      <c r="G130" s="191" t="s">
        <v>109</v>
      </c>
      <c r="H130" s="191" t="s">
        <v>110</v>
      </c>
      <c r="I130" s="191" t="s">
        <v>111</v>
      </c>
      <c r="J130" s="191" t="s">
        <v>89</v>
      </c>
      <c r="K130" s="192" t="s">
        <v>112</v>
      </c>
      <c r="L130" s="193"/>
      <c r="M130" s="101" t="s">
        <v>1</v>
      </c>
      <c r="N130" s="102" t="s">
        <v>37</v>
      </c>
      <c r="O130" s="102" t="s">
        <v>113</v>
      </c>
      <c r="P130" s="102" t="s">
        <v>114</v>
      </c>
      <c r="Q130" s="102" t="s">
        <v>115</v>
      </c>
      <c r="R130" s="102" t="s">
        <v>116</v>
      </c>
      <c r="S130" s="102" t="s">
        <v>117</v>
      </c>
      <c r="T130" s="103" t="s">
        <v>118</v>
      </c>
      <c r="U130" s="188"/>
      <c r="V130" s="188"/>
      <c r="W130" s="188"/>
      <c r="X130" s="188"/>
      <c r="Y130" s="188"/>
      <c r="Z130" s="188"/>
      <c r="AA130" s="188"/>
      <c r="AB130" s="188"/>
      <c r="AC130" s="188"/>
      <c r="AD130" s="188"/>
      <c r="AE130" s="188"/>
    </row>
    <row r="131" spans="1:63" s="2" customFormat="1" ht="22.8" customHeight="1">
      <c r="A131" s="39"/>
      <c r="B131" s="40"/>
      <c r="C131" s="108" t="s">
        <v>119</v>
      </c>
      <c r="D131" s="41"/>
      <c r="E131" s="41"/>
      <c r="F131" s="41"/>
      <c r="G131" s="41"/>
      <c r="H131" s="41"/>
      <c r="I131" s="41"/>
      <c r="J131" s="194">
        <f>BK131</f>
        <v>0</v>
      </c>
      <c r="K131" s="41"/>
      <c r="L131" s="45"/>
      <c r="M131" s="104"/>
      <c r="N131" s="195"/>
      <c r="O131" s="105"/>
      <c r="P131" s="196">
        <f>P132+P270+P463</f>
        <v>0</v>
      </c>
      <c r="Q131" s="105"/>
      <c r="R131" s="196">
        <f>R132+R270+R463</f>
        <v>1.2599999999999998</v>
      </c>
      <c r="S131" s="105"/>
      <c r="T131" s="197">
        <f>T132+T270+T463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72</v>
      </c>
      <c r="AU131" s="18" t="s">
        <v>91</v>
      </c>
      <c r="BK131" s="198">
        <f>BK132+BK270+BK463</f>
        <v>0</v>
      </c>
    </row>
    <row r="132" spans="1:63" s="12" customFormat="1" ht="25.9" customHeight="1">
      <c r="A132" s="12"/>
      <c r="B132" s="199"/>
      <c r="C132" s="200"/>
      <c r="D132" s="201" t="s">
        <v>72</v>
      </c>
      <c r="E132" s="202" t="s">
        <v>120</v>
      </c>
      <c r="F132" s="202" t="s">
        <v>121</v>
      </c>
      <c r="G132" s="200"/>
      <c r="H132" s="200"/>
      <c r="I132" s="203"/>
      <c r="J132" s="204">
        <f>BK132</f>
        <v>0</v>
      </c>
      <c r="K132" s="200"/>
      <c r="L132" s="205"/>
      <c r="M132" s="206"/>
      <c r="N132" s="207"/>
      <c r="O132" s="207"/>
      <c r="P132" s="208">
        <f>P133+P208+P240+P265</f>
        <v>0</v>
      </c>
      <c r="Q132" s="207"/>
      <c r="R132" s="208">
        <f>R133+R208+R240+R265</f>
        <v>0</v>
      </c>
      <c r="S132" s="207"/>
      <c r="T132" s="209">
        <f>T133+T208+T240+T265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0" t="s">
        <v>81</v>
      </c>
      <c r="AT132" s="211" t="s">
        <v>72</v>
      </c>
      <c r="AU132" s="211" t="s">
        <v>73</v>
      </c>
      <c r="AY132" s="210" t="s">
        <v>122</v>
      </c>
      <c r="BK132" s="212">
        <f>BK133+BK208+BK240+BK265</f>
        <v>0</v>
      </c>
    </row>
    <row r="133" spans="1:63" s="12" customFormat="1" ht="22.8" customHeight="1">
      <c r="A133" s="12"/>
      <c r="B133" s="199"/>
      <c r="C133" s="200"/>
      <c r="D133" s="201" t="s">
        <v>72</v>
      </c>
      <c r="E133" s="213" t="s">
        <v>123</v>
      </c>
      <c r="F133" s="213" t="s">
        <v>124</v>
      </c>
      <c r="G133" s="200"/>
      <c r="H133" s="200"/>
      <c r="I133" s="203"/>
      <c r="J133" s="214">
        <f>BK133</f>
        <v>0</v>
      </c>
      <c r="K133" s="200"/>
      <c r="L133" s="205"/>
      <c r="M133" s="206"/>
      <c r="N133" s="207"/>
      <c r="O133" s="207"/>
      <c r="P133" s="208">
        <f>SUM(P134:P207)</f>
        <v>0</v>
      </c>
      <c r="Q133" s="207"/>
      <c r="R133" s="208">
        <f>SUM(R134:R207)</f>
        <v>0</v>
      </c>
      <c r="S133" s="207"/>
      <c r="T133" s="209">
        <f>SUM(T134:T207)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0" t="s">
        <v>81</v>
      </c>
      <c r="AT133" s="211" t="s">
        <v>72</v>
      </c>
      <c r="AU133" s="211" t="s">
        <v>81</v>
      </c>
      <c r="AY133" s="210" t="s">
        <v>122</v>
      </c>
      <c r="BK133" s="212">
        <f>SUM(BK134:BK207)</f>
        <v>0</v>
      </c>
    </row>
    <row r="134" spans="1:65" s="2" customFormat="1" ht="37.8" customHeight="1">
      <c r="A134" s="39"/>
      <c r="B134" s="40"/>
      <c r="C134" s="215" t="s">
        <v>81</v>
      </c>
      <c r="D134" s="215" t="s">
        <v>125</v>
      </c>
      <c r="E134" s="216" t="s">
        <v>126</v>
      </c>
      <c r="F134" s="217" t="s">
        <v>127</v>
      </c>
      <c r="G134" s="218" t="s">
        <v>128</v>
      </c>
      <c r="H134" s="219">
        <v>248.178</v>
      </c>
      <c r="I134" s="220"/>
      <c r="J134" s="221">
        <f>ROUND(I134*H134,2)</f>
        <v>0</v>
      </c>
      <c r="K134" s="217" t="s">
        <v>1</v>
      </c>
      <c r="L134" s="45"/>
      <c r="M134" s="222" t="s">
        <v>1</v>
      </c>
      <c r="N134" s="223" t="s">
        <v>38</v>
      </c>
      <c r="O134" s="92"/>
      <c r="P134" s="224">
        <f>O134*H134</f>
        <v>0</v>
      </c>
      <c r="Q134" s="224">
        <v>0</v>
      </c>
      <c r="R134" s="224">
        <f>Q134*H134</f>
        <v>0</v>
      </c>
      <c r="S134" s="224">
        <v>0</v>
      </c>
      <c r="T134" s="225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6" t="s">
        <v>129</v>
      </c>
      <c r="AT134" s="226" t="s">
        <v>125</v>
      </c>
      <c r="AU134" s="226" t="s">
        <v>83</v>
      </c>
      <c r="AY134" s="18" t="s">
        <v>122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18" t="s">
        <v>81</v>
      </c>
      <c r="BK134" s="227">
        <f>ROUND(I134*H134,2)</f>
        <v>0</v>
      </c>
      <c r="BL134" s="18" t="s">
        <v>129</v>
      </c>
      <c r="BM134" s="226" t="s">
        <v>83</v>
      </c>
    </row>
    <row r="135" spans="1:47" s="2" customFormat="1" ht="12">
      <c r="A135" s="39"/>
      <c r="B135" s="40"/>
      <c r="C135" s="41"/>
      <c r="D135" s="228" t="s">
        <v>130</v>
      </c>
      <c r="E135" s="41"/>
      <c r="F135" s="229" t="s">
        <v>127</v>
      </c>
      <c r="G135" s="41"/>
      <c r="H135" s="41"/>
      <c r="I135" s="230"/>
      <c r="J135" s="41"/>
      <c r="K135" s="41"/>
      <c r="L135" s="45"/>
      <c r="M135" s="231"/>
      <c r="N135" s="232"/>
      <c r="O135" s="92"/>
      <c r="P135" s="92"/>
      <c r="Q135" s="92"/>
      <c r="R135" s="92"/>
      <c r="S135" s="92"/>
      <c r="T135" s="9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130</v>
      </c>
      <c r="AU135" s="18" t="s">
        <v>83</v>
      </c>
    </row>
    <row r="136" spans="1:51" s="13" customFormat="1" ht="12">
      <c r="A136" s="13"/>
      <c r="B136" s="233"/>
      <c r="C136" s="234"/>
      <c r="D136" s="228" t="s">
        <v>131</v>
      </c>
      <c r="E136" s="235" t="s">
        <v>1</v>
      </c>
      <c r="F136" s="236" t="s">
        <v>132</v>
      </c>
      <c r="G136" s="234"/>
      <c r="H136" s="235" t="s">
        <v>1</v>
      </c>
      <c r="I136" s="237"/>
      <c r="J136" s="234"/>
      <c r="K136" s="234"/>
      <c r="L136" s="238"/>
      <c r="M136" s="239"/>
      <c r="N136" s="240"/>
      <c r="O136" s="240"/>
      <c r="P136" s="240"/>
      <c r="Q136" s="240"/>
      <c r="R136" s="240"/>
      <c r="S136" s="240"/>
      <c r="T136" s="24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2" t="s">
        <v>131</v>
      </c>
      <c r="AU136" s="242" t="s">
        <v>83</v>
      </c>
      <c r="AV136" s="13" t="s">
        <v>81</v>
      </c>
      <c r="AW136" s="13" t="s">
        <v>30</v>
      </c>
      <c r="AX136" s="13" t="s">
        <v>73</v>
      </c>
      <c r="AY136" s="242" t="s">
        <v>122</v>
      </c>
    </row>
    <row r="137" spans="1:51" s="14" customFormat="1" ht="12">
      <c r="A137" s="14"/>
      <c r="B137" s="243"/>
      <c r="C137" s="244"/>
      <c r="D137" s="228" t="s">
        <v>131</v>
      </c>
      <c r="E137" s="245" t="s">
        <v>1</v>
      </c>
      <c r="F137" s="246" t="s">
        <v>133</v>
      </c>
      <c r="G137" s="244"/>
      <c r="H137" s="247">
        <v>160.776</v>
      </c>
      <c r="I137" s="248"/>
      <c r="J137" s="244"/>
      <c r="K137" s="244"/>
      <c r="L137" s="249"/>
      <c r="M137" s="250"/>
      <c r="N137" s="251"/>
      <c r="O137" s="251"/>
      <c r="P137" s="251"/>
      <c r="Q137" s="251"/>
      <c r="R137" s="251"/>
      <c r="S137" s="251"/>
      <c r="T137" s="252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3" t="s">
        <v>131</v>
      </c>
      <c r="AU137" s="253" t="s">
        <v>83</v>
      </c>
      <c r="AV137" s="14" t="s">
        <v>83</v>
      </c>
      <c r="AW137" s="14" t="s">
        <v>30</v>
      </c>
      <c r="AX137" s="14" t="s">
        <v>73</v>
      </c>
      <c r="AY137" s="253" t="s">
        <v>122</v>
      </c>
    </row>
    <row r="138" spans="1:51" s="14" customFormat="1" ht="12">
      <c r="A138" s="14"/>
      <c r="B138" s="243"/>
      <c r="C138" s="244"/>
      <c r="D138" s="228" t="s">
        <v>131</v>
      </c>
      <c r="E138" s="245" t="s">
        <v>1</v>
      </c>
      <c r="F138" s="246" t="s">
        <v>134</v>
      </c>
      <c r="G138" s="244"/>
      <c r="H138" s="247">
        <v>19.62</v>
      </c>
      <c r="I138" s="248"/>
      <c r="J138" s="244"/>
      <c r="K138" s="244"/>
      <c r="L138" s="249"/>
      <c r="M138" s="250"/>
      <c r="N138" s="251"/>
      <c r="O138" s="251"/>
      <c r="P138" s="251"/>
      <c r="Q138" s="251"/>
      <c r="R138" s="251"/>
      <c r="S138" s="251"/>
      <c r="T138" s="252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3" t="s">
        <v>131</v>
      </c>
      <c r="AU138" s="253" t="s">
        <v>83</v>
      </c>
      <c r="AV138" s="14" t="s">
        <v>83</v>
      </c>
      <c r="AW138" s="14" t="s">
        <v>30</v>
      </c>
      <c r="AX138" s="14" t="s">
        <v>73</v>
      </c>
      <c r="AY138" s="253" t="s">
        <v>122</v>
      </c>
    </row>
    <row r="139" spans="1:51" s="14" customFormat="1" ht="12">
      <c r="A139" s="14"/>
      <c r="B139" s="243"/>
      <c r="C139" s="244"/>
      <c r="D139" s="228" t="s">
        <v>131</v>
      </c>
      <c r="E139" s="245" t="s">
        <v>1</v>
      </c>
      <c r="F139" s="246" t="s">
        <v>135</v>
      </c>
      <c r="G139" s="244"/>
      <c r="H139" s="247">
        <v>37.752</v>
      </c>
      <c r="I139" s="248"/>
      <c r="J139" s="244"/>
      <c r="K139" s="244"/>
      <c r="L139" s="249"/>
      <c r="M139" s="250"/>
      <c r="N139" s="251"/>
      <c r="O139" s="251"/>
      <c r="P139" s="251"/>
      <c r="Q139" s="251"/>
      <c r="R139" s="251"/>
      <c r="S139" s="251"/>
      <c r="T139" s="252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3" t="s">
        <v>131</v>
      </c>
      <c r="AU139" s="253" t="s">
        <v>83</v>
      </c>
      <c r="AV139" s="14" t="s">
        <v>83</v>
      </c>
      <c r="AW139" s="14" t="s">
        <v>30</v>
      </c>
      <c r="AX139" s="14" t="s">
        <v>73</v>
      </c>
      <c r="AY139" s="253" t="s">
        <v>122</v>
      </c>
    </row>
    <row r="140" spans="1:51" s="14" customFormat="1" ht="12">
      <c r="A140" s="14"/>
      <c r="B140" s="243"/>
      <c r="C140" s="244"/>
      <c r="D140" s="228" t="s">
        <v>131</v>
      </c>
      <c r="E140" s="245" t="s">
        <v>1</v>
      </c>
      <c r="F140" s="246" t="s">
        <v>136</v>
      </c>
      <c r="G140" s="244"/>
      <c r="H140" s="247">
        <v>11.352</v>
      </c>
      <c r="I140" s="248"/>
      <c r="J140" s="244"/>
      <c r="K140" s="244"/>
      <c r="L140" s="249"/>
      <c r="M140" s="250"/>
      <c r="N140" s="251"/>
      <c r="O140" s="251"/>
      <c r="P140" s="251"/>
      <c r="Q140" s="251"/>
      <c r="R140" s="251"/>
      <c r="S140" s="251"/>
      <c r="T140" s="252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3" t="s">
        <v>131</v>
      </c>
      <c r="AU140" s="253" t="s">
        <v>83</v>
      </c>
      <c r="AV140" s="14" t="s">
        <v>83</v>
      </c>
      <c r="AW140" s="14" t="s">
        <v>30</v>
      </c>
      <c r="AX140" s="14" t="s">
        <v>73</v>
      </c>
      <c r="AY140" s="253" t="s">
        <v>122</v>
      </c>
    </row>
    <row r="141" spans="1:51" s="14" customFormat="1" ht="12">
      <c r="A141" s="14"/>
      <c r="B141" s="243"/>
      <c r="C141" s="244"/>
      <c r="D141" s="228" t="s">
        <v>131</v>
      </c>
      <c r="E141" s="245" t="s">
        <v>1</v>
      </c>
      <c r="F141" s="246" t="s">
        <v>137</v>
      </c>
      <c r="G141" s="244"/>
      <c r="H141" s="247">
        <v>3.678</v>
      </c>
      <c r="I141" s="248"/>
      <c r="J141" s="244"/>
      <c r="K141" s="244"/>
      <c r="L141" s="249"/>
      <c r="M141" s="250"/>
      <c r="N141" s="251"/>
      <c r="O141" s="251"/>
      <c r="P141" s="251"/>
      <c r="Q141" s="251"/>
      <c r="R141" s="251"/>
      <c r="S141" s="251"/>
      <c r="T141" s="252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3" t="s">
        <v>131</v>
      </c>
      <c r="AU141" s="253" t="s">
        <v>83</v>
      </c>
      <c r="AV141" s="14" t="s">
        <v>83</v>
      </c>
      <c r="AW141" s="14" t="s">
        <v>30</v>
      </c>
      <c r="AX141" s="14" t="s">
        <v>73</v>
      </c>
      <c r="AY141" s="253" t="s">
        <v>122</v>
      </c>
    </row>
    <row r="142" spans="1:51" s="14" customFormat="1" ht="12">
      <c r="A142" s="14"/>
      <c r="B142" s="243"/>
      <c r="C142" s="244"/>
      <c r="D142" s="228" t="s">
        <v>131</v>
      </c>
      <c r="E142" s="245" t="s">
        <v>1</v>
      </c>
      <c r="F142" s="246" t="s">
        <v>138</v>
      </c>
      <c r="G142" s="244"/>
      <c r="H142" s="247">
        <v>2.88</v>
      </c>
      <c r="I142" s="248"/>
      <c r="J142" s="244"/>
      <c r="K142" s="244"/>
      <c r="L142" s="249"/>
      <c r="M142" s="250"/>
      <c r="N142" s="251"/>
      <c r="O142" s="251"/>
      <c r="P142" s="251"/>
      <c r="Q142" s="251"/>
      <c r="R142" s="251"/>
      <c r="S142" s="251"/>
      <c r="T142" s="252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3" t="s">
        <v>131</v>
      </c>
      <c r="AU142" s="253" t="s">
        <v>83</v>
      </c>
      <c r="AV142" s="14" t="s">
        <v>83</v>
      </c>
      <c r="AW142" s="14" t="s">
        <v>30</v>
      </c>
      <c r="AX142" s="14" t="s">
        <v>73</v>
      </c>
      <c r="AY142" s="253" t="s">
        <v>122</v>
      </c>
    </row>
    <row r="143" spans="1:51" s="14" customFormat="1" ht="12">
      <c r="A143" s="14"/>
      <c r="B143" s="243"/>
      <c r="C143" s="244"/>
      <c r="D143" s="228" t="s">
        <v>131</v>
      </c>
      <c r="E143" s="245" t="s">
        <v>1</v>
      </c>
      <c r="F143" s="246" t="s">
        <v>139</v>
      </c>
      <c r="G143" s="244"/>
      <c r="H143" s="247">
        <v>4.86</v>
      </c>
      <c r="I143" s="248"/>
      <c r="J143" s="244"/>
      <c r="K143" s="244"/>
      <c r="L143" s="249"/>
      <c r="M143" s="250"/>
      <c r="N143" s="251"/>
      <c r="O143" s="251"/>
      <c r="P143" s="251"/>
      <c r="Q143" s="251"/>
      <c r="R143" s="251"/>
      <c r="S143" s="251"/>
      <c r="T143" s="252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3" t="s">
        <v>131</v>
      </c>
      <c r="AU143" s="253" t="s">
        <v>83</v>
      </c>
      <c r="AV143" s="14" t="s">
        <v>83</v>
      </c>
      <c r="AW143" s="14" t="s">
        <v>30</v>
      </c>
      <c r="AX143" s="14" t="s">
        <v>73</v>
      </c>
      <c r="AY143" s="253" t="s">
        <v>122</v>
      </c>
    </row>
    <row r="144" spans="1:51" s="14" customFormat="1" ht="12">
      <c r="A144" s="14"/>
      <c r="B144" s="243"/>
      <c r="C144" s="244"/>
      <c r="D144" s="228" t="s">
        <v>131</v>
      </c>
      <c r="E144" s="245" t="s">
        <v>1</v>
      </c>
      <c r="F144" s="246" t="s">
        <v>140</v>
      </c>
      <c r="G144" s="244"/>
      <c r="H144" s="247">
        <v>7.26</v>
      </c>
      <c r="I144" s="248"/>
      <c r="J144" s="244"/>
      <c r="K144" s="244"/>
      <c r="L144" s="249"/>
      <c r="M144" s="250"/>
      <c r="N144" s="251"/>
      <c r="O144" s="251"/>
      <c r="P144" s="251"/>
      <c r="Q144" s="251"/>
      <c r="R144" s="251"/>
      <c r="S144" s="251"/>
      <c r="T144" s="252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3" t="s">
        <v>131</v>
      </c>
      <c r="AU144" s="253" t="s">
        <v>83</v>
      </c>
      <c r="AV144" s="14" t="s">
        <v>83</v>
      </c>
      <c r="AW144" s="14" t="s">
        <v>30</v>
      </c>
      <c r="AX144" s="14" t="s">
        <v>73</v>
      </c>
      <c r="AY144" s="253" t="s">
        <v>122</v>
      </c>
    </row>
    <row r="145" spans="1:51" s="15" customFormat="1" ht="12">
      <c r="A145" s="15"/>
      <c r="B145" s="254"/>
      <c r="C145" s="255"/>
      <c r="D145" s="228" t="s">
        <v>131</v>
      </c>
      <c r="E145" s="256" t="s">
        <v>1</v>
      </c>
      <c r="F145" s="257" t="s">
        <v>141</v>
      </c>
      <c r="G145" s="255"/>
      <c r="H145" s="258">
        <v>248.17800000000003</v>
      </c>
      <c r="I145" s="259"/>
      <c r="J145" s="255"/>
      <c r="K145" s="255"/>
      <c r="L145" s="260"/>
      <c r="M145" s="261"/>
      <c r="N145" s="262"/>
      <c r="O145" s="262"/>
      <c r="P145" s="262"/>
      <c r="Q145" s="262"/>
      <c r="R145" s="262"/>
      <c r="S145" s="262"/>
      <c r="T145" s="263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64" t="s">
        <v>131</v>
      </c>
      <c r="AU145" s="264" t="s">
        <v>83</v>
      </c>
      <c r="AV145" s="15" t="s">
        <v>142</v>
      </c>
      <c r="AW145" s="15" t="s">
        <v>30</v>
      </c>
      <c r="AX145" s="15" t="s">
        <v>73</v>
      </c>
      <c r="AY145" s="264" t="s">
        <v>122</v>
      </c>
    </row>
    <row r="146" spans="1:51" s="16" customFormat="1" ht="12">
      <c r="A146" s="16"/>
      <c r="B146" s="265"/>
      <c r="C146" s="266"/>
      <c r="D146" s="228" t="s">
        <v>131</v>
      </c>
      <c r="E146" s="267" t="s">
        <v>1</v>
      </c>
      <c r="F146" s="268" t="s">
        <v>143</v>
      </c>
      <c r="G146" s="266"/>
      <c r="H146" s="269">
        <v>248.17800000000003</v>
      </c>
      <c r="I146" s="270"/>
      <c r="J146" s="266"/>
      <c r="K146" s="266"/>
      <c r="L146" s="271"/>
      <c r="M146" s="272"/>
      <c r="N146" s="273"/>
      <c r="O146" s="273"/>
      <c r="P146" s="273"/>
      <c r="Q146" s="273"/>
      <c r="R146" s="273"/>
      <c r="S146" s="273"/>
      <c r="T146" s="274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T146" s="275" t="s">
        <v>131</v>
      </c>
      <c r="AU146" s="275" t="s">
        <v>83</v>
      </c>
      <c r="AV146" s="16" t="s">
        <v>129</v>
      </c>
      <c r="AW146" s="16" t="s">
        <v>30</v>
      </c>
      <c r="AX146" s="16" t="s">
        <v>81</v>
      </c>
      <c r="AY146" s="275" t="s">
        <v>122</v>
      </c>
    </row>
    <row r="147" spans="1:65" s="2" customFormat="1" ht="33" customHeight="1">
      <c r="A147" s="39"/>
      <c r="B147" s="40"/>
      <c r="C147" s="215" t="s">
        <v>83</v>
      </c>
      <c r="D147" s="215" t="s">
        <v>125</v>
      </c>
      <c r="E147" s="216" t="s">
        <v>144</v>
      </c>
      <c r="F147" s="217" t="s">
        <v>145</v>
      </c>
      <c r="G147" s="218" t="s">
        <v>128</v>
      </c>
      <c r="H147" s="219">
        <v>248.178</v>
      </c>
      <c r="I147" s="220"/>
      <c r="J147" s="221">
        <f>ROUND(I147*H147,2)</f>
        <v>0</v>
      </c>
      <c r="K147" s="217" t="s">
        <v>1</v>
      </c>
      <c r="L147" s="45"/>
      <c r="M147" s="222" t="s">
        <v>1</v>
      </c>
      <c r="N147" s="223" t="s">
        <v>38</v>
      </c>
      <c r="O147" s="92"/>
      <c r="P147" s="224">
        <f>O147*H147</f>
        <v>0</v>
      </c>
      <c r="Q147" s="224">
        <v>0</v>
      </c>
      <c r="R147" s="224">
        <f>Q147*H147</f>
        <v>0</v>
      </c>
      <c r="S147" s="224">
        <v>0</v>
      </c>
      <c r="T147" s="22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6" t="s">
        <v>129</v>
      </c>
      <c r="AT147" s="226" t="s">
        <v>125</v>
      </c>
      <c r="AU147" s="226" t="s">
        <v>83</v>
      </c>
      <c r="AY147" s="18" t="s">
        <v>122</v>
      </c>
      <c r="BE147" s="227">
        <f>IF(N147="základní",J147,0)</f>
        <v>0</v>
      </c>
      <c r="BF147" s="227">
        <f>IF(N147="snížená",J147,0)</f>
        <v>0</v>
      </c>
      <c r="BG147" s="227">
        <f>IF(N147="zákl. přenesená",J147,0)</f>
        <v>0</v>
      </c>
      <c r="BH147" s="227">
        <f>IF(N147="sníž. přenesená",J147,0)</f>
        <v>0</v>
      </c>
      <c r="BI147" s="227">
        <f>IF(N147="nulová",J147,0)</f>
        <v>0</v>
      </c>
      <c r="BJ147" s="18" t="s">
        <v>81</v>
      </c>
      <c r="BK147" s="227">
        <f>ROUND(I147*H147,2)</f>
        <v>0</v>
      </c>
      <c r="BL147" s="18" t="s">
        <v>129</v>
      </c>
      <c r="BM147" s="226" t="s">
        <v>129</v>
      </c>
    </row>
    <row r="148" spans="1:47" s="2" customFormat="1" ht="12">
      <c r="A148" s="39"/>
      <c r="B148" s="40"/>
      <c r="C148" s="41"/>
      <c r="D148" s="228" t="s">
        <v>130</v>
      </c>
      <c r="E148" s="41"/>
      <c r="F148" s="229" t="s">
        <v>145</v>
      </c>
      <c r="G148" s="41"/>
      <c r="H148" s="41"/>
      <c r="I148" s="230"/>
      <c r="J148" s="41"/>
      <c r="K148" s="41"/>
      <c r="L148" s="45"/>
      <c r="M148" s="231"/>
      <c r="N148" s="232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130</v>
      </c>
      <c r="AU148" s="18" t="s">
        <v>83</v>
      </c>
    </row>
    <row r="149" spans="1:51" s="13" customFormat="1" ht="12">
      <c r="A149" s="13"/>
      <c r="B149" s="233"/>
      <c r="C149" s="234"/>
      <c r="D149" s="228" t="s">
        <v>131</v>
      </c>
      <c r="E149" s="235" t="s">
        <v>1</v>
      </c>
      <c r="F149" s="236" t="s">
        <v>132</v>
      </c>
      <c r="G149" s="234"/>
      <c r="H149" s="235" t="s">
        <v>1</v>
      </c>
      <c r="I149" s="237"/>
      <c r="J149" s="234"/>
      <c r="K149" s="234"/>
      <c r="L149" s="238"/>
      <c r="M149" s="239"/>
      <c r="N149" s="240"/>
      <c r="O149" s="240"/>
      <c r="P149" s="240"/>
      <c r="Q149" s="240"/>
      <c r="R149" s="240"/>
      <c r="S149" s="240"/>
      <c r="T149" s="24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2" t="s">
        <v>131</v>
      </c>
      <c r="AU149" s="242" t="s">
        <v>83</v>
      </c>
      <c r="AV149" s="13" t="s">
        <v>81</v>
      </c>
      <c r="AW149" s="13" t="s">
        <v>30</v>
      </c>
      <c r="AX149" s="13" t="s">
        <v>73</v>
      </c>
      <c r="AY149" s="242" t="s">
        <v>122</v>
      </c>
    </row>
    <row r="150" spans="1:51" s="14" customFormat="1" ht="12">
      <c r="A150" s="14"/>
      <c r="B150" s="243"/>
      <c r="C150" s="244"/>
      <c r="D150" s="228" t="s">
        <v>131</v>
      </c>
      <c r="E150" s="245" t="s">
        <v>1</v>
      </c>
      <c r="F150" s="246" t="s">
        <v>133</v>
      </c>
      <c r="G150" s="244"/>
      <c r="H150" s="247">
        <v>160.776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3" t="s">
        <v>131</v>
      </c>
      <c r="AU150" s="253" t="s">
        <v>83</v>
      </c>
      <c r="AV150" s="14" t="s">
        <v>83</v>
      </c>
      <c r="AW150" s="14" t="s">
        <v>30</v>
      </c>
      <c r="AX150" s="14" t="s">
        <v>73</v>
      </c>
      <c r="AY150" s="253" t="s">
        <v>122</v>
      </c>
    </row>
    <row r="151" spans="1:51" s="14" customFormat="1" ht="12">
      <c r="A151" s="14"/>
      <c r="B151" s="243"/>
      <c r="C151" s="244"/>
      <c r="D151" s="228" t="s">
        <v>131</v>
      </c>
      <c r="E151" s="245" t="s">
        <v>1</v>
      </c>
      <c r="F151" s="246" t="s">
        <v>134</v>
      </c>
      <c r="G151" s="244"/>
      <c r="H151" s="247">
        <v>19.62</v>
      </c>
      <c r="I151" s="248"/>
      <c r="J151" s="244"/>
      <c r="K151" s="244"/>
      <c r="L151" s="249"/>
      <c r="M151" s="250"/>
      <c r="N151" s="251"/>
      <c r="O151" s="251"/>
      <c r="P151" s="251"/>
      <c r="Q151" s="251"/>
      <c r="R151" s="251"/>
      <c r="S151" s="251"/>
      <c r="T151" s="252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3" t="s">
        <v>131</v>
      </c>
      <c r="AU151" s="253" t="s">
        <v>83</v>
      </c>
      <c r="AV151" s="14" t="s">
        <v>83</v>
      </c>
      <c r="AW151" s="14" t="s">
        <v>30</v>
      </c>
      <c r="AX151" s="14" t="s">
        <v>73</v>
      </c>
      <c r="AY151" s="253" t="s">
        <v>122</v>
      </c>
    </row>
    <row r="152" spans="1:51" s="14" customFormat="1" ht="12">
      <c r="A152" s="14"/>
      <c r="B152" s="243"/>
      <c r="C152" s="244"/>
      <c r="D152" s="228" t="s">
        <v>131</v>
      </c>
      <c r="E152" s="245" t="s">
        <v>1</v>
      </c>
      <c r="F152" s="246" t="s">
        <v>135</v>
      </c>
      <c r="G152" s="244"/>
      <c r="H152" s="247">
        <v>37.752</v>
      </c>
      <c r="I152" s="248"/>
      <c r="J152" s="244"/>
      <c r="K152" s="244"/>
      <c r="L152" s="249"/>
      <c r="M152" s="250"/>
      <c r="N152" s="251"/>
      <c r="O152" s="251"/>
      <c r="P152" s="251"/>
      <c r="Q152" s="251"/>
      <c r="R152" s="251"/>
      <c r="S152" s="251"/>
      <c r="T152" s="252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3" t="s">
        <v>131</v>
      </c>
      <c r="AU152" s="253" t="s">
        <v>83</v>
      </c>
      <c r="AV152" s="14" t="s">
        <v>83</v>
      </c>
      <c r="AW152" s="14" t="s">
        <v>30</v>
      </c>
      <c r="AX152" s="14" t="s">
        <v>73</v>
      </c>
      <c r="AY152" s="253" t="s">
        <v>122</v>
      </c>
    </row>
    <row r="153" spans="1:51" s="14" customFormat="1" ht="12">
      <c r="A153" s="14"/>
      <c r="B153" s="243"/>
      <c r="C153" s="244"/>
      <c r="D153" s="228" t="s">
        <v>131</v>
      </c>
      <c r="E153" s="245" t="s">
        <v>1</v>
      </c>
      <c r="F153" s="246" t="s">
        <v>136</v>
      </c>
      <c r="G153" s="244"/>
      <c r="H153" s="247">
        <v>11.352</v>
      </c>
      <c r="I153" s="248"/>
      <c r="J153" s="244"/>
      <c r="K153" s="244"/>
      <c r="L153" s="249"/>
      <c r="M153" s="250"/>
      <c r="N153" s="251"/>
      <c r="O153" s="251"/>
      <c r="P153" s="251"/>
      <c r="Q153" s="251"/>
      <c r="R153" s="251"/>
      <c r="S153" s="251"/>
      <c r="T153" s="25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3" t="s">
        <v>131</v>
      </c>
      <c r="AU153" s="253" t="s">
        <v>83</v>
      </c>
      <c r="AV153" s="14" t="s">
        <v>83</v>
      </c>
      <c r="AW153" s="14" t="s">
        <v>30</v>
      </c>
      <c r="AX153" s="14" t="s">
        <v>73</v>
      </c>
      <c r="AY153" s="253" t="s">
        <v>122</v>
      </c>
    </row>
    <row r="154" spans="1:51" s="14" customFormat="1" ht="12">
      <c r="A154" s="14"/>
      <c r="B154" s="243"/>
      <c r="C154" s="244"/>
      <c r="D154" s="228" t="s">
        <v>131</v>
      </c>
      <c r="E154" s="245" t="s">
        <v>1</v>
      </c>
      <c r="F154" s="246" t="s">
        <v>137</v>
      </c>
      <c r="G154" s="244"/>
      <c r="H154" s="247">
        <v>3.678</v>
      </c>
      <c r="I154" s="248"/>
      <c r="J154" s="244"/>
      <c r="K154" s="244"/>
      <c r="L154" s="249"/>
      <c r="M154" s="250"/>
      <c r="N154" s="251"/>
      <c r="O154" s="251"/>
      <c r="P154" s="251"/>
      <c r="Q154" s="251"/>
      <c r="R154" s="251"/>
      <c r="S154" s="251"/>
      <c r="T154" s="252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3" t="s">
        <v>131</v>
      </c>
      <c r="AU154" s="253" t="s">
        <v>83</v>
      </c>
      <c r="AV154" s="14" t="s">
        <v>83</v>
      </c>
      <c r="AW154" s="14" t="s">
        <v>30</v>
      </c>
      <c r="AX154" s="14" t="s">
        <v>73</v>
      </c>
      <c r="AY154" s="253" t="s">
        <v>122</v>
      </c>
    </row>
    <row r="155" spans="1:51" s="14" customFormat="1" ht="12">
      <c r="A155" s="14"/>
      <c r="B155" s="243"/>
      <c r="C155" s="244"/>
      <c r="D155" s="228" t="s">
        <v>131</v>
      </c>
      <c r="E155" s="245" t="s">
        <v>1</v>
      </c>
      <c r="F155" s="246" t="s">
        <v>138</v>
      </c>
      <c r="G155" s="244"/>
      <c r="H155" s="247">
        <v>2.88</v>
      </c>
      <c r="I155" s="248"/>
      <c r="J155" s="244"/>
      <c r="K155" s="244"/>
      <c r="L155" s="249"/>
      <c r="M155" s="250"/>
      <c r="N155" s="251"/>
      <c r="O155" s="251"/>
      <c r="P155" s="251"/>
      <c r="Q155" s="251"/>
      <c r="R155" s="251"/>
      <c r="S155" s="251"/>
      <c r="T155" s="252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3" t="s">
        <v>131</v>
      </c>
      <c r="AU155" s="253" t="s">
        <v>83</v>
      </c>
      <c r="AV155" s="14" t="s">
        <v>83</v>
      </c>
      <c r="AW155" s="14" t="s">
        <v>30</v>
      </c>
      <c r="AX155" s="14" t="s">
        <v>73</v>
      </c>
      <c r="AY155" s="253" t="s">
        <v>122</v>
      </c>
    </row>
    <row r="156" spans="1:51" s="14" customFormat="1" ht="12">
      <c r="A156" s="14"/>
      <c r="B156" s="243"/>
      <c r="C156" s="244"/>
      <c r="D156" s="228" t="s">
        <v>131</v>
      </c>
      <c r="E156" s="245" t="s">
        <v>1</v>
      </c>
      <c r="F156" s="246" t="s">
        <v>139</v>
      </c>
      <c r="G156" s="244"/>
      <c r="H156" s="247">
        <v>4.86</v>
      </c>
      <c r="I156" s="248"/>
      <c r="J156" s="244"/>
      <c r="K156" s="244"/>
      <c r="L156" s="249"/>
      <c r="M156" s="250"/>
      <c r="N156" s="251"/>
      <c r="O156" s="251"/>
      <c r="P156" s="251"/>
      <c r="Q156" s="251"/>
      <c r="R156" s="251"/>
      <c r="S156" s="251"/>
      <c r="T156" s="252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3" t="s">
        <v>131</v>
      </c>
      <c r="AU156" s="253" t="s">
        <v>83</v>
      </c>
      <c r="AV156" s="14" t="s">
        <v>83</v>
      </c>
      <c r="AW156" s="14" t="s">
        <v>30</v>
      </c>
      <c r="AX156" s="14" t="s">
        <v>73</v>
      </c>
      <c r="AY156" s="253" t="s">
        <v>122</v>
      </c>
    </row>
    <row r="157" spans="1:51" s="14" customFormat="1" ht="12">
      <c r="A157" s="14"/>
      <c r="B157" s="243"/>
      <c r="C157" s="244"/>
      <c r="D157" s="228" t="s">
        <v>131</v>
      </c>
      <c r="E157" s="245" t="s">
        <v>1</v>
      </c>
      <c r="F157" s="246" t="s">
        <v>140</v>
      </c>
      <c r="G157" s="244"/>
      <c r="H157" s="247">
        <v>7.26</v>
      </c>
      <c r="I157" s="248"/>
      <c r="J157" s="244"/>
      <c r="K157" s="244"/>
      <c r="L157" s="249"/>
      <c r="M157" s="250"/>
      <c r="N157" s="251"/>
      <c r="O157" s="251"/>
      <c r="P157" s="251"/>
      <c r="Q157" s="251"/>
      <c r="R157" s="251"/>
      <c r="S157" s="251"/>
      <c r="T157" s="252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3" t="s">
        <v>131</v>
      </c>
      <c r="AU157" s="253" t="s">
        <v>83</v>
      </c>
      <c r="AV157" s="14" t="s">
        <v>83</v>
      </c>
      <c r="AW157" s="14" t="s">
        <v>30</v>
      </c>
      <c r="AX157" s="14" t="s">
        <v>73</v>
      </c>
      <c r="AY157" s="253" t="s">
        <v>122</v>
      </c>
    </row>
    <row r="158" spans="1:51" s="15" customFormat="1" ht="12">
      <c r="A158" s="15"/>
      <c r="B158" s="254"/>
      <c r="C158" s="255"/>
      <c r="D158" s="228" t="s">
        <v>131</v>
      </c>
      <c r="E158" s="256" t="s">
        <v>1</v>
      </c>
      <c r="F158" s="257" t="s">
        <v>141</v>
      </c>
      <c r="G158" s="255"/>
      <c r="H158" s="258">
        <v>248.17800000000003</v>
      </c>
      <c r="I158" s="259"/>
      <c r="J158" s="255"/>
      <c r="K158" s="255"/>
      <c r="L158" s="260"/>
      <c r="M158" s="261"/>
      <c r="N158" s="262"/>
      <c r="O158" s="262"/>
      <c r="P158" s="262"/>
      <c r="Q158" s="262"/>
      <c r="R158" s="262"/>
      <c r="S158" s="262"/>
      <c r="T158" s="263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64" t="s">
        <v>131</v>
      </c>
      <c r="AU158" s="264" t="s">
        <v>83</v>
      </c>
      <c r="AV158" s="15" t="s">
        <v>142</v>
      </c>
      <c r="AW158" s="15" t="s">
        <v>30</v>
      </c>
      <c r="AX158" s="15" t="s">
        <v>73</v>
      </c>
      <c r="AY158" s="264" t="s">
        <v>122</v>
      </c>
    </row>
    <row r="159" spans="1:51" s="16" customFormat="1" ht="12">
      <c r="A159" s="16"/>
      <c r="B159" s="265"/>
      <c r="C159" s="266"/>
      <c r="D159" s="228" t="s">
        <v>131</v>
      </c>
      <c r="E159" s="267" t="s">
        <v>1</v>
      </c>
      <c r="F159" s="268" t="s">
        <v>143</v>
      </c>
      <c r="G159" s="266"/>
      <c r="H159" s="269">
        <v>248.17800000000003</v>
      </c>
      <c r="I159" s="270"/>
      <c r="J159" s="266"/>
      <c r="K159" s="266"/>
      <c r="L159" s="271"/>
      <c r="M159" s="272"/>
      <c r="N159" s="273"/>
      <c r="O159" s="273"/>
      <c r="P159" s="273"/>
      <c r="Q159" s="273"/>
      <c r="R159" s="273"/>
      <c r="S159" s="273"/>
      <c r="T159" s="274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T159" s="275" t="s">
        <v>131</v>
      </c>
      <c r="AU159" s="275" t="s">
        <v>83</v>
      </c>
      <c r="AV159" s="16" t="s">
        <v>129</v>
      </c>
      <c r="AW159" s="16" t="s">
        <v>30</v>
      </c>
      <c r="AX159" s="16" t="s">
        <v>81</v>
      </c>
      <c r="AY159" s="275" t="s">
        <v>122</v>
      </c>
    </row>
    <row r="160" spans="1:65" s="2" customFormat="1" ht="37.8" customHeight="1">
      <c r="A160" s="39"/>
      <c r="B160" s="40"/>
      <c r="C160" s="215" t="s">
        <v>142</v>
      </c>
      <c r="D160" s="215" t="s">
        <v>125</v>
      </c>
      <c r="E160" s="216" t="s">
        <v>146</v>
      </c>
      <c r="F160" s="217" t="s">
        <v>147</v>
      </c>
      <c r="G160" s="218" t="s">
        <v>148</v>
      </c>
      <c r="H160" s="219">
        <v>825.5</v>
      </c>
      <c r="I160" s="220"/>
      <c r="J160" s="221">
        <f>ROUND(I160*H160,2)</f>
        <v>0</v>
      </c>
      <c r="K160" s="217" t="s">
        <v>1</v>
      </c>
      <c r="L160" s="45"/>
      <c r="M160" s="222" t="s">
        <v>1</v>
      </c>
      <c r="N160" s="223" t="s">
        <v>38</v>
      </c>
      <c r="O160" s="92"/>
      <c r="P160" s="224">
        <f>O160*H160</f>
        <v>0</v>
      </c>
      <c r="Q160" s="224">
        <v>0</v>
      </c>
      <c r="R160" s="224">
        <f>Q160*H160</f>
        <v>0</v>
      </c>
      <c r="S160" s="224">
        <v>0</v>
      </c>
      <c r="T160" s="225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6" t="s">
        <v>129</v>
      </c>
      <c r="AT160" s="226" t="s">
        <v>125</v>
      </c>
      <c r="AU160" s="226" t="s">
        <v>83</v>
      </c>
      <c r="AY160" s="18" t="s">
        <v>122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18" t="s">
        <v>81</v>
      </c>
      <c r="BK160" s="227">
        <f>ROUND(I160*H160,2)</f>
        <v>0</v>
      </c>
      <c r="BL160" s="18" t="s">
        <v>129</v>
      </c>
      <c r="BM160" s="226" t="s">
        <v>123</v>
      </c>
    </row>
    <row r="161" spans="1:47" s="2" customFormat="1" ht="12">
      <c r="A161" s="39"/>
      <c r="B161" s="40"/>
      <c r="C161" s="41"/>
      <c r="D161" s="228" t="s">
        <v>130</v>
      </c>
      <c r="E161" s="41"/>
      <c r="F161" s="229" t="s">
        <v>147</v>
      </c>
      <c r="G161" s="41"/>
      <c r="H161" s="41"/>
      <c r="I161" s="230"/>
      <c r="J161" s="41"/>
      <c r="K161" s="41"/>
      <c r="L161" s="45"/>
      <c r="M161" s="231"/>
      <c r="N161" s="232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130</v>
      </c>
      <c r="AU161" s="18" t="s">
        <v>83</v>
      </c>
    </row>
    <row r="162" spans="1:51" s="14" customFormat="1" ht="12">
      <c r="A162" s="14"/>
      <c r="B162" s="243"/>
      <c r="C162" s="244"/>
      <c r="D162" s="228" t="s">
        <v>131</v>
      </c>
      <c r="E162" s="245" t="s">
        <v>1</v>
      </c>
      <c r="F162" s="246" t="s">
        <v>149</v>
      </c>
      <c r="G162" s="244"/>
      <c r="H162" s="247">
        <v>535.92</v>
      </c>
      <c r="I162" s="248"/>
      <c r="J162" s="244"/>
      <c r="K162" s="244"/>
      <c r="L162" s="249"/>
      <c r="M162" s="250"/>
      <c r="N162" s="251"/>
      <c r="O162" s="251"/>
      <c r="P162" s="251"/>
      <c r="Q162" s="251"/>
      <c r="R162" s="251"/>
      <c r="S162" s="251"/>
      <c r="T162" s="252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3" t="s">
        <v>131</v>
      </c>
      <c r="AU162" s="253" t="s">
        <v>83</v>
      </c>
      <c r="AV162" s="14" t="s">
        <v>83</v>
      </c>
      <c r="AW162" s="14" t="s">
        <v>30</v>
      </c>
      <c r="AX162" s="14" t="s">
        <v>73</v>
      </c>
      <c r="AY162" s="253" t="s">
        <v>122</v>
      </c>
    </row>
    <row r="163" spans="1:51" s="14" customFormat="1" ht="12">
      <c r="A163" s="14"/>
      <c r="B163" s="243"/>
      <c r="C163" s="244"/>
      <c r="D163" s="228" t="s">
        <v>131</v>
      </c>
      <c r="E163" s="245" t="s">
        <v>1</v>
      </c>
      <c r="F163" s="246" t="s">
        <v>150</v>
      </c>
      <c r="G163" s="244"/>
      <c r="H163" s="247">
        <v>65.4</v>
      </c>
      <c r="I163" s="248"/>
      <c r="J163" s="244"/>
      <c r="K163" s="244"/>
      <c r="L163" s="249"/>
      <c r="M163" s="250"/>
      <c r="N163" s="251"/>
      <c r="O163" s="251"/>
      <c r="P163" s="251"/>
      <c r="Q163" s="251"/>
      <c r="R163" s="251"/>
      <c r="S163" s="251"/>
      <c r="T163" s="252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3" t="s">
        <v>131</v>
      </c>
      <c r="AU163" s="253" t="s">
        <v>83</v>
      </c>
      <c r="AV163" s="14" t="s">
        <v>83</v>
      </c>
      <c r="AW163" s="14" t="s">
        <v>30</v>
      </c>
      <c r="AX163" s="14" t="s">
        <v>73</v>
      </c>
      <c r="AY163" s="253" t="s">
        <v>122</v>
      </c>
    </row>
    <row r="164" spans="1:51" s="14" customFormat="1" ht="12">
      <c r="A164" s="14"/>
      <c r="B164" s="243"/>
      <c r="C164" s="244"/>
      <c r="D164" s="228" t="s">
        <v>131</v>
      </c>
      <c r="E164" s="245" t="s">
        <v>1</v>
      </c>
      <c r="F164" s="246" t="s">
        <v>151</v>
      </c>
      <c r="G164" s="244"/>
      <c r="H164" s="247">
        <v>124.08</v>
      </c>
      <c r="I164" s="248"/>
      <c r="J164" s="244"/>
      <c r="K164" s="244"/>
      <c r="L164" s="249"/>
      <c r="M164" s="250"/>
      <c r="N164" s="251"/>
      <c r="O164" s="251"/>
      <c r="P164" s="251"/>
      <c r="Q164" s="251"/>
      <c r="R164" s="251"/>
      <c r="S164" s="251"/>
      <c r="T164" s="252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3" t="s">
        <v>131</v>
      </c>
      <c r="AU164" s="253" t="s">
        <v>83</v>
      </c>
      <c r="AV164" s="14" t="s">
        <v>83</v>
      </c>
      <c r="AW164" s="14" t="s">
        <v>30</v>
      </c>
      <c r="AX164" s="14" t="s">
        <v>73</v>
      </c>
      <c r="AY164" s="253" t="s">
        <v>122</v>
      </c>
    </row>
    <row r="165" spans="1:51" s="14" customFormat="1" ht="12">
      <c r="A165" s="14"/>
      <c r="B165" s="243"/>
      <c r="C165" s="244"/>
      <c r="D165" s="228" t="s">
        <v>131</v>
      </c>
      <c r="E165" s="245" t="s">
        <v>1</v>
      </c>
      <c r="F165" s="246" t="s">
        <v>152</v>
      </c>
      <c r="G165" s="244"/>
      <c r="H165" s="247">
        <v>37.84</v>
      </c>
      <c r="I165" s="248"/>
      <c r="J165" s="244"/>
      <c r="K165" s="244"/>
      <c r="L165" s="249"/>
      <c r="M165" s="250"/>
      <c r="N165" s="251"/>
      <c r="O165" s="251"/>
      <c r="P165" s="251"/>
      <c r="Q165" s="251"/>
      <c r="R165" s="251"/>
      <c r="S165" s="251"/>
      <c r="T165" s="252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3" t="s">
        <v>131</v>
      </c>
      <c r="AU165" s="253" t="s">
        <v>83</v>
      </c>
      <c r="AV165" s="14" t="s">
        <v>83</v>
      </c>
      <c r="AW165" s="14" t="s">
        <v>30</v>
      </c>
      <c r="AX165" s="14" t="s">
        <v>73</v>
      </c>
      <c r="AY165" s="253" t="s">
        <v>122</v>
      </c>
    </row>
    <row r="166" spans="1:51" s="14" customFormat="1" ht="12">
      <c r="A166" s="14"/>
      <c r="B166" s="243"/>
      <c r="C166" s="244"/>
      <c r="D166" s="228" t="s">
        <v>131</v>
      </c>
      <c r="E166" s="245" t="s">
        <v>1</v>
      </c>
      <c r="F166" s="246" t="s">
        <v>153</v>
      </c>
      <c r="G166" s="244"/>
      <c r="H166" s="247">
        <v>12.26</v>
      </c>
      <c r="I166" s="248"/>
      <c r="J166" s="244"/>
      <c r="K166" s="244"/>
      <c r="L166" s="249"/>
      <c r="M166" s="250"/>
      <c r="N166" s="251"/>
      <c r="O166" s="251"/>
      <c r="P166" s="251"/>
      <c r="Q166" s="251"/>
      <c r="R166" s="251"/>
      <c r="S166" s="251"/>
      <c r="T166" s="252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3" t="s">
        <v>131</v>
      </c>
      <c r="AU166" s="253" t="s">
        <v>83</v>
      </c>
      <c r="AV166" s="14" t="s">
        <v>83</v>
      </c>
      <c r="AW166" s="14" t="s">
        <v>30</v>
      </c>
      <c r="AX166" s="14" t="s">
        <v>73</v>
      </c>
      <c r="AY166" s="253" t="s">
        <v>122</v>
      </c>
    </row>
    <row r="167" spans="1:51" s="14" customFormat="1" ht="12">
      <c r="A167" s="14"/>
      <c r="B167" s="243"/>
      <c r="C167" s="244"/>
      <c r="D167" s="228" t="s">
        <v>131</v>
      </c>
      <c r="E167" s="245" t="s">
        <v>1</v>
      </c>
      <c r="F167" s="246" t="s">
        <v>154</v>
      </c>
      <c r="G167" s="244"/>
      <c r="H167" s="247">
        <v>9.6</v>
      </c>
      <c r="I167" s="248"/>
      <c r="J167" s="244"/>
      <c r="K167" s="244"/>
      <c r="L167" s="249"/>
      <c r="M167" s="250"/>
      <c r="N167" s="251"/>
      <c r="O167" s="251"/>
      <c r="P167" s="251"/>
      <c r="Q167" s="251"/>
      <c r="R167" s="251"/>
      <c r="S167" s="251"/>
      <c r="T167" s="252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3" t="s">
        <v>131</v>
      </c>
      <c r="AU167" s="253" t="s">
        <v>83</v>
      </c>
      <c r="AV167" s="14" t="s">
        <v>83</v>
      </c>
      <c r="AW167" s="14" t="s">
        <v>30</v>
      </c>
      <c r="AX167" s="14" t="s">
        <v>73</v>
      </c>
      <c r="AY167" s="253" t="s">
        <v>122</v>
      </c>
    </row>
    <row r="168" spans="1:51" s="14" customFormat="1" ht="12">
      <c r="A168" s="14"/>
      <c r="B168" s="243"/>
      <c r="C168" s="244"/>
      <c r="D168" s="228" t="s">
        <v>131</v>
      </c>
      <c r="E168" s="245" t="s">
        <v>1</v>
      </c>
      <c r="F168" s="246" t="s">
        <v>155</v>
      </c>
      <c r="G168" s="244"/>
      <c r="H168" s="247">
        <v>16.2</v>
      </c>
      <c r="I168" s="248"/>
      <c r="J168" s="244"/>
      <c r="K168" s="244"/>
      <c r="L168" s="249"/>
      <c r="M168" s="250"/>
      <c r="N168" s="251"/>
      <c r="O168" s="251"/>
      <c r="P168" s="251"/>
      <c r="Q168" s="251"/>
      <c r="R168" s="251"/>
      <c r="S168" s="251"/>
      <c r="T168" s="252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3" t="s">
        <v>131</v>
      </c>
      <c r="AU168" s="253" t="s">
        <v>83</v>
      </c>
      <c r="AV168" s="14" t="s">
        <v>83</v>
      </c>
      <c r="AW168" s="14" t="s">
        <v>30</v>
      </c>
      <c r="AX168" s="14" t="s">
        <v>73</v>
      </c>
      <c r="AY168" s="253" t="s">
        <v>122</v>
      </c>
    </row>
    <row r="169" spans="1:51" s="14" customFormat="1" ht="12">
      <c r="A169" s="14"/>
      <c r="B169" s="243"/>
      <c r="C169" s="244"/>
      <c r="D169" s="228" t="s">
        <v>131</v>
      </c>
      <c r="E169" s="245" t="s">
        <v>1</v>
      </c>
      <c r="F169" s="246" t="s">
        <v>156</v>
      </c>
      <c r="G169" s="244"/>
      <c r="H169" s="247">
        <v>24.2</v>
      </c>
      <c r="I169" s="248"/>
      <c r="J169" s="244"/>
      <c r="K169" s="244"/>
      <c r="L169" s="249"/>
      <c r="M169" s="250"/>
      <c r="N169" s="251"/>
      <c r="O169" s="251"/>
      <c r="P169" s="251"/>
      <c r="Q169" s="251"/>
      <c r="R169" s="251"/>
      <c r="S169" s="251"/>
      <c r="T169" s="252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3" t="s">
        <v>131</v>
      </c>
      <c r="AU169" s="253" t="s">
        <v>83</v>
      </c>
      <c r="AV169" s="14" t="s">
        <v>83</v>
      </c>
      <c r="AW169" s="14" t="s">
        <v>30</v>
      </c>
      <c r="AX169" s="14" t="s">
        <v>73</v>
      </c>
      <c r="AY169" s="253" t="s">
        <v>122</v>
      </c>
    </row>
    <row r="170" spans="1:51" s="15" customFormat="1" ht="12">
      <c r="A170" s="15"/>
      <c r="B170" s="254"/>
      <c r="C170" s="255"/>
      <c r="D170" s="228" t="s">
        <v>131</v>
      </c>
      <c r="E170" s="256" t="s">
        <v>1</v>
      </c>
      <c r="F170" s="257" t="s">
        <v>141</v>
      </c>
      <c r="G170" s="255"/>
      <c r="H170" s="258">
        <v>825.5000000000001</v>
      </c>
      <c r="I170" s="259"/>
      <c r="J170" s="255"/>
      <c r="K170" s="255"/>
      <c r="L170" s="260"/>
      <c r="M170" s="261"/>
      <c r="N170" s="262"/>
      <c r="O170" s="262"/>
      <c r="P170" s="262"/>
      <c r="Q170" s="262"/>
      <c r="R170" s="262"/>
      <c r="S170" s="262"/>
      <c r="T170" s="263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64" t="s">
        <v>131</v>
      </c>
      <c r="AU170" s="264" t="s">
        <v>83</v>
      </c>
      <c r="AV170" s="15" t="s">
        <v>142</v>
      </c>
      <c r="AW170" s="15" t="s">
        <v>30</v>
      </c>
      <c r="AX170" s="15" t="s">
        <v>73</v>
      </c>
      <c r="AY170" s="264" t="s">
        <v>122</v>
      </c>
    </row>
    <row r="171" spans="1:51" s="16" customFormat="1" ht="12">
      <c r="A171" s="16"/>
      <c r="B171" s="265"/>
      <c r="C171" s="266"/>
      <c r="D171" s="228" t="s">
        <v>131</v>
      </c>
      <c r="E171" s="267" t="s">
        <v>1</v>
      </c>
      <c r="F171" s="268" t="s">
        <v>143</v>
      </c>
      <c r="G171" s="266"/>
      <c r="H171" s="269">
        <v>825.5000000000001</v>
      </c>
      <c r="I171" s="270"/>
      <c r="J171" s="266"/>
      <c r="K171" s="266"/>
      <c r="L171" s="271"/>
      <c r="M171" s="272"/>
      <c r="N171" s="273"/>
      <c r="O171" s="273"/>
      <c r="P171" s="273"/>
      <c r="Q171" s="273"/>
      <c r="R171" s="273"/>
      <c r="S171" s="273"/>
      <c r="T171" s="274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T171" s="275" t="s">
        <v>131</v>
      </c>
      <c r="AU171" s="275" t="s">
        <v>83</v>
      </c>
      <c r="AV171" s="16" t="s">
        <v>129</v>
      </c>
      <c r="AW171" s="16" t="s">
        <v>30</v>
      </c>
      <c r="AX171" s="16" t="s">
        <v>81</v>
      </c>
      <c r="AY171" s="275" t="s">
        <v>122</v>
      </c>
    </row>
    <row r="172" spans="1:65" s="2" customFormat="1" ht="24.15" customHeight="1">
      <c r="A172" s="39"/>
      <c r="B172" s="40"/>
      <c r="C172" s="215" t="s">
        <v>129</v>
      </c>
      <c r="D172" s="215" t="s">
        <v>125</v>
      </c>
      <c r="E172" s="216" t="s">
        <v>157</v>
      </c>
      <c r="F172" s="217" t="s">
        <v>158</v>
      </c>
      <c r="G172" s="218" t="s">
        <v>148</v>
      </c>
      <c r="H172" s="219">
        <v>825.5</v>
      </c>
      <c r="I172" s="220"/>
      <c r="J172" s="221">
        <f>ROUND(I172*H172,2)</f>
        <v>0</v>
      </c>
      <c r="K172" s="217" t="s">
        <v>1</v>
      </c>
      <c r="L172" s="45"/>
      <c r="M172" s="222" t="s">
        <v>1</v>
      </c>
      <c r="N172" s="223" t="s">
        <v>38</v>
      </c>
      <c r="O172" s="92"/>
      <c r="P172" s="224">
        <f>O172*H172</f>
        <v>0</v>
      </c>
      <c r="Q172" s="224">
        <v>0</v>
      </c>
      <c r="R172" s="224">
        <f>Q172*H172</f>
        <v>0</v>
      </c>
      <c r="S172" s="224">
        <v>0</v>
      </c>
      <c r="T172" s="225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6" t="s">
        <v>129</v>
      </c>
      <c r="AT172" s="226" t="s">
        <v>125</v>
      </c>
      <c r="AU172" s="226" t="s">
        <v>83</v>
      </c>
      <c r="AY172" s="18" t="s">
        <v>122</v>
      </c>
      <c r="BE172" s="227">
        <f>IF(N172="základní",J172,0)</f>
        <v>0</v>
      </c>
      <c r="BF172" s="227">
        <f>IF(N172="snížená",J172,0)</f>
        <v>0</v>
      </c>
      <c r="BG172" s="227">
        <f>IF(N172="zákl. přenesená",J172,0)</f>
        <v>0</v>
      </c>
      <c r="BH172" s="227">
        <f>IF(N172="sníž. přenesená",J172,0)</f>
        <v>0</v>
      </c>
      <c r="BI172" s="227">
        <f>IF(N172="nulová",J172,0)</f>
        <v>0</v>
      </c>
      <c r="BJ172" s="18" t="s">
        <v>81</v>
      </c>
      <c r="BK172" s="227">
        <f>ROUND(I172*H172,2)</f>
        <v>0</v>
      </c>
      <c r="BL172" s="18" t="s">
        <v>129</v>
      </c>
      <c r="BM172" s="226" t="s">
        <v>159</v>
      </c>
    </row>
    <row r="173" spans="1:47" s="2" customFormat="1" ht="12">
      <c r="A173" s="39"/>
      <c r="B173" s="40"/>
      <c r="C173" s="41"/>
      <c r="D173" s="228" t="s">
        <v>130</v>
      </c>
      <c r="E173" s="41"/>
      <c r="F173" s="229" t="s">
        <v>158</v>
      </c>
      <c r="G173" s="41"/>
      <c r="H173" s="41"/>
      <c r="I173" s="230"/>
      <c r="J173" s="41"/>
      <c r="K173" s="41"/>
      <c r="L173" s="45"/>
      <c r="M173" s="231"/>
      <c r="N173" s="232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130</v>
      </c>
      <c r="AU173" s="18" t="s">
        <v>83</v>
      </c>
    </row>
    <row r="174" spans="1:51" s="14" customFormat="1" ht="12">
      <c r="A174" s="14"/>
      <c r="B174" s="243"/>
      <c r="C174" s="244"/>
      <c r="D174" s="228" t="s">
        <v>131</v>
      </c>
      <c r="E174" s="245" t="s">
        <v>1</v>
      </c>
      <c r="F174" s="246" t="s">
        <v>149</v>
      </c>
      <c r="G174" s="244"/>
      <c r="H174" s="247">
        <v>535.92</v>
      </c>
      <c r="I174" s="248"/>
      <c r="J174" s="244"/>
      <c r="K174" s="244"/>
      <c r="L174" s="249"/>
      <c r="M174" s="250"/>
      <c r="N174" s="251"/>
      <c r="O174" s="251"/>
      <c r="P174" s="251"/>
      <c r="Q174" s="251"/>
      <c r="R174" s="251"/>
      <c r="S174" s="251"/>
      <c r="T174" s="252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3" t="s">
        <v>131</v>
      </c>
      <c r="AU174" s="253" t="s">
        <v>83</v>
      </c>
      <c r="AV174" s="14" t="s">
        <v>83</v>
      </c>
      <c r="AW174" s="14" t="s">
        <v>30</v>
      </c>
      <c r="AX174" s="14" t="s">
        <v>73</v>
      </c>
      <c r="AY174" s="253" t="s">
        <v>122</v>
      </c>
    </row>
    <row r="175" spans="1:51" s="14" customFormat="1" ht="12">
      <c r="A175" s="14"/>
      <c r="B175" s="243"/>
      <c r="C175" s="244"/>
      <c r="D175" s="228" t="s">
        <v>131</v>
      </c>
      <c r="E175" s="245" t="s">
        <v>1</v>
      </c>
      <c r="F175" s="246" t="s">
        <v>150</v>
      </c>
      <c r="G175" s="244"/>
      <c r="H175" s="247">
        <v>65.4</v>
      </c>
      <c r="I175" s="248"/>
      <c r="J175" s="244"/>
      <c r="K175" s="244"/>
      <c r="L175" s="249"/>
      <c r="M175" s="250"/>
      <c r="N175" s="251"/>
      <c r="O175" s="251"/>
      <c r="P175" s="251"/>
      <c r="Q175" s="251"/>
      <c r="R175" s="251"/>
      <c r="S175" s="251"/>
      <c r="T175" s="252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3" t="s">
        <v>131</v>
      </c>
      <c r="AU175" s="253" t="s">
        <v>83</v>
      </c>
      <c r="AV175" s="14" t="s">
        <v>83</v>
      </c>
      <c r="AW175" s="14" t="s">
        <v>30</v>
      </c>
      <c r="AX175" s="14" t="s">
        <v>73</v>
      </c>
      <c r="AY175" s="253" t="s">
        <v>122</v>
      </c>
    </row>
    <row r="176" spans="1:51" s="14" customFormat="1" ht="12">
      <c r="A176" s="14"/>
      <c r="B176" s="243"/>
      <c r="C176" s="244"/>
      <c r="D176" s="228" t="s">
        <v>131</v>
      </c>
      <c r="E176" s="245" t="s">
        <v>1</v>
      </c>
      <c r="F176" s="246" t="s">
        <v>151</v>
      </c>
      <c r="G176" s="244"/>
      <c r="H176" s="247">
        <v>124.08</v>
      </c>
      <c r="I176" s="248"/>
      <c r="J176" s="244"/>
      <c r="K176" s="244"/>
      <c r="L176" s="249"/>
      <c r="M176" s="250"/>
      <c r="N176" s="251"/>
      <c r="O176" s="251"/>
      <c r="P176" s="251"/>
      <c r="Q176" s="251"/>
      <c r="R176" s="251"/>
      <c r="S176" s="251"/>
      <c r="T176" s="252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3" t="s">
        <v>131</v>
      </c>
      <c r="AU176" s="253" t="s">
        <v>83</v>
      </c>
      <c r="AV176" s="14" t="s">
        <v>83</v>
      </c>
      <c r="AW176" s="14" t="s">
        <v>30</v>
      </c>
      <c r="AX176" s="14" t="s">
        <v>73</v>
      </c>
      <c r="AY176" s="253" t="s">
        <v>122</v>
      </c>
    </row>
    <row r="177" spans="1:51" s="14" customFormat="1" ht="12">
      <c r="A177" s="14"/>
      <c r="B177" s="243"/>
      <c r="C177" s="244"/>
      <c r="D177" s="228" t="s">
        <v>131</v>
      </c>
      <c r="E177" s="245" t="s">
        <v>1</v>
      </c>
      <c r="F177" s="246" t="s">
        <v>152</v>
      </c>
      <c r="G177" s="244"/>
      <c r="H177" s="247">
        <v>37.84</v>
      </c>
      <c r="I177" s="248"/>
      <c r="J177" s="244"/>
      <c r="K177" s="244"/>
      <c r="L177" s="249"/>
      <c r="M177" s="250"/>
      <c r="N177" s="251"/>
      <c r="O177" s="251"/>
      <c r="P177" s="251"/>
      <c r="Q177" s="251"/>
      <c r="R177" s="251"/>
      <c r="S177" s="251"/>
      <c r="T177" s="252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3" t="s">
        <v>131</v>
      </c>
      <c r="AU177" s="253" t="s">
        <v>83</v>
      </c>
      <c r="AV177" s="14" t="s">
        <v>83</v>
      </c>
      <c r="AW177" s="14" t="s">
        <v>30</v>
      </c>
      <c r="AX177" s="14" t="s">
        <v>73</v>
      </c>
      <c r="AY177" s="253" t="s">
        <v>122</v>
      </c>
    </row>
    <row r="178" spans="1:51" s="14" customFormat="1" ht="12">
      <c r="A178" s="14"/>
      <c r="B178" s="243"/>
      <c r="C178" s="244"/>
      <c r="D178" s="228" t="s">
        <v>131</v>
      </c>
      <c r="E178" s="245" t="s">
        <v>1</v>
      </c>
      <c r="F178" s="246" t="s">
        <v>153</v>
      </c>
      <c r="G178" s="244"/>
      <c r="H178" s="247">
        <v>12.26</v>
      </c>
      <c r="I178" s="248"/>
      <c r="J178" s="244"/>
      <c r="K178" s="244"/>
      <c r="L178" s="249"/>
      <c r="M178" s="250"/>
      <c r="N178" s="251"/>
      <c r="O178" s="251"/>
      <c r="P178" s="251"/>
      <c r="Q178" s="251"/>
      <c r="R178" s="251"/>
      <c r="S178" s="251"/>
      <c r="T178" s="252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3" t="s">
        <v>131</v>
      </c>
      <c r="AU178" s="253" t="s">
        <v>83</v>
      </c>
      <c r="AV178" s="14" t="s">
        <v>83</v>
      </c>
      <c r="AW178" s="14" t="s">
        <v>30</v>
      </c>
      <c r="AX178" s="14" t="s">
        <v>73</v>
      </c>
      <c r="AY178" s="253" t="s">
        <v>122</v>
      </c>
    </row>
    <row r="179" spans="1:51" s="14" customFormat="1" ht="12">
      <c r="A179" s="14"/>
      <c r="B179" s="243"/>
      <c r="C179" s="244"/>
      <c r="D179" s="228" t="s">
        <v>131</v>
      </c>
      <c r="E179" s="245" t="s">
        <v>1</v>
      </c>
      <c r="F179" s="246" t="s">
        <v>154</v>
      </c>
      <c r="G179" s="244"/>
      <c r="H179" s="247">
        <v>9.6</v>
      </c>
      <c r="I179" s="248"/>
      <c r="J179" s="244"/>
      <c r="K179" s="244"/>
      <c r="L179" s="249"/>
      <c r="M179" s="250"/>
      <c r="N179" s="251"/>
      <c r="O179" s="251"/>
      <c r="P179" s="251"/>
      <c r="Q179" s="251"/>
      <c r="R179" s="251"/>
      <c r="S179" s="251"/>
      <c r="T179" s="252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3" t="s">
        <v>131</v>
      </c>
      <c r="AU179" s="253" t="s">
        <v>83</v>
      </c>
      <c r="AV179" s="14" t="s">
        <v>83</v>
      </c>
      <c r="AW179" s="14" t="s">
        <v>30</v>
      </c>
      <c r="AX179" s="14" t="s">
        <v>73</v>
      </c>
      <c r="AY179" s="253" t="s">
        <v>122</v>
      </c>
    </row>
    <row r="180" spans="1:51" s="14" customFormat="1" ht="12">
      <c r="A180" s="14"/>
      <c r="B180" s="243"/>
      <c r="C180" s="244"/>
      <c r="D180" s="228" t="s">
        <v>131</v>
      </c>
      <c r="E180" s="245" t="s">
        <v>1</v>
      </c>
      <c r="F180" s="246" t="s">
        <v>155</v>
      </c>
      <c r="G180" s="244"/>
      <c r="H180" s="247">
        <v>16.2</v>
      </c>
      <c r="I180" s="248"/>
      <c r="J180" s="244"/>
      <c r="K180" s="244"/>
      <c r="L180" s="249"/>
      <c r="M180" s="250"/>
      <c r="N180" s="251"/>
      <c r="O180" s="251"/>
      <c r="P180" s="251"/>
      <c r="Q180" s="251"/>
      <c r="R180" s="251"/>
      <c r="S180" s="251"/>
      <c r="T180" s="252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3" t="s">
        <v>131</v>
      </c>
      <c r="AU180" s="253" t="s">
        <v>83</v>
      </c>
      <c r="AV180" s="14" t="s">
        <v>83</v>
      </c>
      <c r="AW180" s="14" t="s">
        <v>30</v>
      </c>
      <c r="AX180" s="14" t="s">
        <v>73</v>
      </c>
      <c r="AY180" s="253" t="s">
        <v>122</v>
      </c>
    </row>
    <row r="181" spans="1:51" s="14" customFormat="1" ht="12">
      <c r="A181" s="14"/>
      <c r="B181" s="243"/>
      <c r="C181" s="244"/>
      <c r="D181" s="228" t="s">
        <v>131</v>
      </c>
      <c r="E181" s="245" t="s">
        <v>1</v>
      </c>
      <c r="F181" s="246" t="s">
        <v>156</v>
      </c>
      <c r="G181" s="244"/>
      <c r="H181" s="247">
        <v>24.2</v>
      </c>
      <c r="I181" s="248"/>
      <c r="J181" s="244"/>
      <c r="K181" s="244"/>
      <c r="L181" s="249"/>
      <c r="M181" s="250"/>
      <c r="N181" s="251"/>
      <c r="O181" s="251"/>
      <c r="P181" s="251"/>
      <c r="Q181" s="251"/>
      <c r="R181" s="251"/>
      <c r="S181" s="251"/>
      <c r="T181" s="252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3" t="s">
        <v>131</v>
      </c>
      <c r="AU181" s="253" t="s">
        <v>83</v>
      </c>
      <c r="AV181" s="14" t="s">
        <v>83</v>
      </c>
      <c r="AW181" s="14" t="s">
        <v>30</v>
      </c>
      <c r="AX181" s="14" t="s">
        <v>73</v>
      </c>
      <c r="AY181" s="253" t="s">
        <v>122</v>
      </c>
    </row>
    <row r="182" spans="1:51" s="15" customFormat="1" ht="12">
      <c r="A182" s="15"/>
      <c r="B182" s="254"/>
      <c r="C182" s="255"/>
      <c r="D182" s="228" t="s">
        <v>131</v>
      </c>
      <c r="E182" s="256" t="s">
        <v>1</v>
      </c>
      <c r="F182" s="257" t="s">
        <v>141</v>
      </c>
      <c r="G182" s="255"/>
      <c r="H182" s="258">
        <v>825.5000000000001</v>
      </c>
      <c r="I182" s="259"/>
      <c r="J182" s="255"/>
      <c r="K182" s="255"/>
      <c r="L182" s="260"/>
      <c r="M182" s="261"/>
      <c r="N182" s="262"/>
      <c r="O182" s="262"/>
      <c r="P182" s="262"/>
      <c r="Q182" s="262"/>
      <c r="R182" s="262"/>
      <c r="S182" s="262"/>
      <c r="T182" s="263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64" t="s">
        <v>131</v>
      </c>
      <c r="AU182" s="264" t="s">
        <v>83</v>
      </c>
      <c r="AV182" s="15" t="s">
        <v>142</v>
      </c>
      <c r="AW182" s="15" t="s">
        <v>30</v>
      </c>
      <c r="AX182" s="15" t="s">
        <v>73</v>
      </c>
      <c r="AY182" s="264" t="s">
        <v>122</v>
      </c>
    </row>
    <row r="183" spans="1:51" s="16" customFormat="1" ht="12">
      <c r="A183" s="16"/>
      <c r="B183" s="265"/>
      <c r="C183" s="266"/>
      <c r="D183" s="228" t="s">
        <v>131</v>
      </c>
      <c r="E183" s="267" t="s">
        <v>1</v>
      </c>
      <c r="F183" s="268" t="s">
        <v>143</v>
      </c>
      <c r="G183" s="266"/>
      <c r="H183" s="269">
        <v>825.5000000000001</v>
      </c>
      <c r="I183" s="270"/>
      <c r="J183" s="266"/>
      <c r="K183" s="266"/>
      <c r="L183" s="271"/>
      <c r="M183" s="272"/>
      <c r="N183" s="273"/>
      <c r="O183" s="273"/>
      <c r="P183" s="273"/>
      <c r="Q183" s="273"/>
      <c r="R183" s="273"/>
      <c r="S183" s="273"/>
      <c r="T183" s="274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T183" s="275" t="s">
        <v>131</v>
      </c>
      <c r="AU183" s="275" t="s">
        <v>83</v>
      </c>
      <c r="AV183" s="16" t="s">
        <v>129</v>
      </c>
      <c r="AW183" s="16" t="s">
        <v>30</v>
      </c>
      <c r="AX183" s="16" t="s">
        <v>81</v>
      </c>
      <c r="AY183" s="275" t="s">
        <v>122</v>
      </c>
    </row>
    <row r="184" spans="1:65" s="2" customFormat="1" ht="44.25" customHeight="1">
      <c r="A184" s="39"/>
      <c r="B184" s="40"/>
      <c r="C184" s="215" t="s">
        <v>160</v>
      </c>
      <c r="D184" s="215" t="s">
        <v>125</v>
      </c>
      <c r="E184" s="216" t="s">
        <v>161</v>
      </c>
      <c r="F184" s="217" t="s">
        <v>162</v>
      </c>
      <c r="G184" s="218" t="s">
        <v>148</v>
      </c>
      <c r="H184" s="219">
        <v>825.5</v>
      </c>
      <c r="I184" s="220"/>
      <c r="J184" s="221">
        <f>ROUND(I184*H184,2)</f>
        <v>0</v>
      </c>
      <c r="K184" s="217" t="s">
        <v>1</v>
      </c>
      <c r="L184" s="45"/>
      <c r="M184" s="222" t="s">
        <v>1</v>
      </c>
      <c r="N184" s="223" t="s">
        <v>38</v>
      </c>
      <c r="O184" s="92"/>
      <c r="P184" s="224">
        <f>O184*H184</f>
        <v>0</v>
      </c>
      <c r="Q184" s="224">
        <v>0</v>
      </c>
      <c r="R184" s="224">
        <f>Q184*H184</f>
        <v>0</v>
      </c>
      <c r="S184" s="224">
        <v>0</v>
      </c>
      <c r="T184" s="225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26" t="s">
        <v>129</v>
      </c>
      <c r="AT184" s="226" t="s">
        <v>125</v>
      </c>
      <c r="AU184" s="226" t="s">
        <v>83</v>
      </c>
      <c r="AY184" s="18" t="s">
        <v>122</v>
      </c>
      <c r="BE184" s="227">
        <f>IF(N184="základní",J184,0)</f>
        <v>0</v>
      </c>
      <c r="BF184" s="227">
        <f>IF(N184="snížená",J184,0)</f>
        <v>0</v>
      </c>
      <c r="BG184" s="227">
        <f>IF(N184="zákl. přenesená",J184,0)</f>
        <v>0</v>
      </c>
      <c r="BH184" s="227">
        <f>IF(N184="sníž. přenesená",J184,0)</f>
        <v>0</v>
      </c>
      <c r="BI184" s="227">
        <f>IF(N184="nulová",J184,0)</f>
        <v>0</v>
      </c>
      <c r="BJ184" s="18" t="s">
        <v>81</v>
      </c>
      <c r="BK184" s="227">
        <f>ROUND(I184*H184,2)</f>
        <v>0</v>
      </c>
      <c r="BL184" s="18" t="s">
        <v>129</v>
      </c>
      <c r="BM184" s="226" t="s">
        <v>163</v>
      </c>
    </row>
    <row r="185" spans="1:47" s="2" customFormat="1" ht="12">
      <c r="A185" s="39"/>
      <c r="B185" s="40"/>
      <c r="C185" s="41"/>
      <c r="D185" s="228" t="s">
        <v>130</v>
      </c>
      <c r="E185" s="41"/>
      <c r="F185" s="229" t="s">
        <v>162</v>
      </c>
      <c r="G185" s="41"/>
      <c r="H185" s="41"/>
      <c r="I185" s="230"/>
      <c r="J185" s="41"/>
      <c r="K185" s="41"/>
      <c r="L185" s="45"/>
      <c r="M185" s="231"/>
      <c r="N185" s="232"/>
      <c r="O185" s="92"/>
      <c r="P185" s="92"/>
      <c r="Q185" s="92"/>
      <c r="R185" s="92"/>
      <c r="S185" s="92"/>
      <c r="T185" s="93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130</v>
      </c>
      <c r="AU185" s="18" t="s">
        <v>83</v>
      </c>
    </row>
    <row r="186" spans="1:47" s="2" customFormat="1" ht="12">
      <c r="A186" s="39"/>
      <c r="B186" s="40"/>
      <c r="C186" s="41"/>
      <c r="D186" s="228" t="s">
        <v>164</v>
      </c>
      <c r="E186" s="41"/>
      <c r="F186" s="276" t="s">
        <v>165</v>
      </c>
      <c r="G186" s="41"/>
      <c r="H186" s="41"/>
      <c r="I186" s="230"/>
      <c r="J186" s="41"/>
      <c r="K186" s="41"/>
      <c r="L186" s="45"/>
      <c r="M186" s="231"/>
      <c r="N186" s="232"/>
      <c r="O186" s="92"/>
      <c r="P186" s="92"/>
      <c r="Q186" s="92"/>
      <c r="R186" s="92"/>
      <c r="S186" s="92"/>
      <c r="T186" s="93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164</v>
      </c>
      <c r="AU186" s="18" t="s">
        <v>83</v>
      </c>
    </row>
    <row r="187" spans="1:51" s="14" customFormat="1" ht="12">
      <c r="A187" s="14"/>
      <c r="B187" s="243"/>
      <c r="C187" s="244"/>
      <c r="D187" s="228" t="s">
        <v>131</v>
      </c>
      <c r="E187" s="245" t="s">
        <v>1</v>
      </c>
      <c r="F187" s="246" t="s">
        <v>149</v>
      </c>
      <c r="G187" s="244"/>
      <c r="H187" s="247">
        <v>535.92</v>
      </c>
      <c r="I187" s="248"/>
      <c r="J187" s="244"/>
      <c r="K187" s="244"/>
      <c r="L187" s="249"/>
      <c r="M187" s="250"/>
      <c r="N187" s="251"/>
      <c r="O187" s="251"/>
      <c r="P187" s="251"/>
      <c r="Q187" s="251"/>
      <c r="R187" s="251"/>
      <c r="S187" s="251"/>
      <c r="T187" s="252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3" t="s">
        <v>131</v>
      </c>
      <c r="AU187" s="253" t="s">
        <v>83</v>
      </c>
      <c r="AV187" s="14" t="s">
        <v>83</v>
      </c>
      <c r="AW187" s="14" t="s">
        <v>30</v>
      </c>
      <c r="AX187" s="14" t="s">
        <v>73</v>
      </c>
      <c r="AY187" s="253" t="s">
        <v>122</v>
      </c>
    </row>
    <row r="188" spans="1:51" s="14" customFormat="1" ht="12">
      <c r="A188" s="14"/>
      <c r="B188" s="243"/>
      <c r="C188" s="244"/>
      <c r="D188" s="228" t="s">
        <v>131</v>
      </c>
      <c r="E188" s="245" t="s">
        <v>1</v>
      </c>
      <c r="F188" s="246" t="s">
        <v>150</v>
      </c>
      <c r="G188" s="244"/>
      <c r="H188" s="247">
        <v>65.4</v>
      </c>
      <c r="I188" s="248"/>
      <c r="J188" s="244"/>
      <c r="K188" s="244"/>
      <c r="L188" s="249"/>
      <c r="M188" s="250"/>
      <c r="N188" s="251"/>
      <c r="O188" s="251"/>
      <c r="P188" s="251"/>
      <c r="Q188" s="251"/>
      <c r="R188" s="251"/>
      <c r="S188" s="251"/>
      <c r="T188" s="252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3" t="s">
        <v>131</v>
      </c>
      <c r="AU188" s="253" t="s">
        <v>83</v>
      </c>
      <c r="AV188" s="14" t="s">
        <v>83</v>
      </c>
      <c r="AW188" s="14" t="s">
        <v>30</v>
      </c>
      <c r="AX188" s="14" t="s">
        <v>73</v>
      </c>
      <c r="AY188" s="253" t="s">
        <v>122</v>
      </c>
    </row>
    <row r="189" spans="1:51" s="14" customFormat="1" ht="12">
      <c r="A189" s="14"/>
      <c r="B189" s="243"/>
      <c r="C189" s="244"/>
      <c r="D189" s="228" t="s">
        <v>131</v>
      </c>
      <c r="E189" s="245" t="s">
        <v>1</v>
      </c>
      <c r="F189" s="246" t="s">
        <v>151</v>
      </c>
      <c r="G189" s="244"/>
      <c r="H189" s="247">
        <v>124.08</v>
      </c>
      <c r="I189" s="248"/>
      <c r="J189" s="244"/>
      <c r="K189" s="244"/>
      <c r="L189" s="249"/>
      <c r="M189" s="250"/>
      <c r="N189" s="251"/>
      <c r="O189" s="251"/>
      <c r="P189" s="251"/>
      <c r="Q189" s="251"/>
      <c r="R189" s="251"/>
      <c r="S189" s="251"/>
      <c r="T189" s="252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3" t="s">
        <v>131</v>
      </c>
      <c r="AU189" s="253" t="s">
        <v>83</v>
      </c>
      <c r="AV189" s="14" t="s">
        <v>83</v>
      </c>
      <c r="AW189" s="14" t="s">
        <v>30</v>
      </c>
      <c r="AX189" s="14" t="s">
        <v>73</v>
      </c>
      <c r="AY189" s="253" t="s">
        <v>122</v>
      </c>
    </row>
    <row r="190" spans="1:51" s="14" customFormat="1" ht="12">
      <c r="A190" s="14"/>
      <c r="B190" s="243"/>
      <c r="C190" s="244"/>
      <c r="D190" s="228" t="s">
        <v>131</v>
      </c>
      <c r="E190" s="245" t="s">
        <v>1</v>
      </c>
      <c r="F190" s="246" t="s">
        <v>152</v>
      </c>
      <c r="G190" s="244"/>
      <c r="H190" s="247">
        <v>37.84</v>
      </c>
      <c r="I190" s="248"/>
      <c r="J190" s="244"/>
      <c r="K190" s="244"/>
      <c r="L190" s="249"/>
      <c r="M190" s="250"/>
      <c r="N190" s="251"/>
      <c r="O190" s="251"/>
      <c r="P190" s="251"/>
      <c r="Q190" s="251"/>
      <c r="R190" s="251"/>
      <c r="S190" s="251"/>
      <c r="T190" s="252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3" t="s">
        <v>131</v>
      </c>
      <c r="AU190" s="253" t="s">
        <v>83</v>
      </c>
      <c r="AV190" s="14" t="s">
        <v>83</v>
      </c>
      <c r="AW190" s="14" t="s">
        <v>30</v>
      </c>
      <c r="AX190" s="14" t="s">
        <v>73</v>
      </c>
      <c r="AY190" s="253" t="s">
        <v>122</v>
      </c>
    </row>
    <row r="191" spans="1:51" s="14" customFormat="1" ht="12">
      <c r="A191" s="14"/>
      <c r="B191" s="243"/>
      <c r="C191" s="244"/>
      <c r="D191" s="228" t="s">
        <v>131</v>
      </c>
      <c r="E191" s="245" t="s">
        <v>1</v>
      </c>
      <c r="F191" s="246" t="s">
        <v>153</v>
      </c>
      <c r="G191" s="244"/>
      <c r="H191" s="247">
        <v>12.26</v>
      </c>
      <c r="I191" s="248"/>
      <c r="J191" s="244"/>
      <c r="K191" s="244"/>
      <c r="L191" s="249"/>
      <c r="M191" s="250"/>
      <c r="N191" s="251"/>
      <c r="O191" s="251"/>
      <c r="P191" s="251"/>
      <c r="Q191" s="251"/>
      <c r="R191" s="251"/>
      <c r="S191" s="251"/>
      <c r="T191" s="252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3" t="s">
        <v>131</v>
      </c>
      <c r="AU191" s="253" t="s">
        <v>83</v>
      </c>
      <c r="AV191" s="14" t="s">
        <v>83</v>
      </c>
      <c r="AW191" s="14" t="s">
        <v>30</v>
      </c>
      <c r="AX191" s="14" t="s">
        <v>73</v>
      </c>
      <c r="AY191" s="253" t="s">
        <v>122</v>
      </c>
    </row>
    <row r="192" spans="1:51" s="14" customFormat="1" ht="12">
      <c r="A192" s="14"/>
      <c r="B192" s="243"/>
      <c r="C192" s="244"/>
      <c r="D192" s="228" t="s">
        <v>131</v>
      </c>
      <c r="E192" s="245" t="s">
        <v>1</v>
      </c>
      <c r="F192" s="246" t="s">
        <v>154</v>
      </c>
      <c r="G192" s="244"/>
      <c r="H192" s="247">
        <v>9.6</v>
      </c>
      <c r="I192" s="248"/>
      <c r="J192" s="244"/>
      <c r="K192" s="244"/>
      <c r="L192" s="249"/>
      <c r="M192" s="250"/>
      <c r="N192" s="251"/>
      <c r="O192" s="251"/>
      <c r="P192" s="251"/>
      <c r="Q192" s="251"/>
      <c r="R192" s="251"/>
      <c r="S192" s="251"/>
      <c r="T192" s="252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3" t="s">
        <v>131</v>
      </c>
      <c r="AU192" s="253" t="s">
        <v>83</v>
      </c>
      <c r="AV192" s="14" t="s">
        <v>83</v>
      </c>
      <c r="AW192" s="14" t="s">
        <v>30</v>
      </c>
      <c r="AX192" s="14" t="s">
        <v>73</v>
      </c>
      <c r="AY192" s="253" t="s">
        <v>122</v>
      </c>
    </row>
    <row r="193" spans="1:51" s="14" customFormat="1" ht="12">
      <c r="A193" s="14"/>
      <c r="B193" s="243"/>
      <c r="C193" s="244"/>
      <c r="D193" s="228" t="s">
        <v>131</v>
      </c>
      <c r="E193" s="245" t="s">
        <v>1</v>
      </c>
      <c r="F193" s="246" t="s">
        <v>155</v>
      </c>
      <c r="G193" s="244"/>
      <c r="H193" s="247">
        <v>16.2</v>
      </c>
      <c r="I193" s="248"/>
      <c r="J193" s="244"/>
      <c r="K193" s="244"/>
      <c r="L193" s="249"/>
      <c r="M193" s="250"/>
      <c r="N193" s="251"/>
      <c r="O193" s="251"/>
      <c r="P193" s="251"/>
      <c r="Q193" s="251"/>
      <c r="R193" s="251"/>
      <c r="S193" s="251"/>
      <c r="T193" s="252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3" t="s">
        <v>131</v>
      </c>
      <c r="AU193" s="253" t="s">
        <v>83</v>
      </c>
      <c r="AV193" s="14" t="s">
        <v>83</v>
      </c>
      <c r="AW193" s="14" t="s">
        <v>30</v>
      </c>
      <c r="AX193" s="14" t="s">
        <v>73</v>
      </c>
      <c r="AY193" s="253" t="s">
        <v>122</v>
      </c>
    </row>
    <row r="194" spans="1:51" s="14" customFormat="1" ht="12">
      <c r="A194" s="14"/>
      <c r="B194" s="243"/>
      <c r="C194" s="244"/>
      <c r="D194" s="228" t="s">
        <v>131</v>
      </c>
      <c r="E194" s="245" t="s">
        <v>1</v>
      </c>
      <c r="F194" s="246" t="s">
        <v>156</v>
      </c>
      <c r="G194" s="244"/>
      <c r="H194" s="247">
        <v>24.2</v>
      </c>
      <c r="I194" s="248"/>
      <c r="J194" s="244"/>
      <c r="K194" s="244"/>
      <c r="L194" s="249"/>
      <c r="M194" s="250"/>
      <c r="N194" s="251"/>
      <c r="O194" s="251"/>
      <c r="P194" s="251"/>
      <c r="Q194" s="251"/>
      <c r="R194" s="251"/>
      <c r="S194" s="251"/>
      <c r="T194" s="252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3" t="s">
        <v>131</v>
      </c>
      <c r="AU194" s="253" t="s">
        <v>83</v>
      </c>
      <c r="AV194" s="14" t="s">
        <v>83</v>
      </c>
      <c r="AW194" s="14" t="s">
        <v>30</v>
      </c>
      <c r="AX194" s="14" t="s">
        <v>73</v>
      </c>
      <c r="AY194" s="253" t="s">
        <v>122</v>
      </c>
    </row>
    <row r="195" spans="1:51" s="15" customFormat="1" ht="12">
      <c r="A195" s="15"/>
      <c r="B195" s="254"/>
      <c r="C195" s="255"/>
      <c r="D195" s="228" t="s">
        <v>131</v>
      </c>
      <c r="E195" s="256" t="s">
        <v>1</v>
      </c>
      <c r="F195" s="257" t="s">
        <v>141</v>
      </c>
      <c r="G195" s="255"/>
      <c r="H195" s="258">
        <v>825.5000000000001</v>
      </c>
      <c r="I195" s="259"/>
      <c r="J195" s="255"/>
      <c r="K195" s="255"/>
      <c r="L195" s="260"/>
      <c r="M195" s="261"/>
      <c r="N195" s="262"/>
      <c r="O195" s="262"/>
      <c r="P195" s="262"/>
      <c r="Q195" s="262"/>
      <c r="R195" s="262"/>
      <c r="S195" s="262"/>
      <c r="T195" s="263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64" t="s">
        <v>131</v>
      </c>
      <c r="AU195" s="264" t="s">
        <v>83</v>
      </c>
      <c r="AV195" s="15" t="s">
        <v>142</v>
      </c>
      <c r="AW195" s="15" t="s">
        <v>30</v>
      </c>
      <c r="AX195" s="15" t="s">
        <v>73</v>
      </c>
      <c r="AY195" s="264" t="s">
        <v>122</v>
      </c>
    </row>
    <row r="196" spans="1:51" s="16" customFormat="1" ht="12">
      <c r="A196" s="16"/>
      <c r="B196" s="265"/>
      <c r="C196" s="266"/>
      <c r="D196" s="228" t="s">
        <v>131</v>
      </c>
      <c r="E196" s="267" t="s">
        <v>1</v>
      </c>
      <c r="F196" s="268" t="s">
        <v>143</v>
      </c>
      <c r="G196" s="266"/>
      <c r="H196" s="269">
        <v>825.5000000000001</v>
      </c>
      <c r="I196" s="270"/>
      <c r="J196" s="266"/>
      <c r="K196" s="266"/>
      <c r="L196" s="271"/>
      <c r="M196" s="272"/>
      <c r="N196" s="273"/>
      <c r="O196" s="273"/>
      <c r="P196" s="273"/>
      <c r="Q196" s="273"/>
      <c r="R196" s="273"/>
      <c r="S196" s="273"/>
      <c r="T196" s="274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T196" s="275" t="s">
        <v>131</v>
      </c>
      <c r="AU196" s="275" t="s">
        <v>83</v>
      </c>
      <c r="AV196" s="16" t="s">
        <v>129</v>
      </c>
      <c r="AW196" s="16" t="s">
        <v>30</v>
      </c>
      <c r="AX196" s="16" t="s">
        <v>81</v>
      </c>
      <c r="AY196" s="275" t="s">
        <v>122</v>
      </c>
    </row>
    <row r="197" spans="1:65" s="2" customFormat="1" ht="24.15" customHeight="1">
      <c r="A197" s="39"/>
      <c r="B197" s="40"/>
      <c r="C197" s="277" t="s">
        <v>123</v>
      </c>
      <c r="D197" s="277" t="s">
        <v>166</v>
      </c>
      <c r="E197" s="278" t="s">
        <v>167</v>
      </c>
      <c r="F197" s="279" t="s">
        <v>168</v>
      </c>
      <c r="G197" s="280" t="s">
        <v>148</v>
      </c>
      <c r="H197" s="281">
        <v>866.775</v>
      </c>
      <c r="I197" s="282"/>
      <c r="J197" s="283">
        <f>ROUND(I197*H197,2)</f>
        <v>0</v>
      </c>
      <c r="K197" s="279" t="s">
        <v>1</v>
      </c>
      <c r="L197" s="284"/>
      <c r="M197" s="285" t="s">
        <v>1</v>
      </c>
      <c r="N197" s="286" t="s">
        <v>38</v>
      </c>
      <c r="O197" s="92"/>
      <c r="P197" s="224">
        <f>O197*H197</f>
        <v>0</v>
      </c>
      <c r="Q197" s="224">
        <v>0</v>
      </c>
      <c r="R197" s="224">
        <f>Q197*H197</f>
        <v>0</v>
      </c>
      <c r="S197" s="224">
        <v>0</v>
      </c>
      <c r="T197" s="225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26" t="s">
        <v>159</v>
      </c>
      <c r="AT197" s="226" t="s">
        <v>166</v>
      </c>
      <c r="AU197" s="226" t="s">
        <v>83</v>
      </c>
      <c r="AY197" s="18" t="s">
        <v>122</v>
      </c>
      <c r="BE197" s="227">
        <f>IF(N197="základní",J197,0)</f>
        <v>0</v>
      </c>
      <c r="BF197" s="227">
        <f>IF(N197="snížená",J197,0)</f>
        <v>0</v>
      </c>
      <c r="BG197" s="227">
        <f>IF(N197="zákl. přenesená",J197,0)</f>
        <v>0</v>
      </c>
      <c r="BH197" s="227">
        <f>IF(N197="sníž. přenesená",J197,0)</f>
        <v>0</v>
      </c>
      <c r="BI197" s="227">
        <f>IF(N197="nulová",J197,0)</f>
        <v>0</v>
      </c>
      <c r="BJ197" s="18" t="s">
        <v>81</v>
      </c>
      <c r="BK197" s="227">
        <f>ROUND(I197*H197,2)</f>
        <v>0</v>
      </c>
      <c r="BL197" s="18" t="s">
        <v>129</v>
      </c>
      <c r="BM197" s="226" t="s">
        <v>169</v>
      </c>
    </row>
    <row r="198" spans="1:47" s="2" customFormat="1" ht="12">
      <c r="A198" s="39"/>
      <c r="B198" s="40"/>
      <c r="C198" s="41"/>
      <c r="D198" s="228" t="s">
        <v>130</v>
      </c>
      <c r="E198" s="41"/>
      <c r="F198" s="229" t="s">
        <v>168</v>
      </c>
      <c r="G198" s="41"/>
      <c r="H198" s="41"/>
      <c r="I198" s="230"/>
      <c r="J198" s="41"/>
      <c r="K198" s="41"/>
      <c r="L198" s="45"/>
      <c r="M198" s="231"/>
      <c r="N198" s="232"/>
      <c r="O198" s="92"/>
      <c r="P198" s="92"/>
      <c r="Q198" s="92"/>
      <c r="R198" s="92"/>
      <c r="S198" s="92"/>
      <c r="T198" s="93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130</v>
      </c>
      <c r="AU198" s="18" t="s">
        <v>83</v>
      </c>
    </row>
    <row r="199" spans="1:51" s="14" customFormat="1" ht="12">
      <c r="A199" s="14"/>
      <c r="B199" s="243"/>
      <c r="C199" s="244"/>
      <c r="D199" s="228" t="s">
        <v>131</v>
      </c>
      <c r="E199" s="245" t="s">
        <v>1</v>
      </c>
      <c r="F199" s="246" t="s">
        <v>170</v>
      </c>
      <c r="G199" s="244"/>
      <c r="H199" s="247">
        <v>866.775</v>
      </c>
      <c r="I199" s="248"/>
      <c r="J199" s="244"/>
      <c r="K199" s="244"/>
      <c r="L199" s="249"/>
      <c r="M199" s="250"/>
      <c r="N199" s="251"/>
      <c r="O199" s="251"/>
      <c r="P199" s="251"/>
      <c r="Q199" s="251"/>
      <c r="R199" s="251"/>
      <c r="S199" s="251"/>
      <c r="T199" s="252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3" t="s">
        <v>131</v>
      </c>
      <c r="AU199" s="253" t="s">
        <v>83</v>
      </c>
      <c r="AV199" s="14" t="s">
        <v>83</v>
      </c>
      <c r="AW199" s="14" t="s">
        <v>30</v>
      </c>
      <c r="AX199" s="14" t="s">
        <v>73</v>
      </c>
      <c r="AY199" s="253" t="s">
        <v>122</v>
      </c>
    </row>
    <row r="200" spans="1:51" s="16" customFormat="1" ht="12">
      <c r="A200" s="16"/>
      <c r="B200" s="265"/>
      <c r="C200" s="266"/>
      <c r="D200" s="228" t="s">
        <v>131</v>
      </c>
      <c r="E200" s="267" t="s">
        <v>1</v>
      </c>
      <c r="F200" s="268" t="s">
        <v>143</v>
      </c>
      <c r="G200" s="266"/>
      <c r="H200" s="269">
        <v>866.775</v>
      </c>
      <c r="I200" s="270"/>
      <c r="J200" s="266"/>
      <c r="K200" s="266"/>
      <c r="L200" s="271"/>
      <c r="M200" s="272"/>
      <c r="N200" s="273"/>
      <c r="O200" s="273"/>
      <c r="P200" s="273"/>
      <c r="Q200" s="273"/>
      <c r="R200" s="273"/>
      <c r="S200" s="273"/>
      <c r="T200" s="274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T200" s="275" t="s">
        <v>131</v>
      </c>
      <c r="AU200" s="275" t="s">
        <v>83</v>
      </c>
      <c r="AV200" s="16" t="s">
        <v>129</v>
      </c>
      <c r="AW200" s="16" t="s">
        <v>30</v>
      </c>
      <c r="AX200" s="16" t="s">
        <v>81</v>
      </c>
      <c r="AY200" s="275" t="s">
        <v>122</v>
      </c>
    </row>
    <row r="201" spans="1:65" s="2" customFormat="1" ht="55.5" customHeight="1">
      <c r="A201" s="39"/>
      <c r="B201" s="40"/>
      <c r="C201" s="215" t="s">
        <v>171</v>
      </c>
      <c r="D201" s="215" t="s">
        <v>125</v>
      </c>
      <c r="E201" s="216" t="s">
        <v>172</v>
      </c>
      <c r="F201" s="217" t="s">
        <v>173</v>
      </c>
      <c r="G201" s="218" t="s">
        <v>148</v>
      </c>
      <c r="H201" s="219">
        <v>825.5</v>
      </c>
      <c r="I201" s="220"/>
      <c r="J201" s="221">
        <f>ROUND(I201*H201,2)</f>
        <v>0</v>
      </c>
      <c r="K201" s="217" t="s">
        <v>1</v>
      </c>
      <c r="L201" s="45"/>
      <c r="M201" s="222" t="s">
        <v>1</v>
      </c>
      <c r="N201" s="223" t="s">
        <v>38</v>
      </c>
      <c r="O201" s="92"/>
      <c r="P201" s="224">
        <f>O201*H201</f>
        <v>0</v>
      </c>
      <c r="Q201" s="224">
        <v>0</v>
      </c>
      <c r="R201" s="224">
        <f>Q201*H201</f>
        <v>0</v>
      </c>
      <c r="S201" s="224">
        <v>0</v>
      </c>
      <c r="T201" s="225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26" t="s">
        <v>129</v>
      </c>
      <c r="AT201" s="226" t="s">
        <v>125</v>
      </c>
      <c r="AU201" s="226" t="s">
        <v>83</v>
      </c>
      <c r="AY201" s="18" t="s">
        <v>122</v>
      </c>
      <c r="BE201" s="227">
        <f>IF(N201="základní",J201,0)</f>
        <v>0</v>
      </c>
      <c r="BF201" s="227">
        <f>IF(N201="snížená",J201,0)</f>
        <v>0</v>
      </c>
      <c r="BG201" s="227">
        <f>IF(N201="zákl. přenesená",J201,0)</f>
        <v>0</v>
      </c>
      <c r="BH201" s="227">
        <f>IF(N201="sníž. přenesená",J201,0)</f>
        <v>0</v>
      </c>
      <c r="BI201" s="227">
        <f>IF(N201="nulová",J201,0)</f>
        <v>0</v>
      </c>
      <c r="BJ201" s="18" t="s">
        <v>81</v>
      </c>
      <c r="BK201" s="227">
        <f>ROUND(I201*H201,2)</f>
        <v>0</v>
      </c>
      <c r="BL201" s="18" t="s">
        <v>129</v>
      </c>
      <c r="BM201" s="226" t="s">
        <v>174</v>
      </c>
    </row>
    <row r="202" spans="1:47" s="2" customFormat="1" ht="12">
      <c r="A202" s="39"/>
      <c r="B202" s="40"/>
      <c r="C202" s="41"/>
      <c r="D202" s="228" t="s">
        <v>130</v>
      </c>
      <c r="E202" s="41"/>
      <c r="F202" s="229" t="s">
        <v>173</v>
      </c>
      <c r="G202" s="41"/>
      <c r="H202" s="41"/>
      <c r="I202" s="230"/>
      <c r="J202" s="41"/>
      <c r="K202" s="41"/>
      <c r="L202" s="45"/>
      <c r="M202" s="231"/>
      <c r="N202" s="232"/>
      <c r="O202" s="92"/>
      <c r="P202" s="92"/>
      <c r="Q202" s="92"/>
      <c r="R202" s="92"/>
      <c r="S202" s="92"/>
      <c r="T202" s="93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130</v>
      </c>
      <c r="AU202" s="18" t="s">
        <v>83</v>
      </c>
    </row>
    <row r="203" spans="1:51" s="14" customFormat="1" ht="12">
      <c r="A203" s="14"/>
      <c r="B203" s="243"/>
      <c r="C203" s="244"/>
      <c r="D203" s="228" t="s">
        <v>131</v>
      </c>
      <c r="E203" s="245" t="s">
        <v>1</v>
      </c>
      <c r="F203" s="246" t="s">
        <v>175</v>
      </c>
      <c r="G203" s="244"/>
      <c r="H203" s="247">
        <v>825.5</v>
      </c>
      <c r="I203" s="248"/>
      <c r="J203" s="244"/>
      <c r="K203" s="244"/>
      <c r="L203" s="249"/>
      <c r="M203" s="250"/>
      <c r="N203" s="251"/>
      <c r="O203" s="251"/>
      <c r="P203" s="251"/>
      <c r="Q203" s="251"/>
      <c r="R203" s="251"/>
      <c r="S203" s="251"/>
      <c r="T203" s="252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3" t="s">
        <v>131</v>
      </c>
      <c r="AU203" s="253" t="s">
        <v>83</v>
      </c>
      <c r="AV203" s="14" t="s">
        <v>83</v>
      </c>
      <c r="AW203" s="14" t="s">
        <v>30</v>
      </c>
      <c r="AX203" s="14" t="s">
        <v>81</v>
      </c>
      <c r="AY203" s="253" t="s">
        <v>122</v>
      </c>
    </row>
    <row r="204" spans="1:65" s="2" customFormat="1" ht="24.15" customHeight="1">
      <c r="A204" s="39"/>
      <c r="B204" s="40"/>
      <c r="C204" s="277" t="s">
        <v>159</v>
      </c>
      <c r="D204" s="277" t="s">
        <v>166</v>
      </c>
      <c r="E204" s="278" t="s">
        <v>176</v>
      </c>
      <c r="F204" s="279" t="s">
        <v>177</v>
      </c>
      <c r="G204" s="280" t="s">
        <v>148</v>
      </c>
      <c r="H204" s="281">
        <v>866.775</v>
      </c>
      <c r="I204" s="282"/>
      <c r="J204" s="283">
        <f>ROUND(I204*H204,2)</f>
        <v>0</v>
      </c>
      <c r="K204" s="279" t="s">
        <v>1</v>
      </c>
      <c r="L204" s="284"/>
      <c r="M204" s="285" t="s">
        <v>1</v>
      </c>
      <c r="N204" s="286" t="s">
        <v>38</v>
      </c>
      <c r="O204" s="92"/>
      <c r="P204" s="224">
        <f>O204*H204</f>
        <v>0</v>
      </c>
      <c r="Q204" s="224">
        <v>0</v>
      </c>
      <c r="R204" s="224">
        <f>Q204*H204</f>
        <v>0</v>
      </c>
      <c r="S204" s="224">
        <v>0</v>
      </c>
      <c r="T204" s="225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26" t="s">
        <v>159</v>
      </c>
      <c r="AT204" s="226" t="s">
        <v>166</v>
      </c>
      <c r="AU204" s="226" t="s">
        <v>83</v>
      </c>
      <c r="AY204" s="18" t="s">
        <v>122</v>
      </c>
      <c r="BE204" s="227">
        <f>IF(N204="základní",J204,0)</f>
        <v>0</v>
      </c>
      <c r="BF204" s="227">
        <f>IF(N204="snížená",J204,0)</f>
        <v>0</v>
      </c>
      <c r="BG204" s="227">
        <f>IF(N204="zákl. přenesená",J204,0)</f>
        <v>0</v>
      </c>
      <c r="BH204" s="227">
        <f>IF(N204="sníž. přenesená",J204,0)</f>
        <v>0</v>
      </c>
      <c r="BI204" s="227">
        <f>IF(N204="nulová",J204,0)</f>
        <v>0</v>
      </c>
      <c r="BJ204" s="18" t="s">
        <v>81</v>
      </c>
      <c r="BK204" s="227">
        <f>ROUND(I204*H204,2)</f>
        <v>0</v>
      </c>
      <c r="BL204" s="18" t="s">
        <v>129</v>
      </c>
      <c r="BM204" s="226" t="s">
        <v>178</v>
      </c>
    </row>
    <row r="205" spans="1:47" s="2" customFormat="1" ht="12">
      <c r="A205" s="39"/>
      <c r="B205" s="40"/>
      <c r="C205" s="41"/>
      <c r="D205" s="228" t="s">
        <v>130</v>
      </c>
      <c r="E205" s="41"/>
      <c r="F205" s="229" t="s">
        <v>177</v>
      </c>
      <c r="G205" s="41"/>
      <c r="H205" s="41"/>
      <c r="I205" s="230"/>
      <c r="J205" s="41"/>
      <c r="K205" s="41"/>
      <c r="L205" s="45"/>
      <c r="M205" s="231"/>
      <c r="N205" s="232"/>
      <c r="O205" s="92"/>
      <c r="P205" s="92"/>
      <c r="Q205" s="92"/>
      <c r="R205" s="92"/>
      <c r="S205" s="92"/>
      <c r="T205" s="93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130</v>
      </c>
      <c r="AU205" s="18" t="s">
        <v>83</v>
      </c>
    </row>
    <row r="206" spans="1:51" s="14" customFormat="1" ht="12">
      <c r="A206" s="14"/>
      <c r="B206" s="243"/>
      <c r="C206" s="244"/>
      <c r="D206" s="228" t="s">
        <v>131</v>
      </c>
      <c r="E206" s="245" t="s">
        <v>1</v>
      </c>
      <c r="F206" s="246" t="s">
        <v>170</v>
      </c>
      <c r="G206" s="244"/>
      <c r="H206" s="247">
        <v>866.775</v>
      </c>
      <c r="I206" s="248"/>
      <c r="J206" s="244"/>
      <c r="K206" s="244"/>
      <c r="L206" s="249"/>
      <c r="M206" s="250"/>
      <c r="N206" s="251"/>
      <c r="O206" s="251"/>
      <c r="P206" s="251"/>
      <c r="Q206" s="251"/>
      <c r="R206" s="251"/>
      <c r="S206" s="251"/>
      <c r="T206" s="252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3" t="s">
        <v>131</v>
      </c>
      <c r="AU206" s="253" t="s">
        <v>83</v>
      </c>
      <c r="AV206" s="14" t="s">
        <v>83</v>
      </c>
      <c r="AW206" s="14" t="s">
        <v>30</v>
      </c>
      <c r="AX206" s="14" t="s">
        <v>73</v>
      </c>
      <c r="AY206" s="253" t="s">
        <v>122</v>
      </c>
    </row>
    <row r="207" spans="1:51" s="16" customFormat="1" ht="12">
      <c r="A207" s="16"/>
      <c r="B207" s="265"/>
      <c r="C207" s="266"/>
      <c r="D207" s="228" t="s">
        <v>131</v>
      </c>
      <c r="E207" s="267" t="s">
        <v>1</v>
      </c>
      <c r="F207" s="268" t="s">
        <v>143</v>
      </c>
      <c r="G207" s="266"/>
      <c r="H207" s="269">
        <v>866.775</v>
      </c>
      <c r="I207" s="270"/>
      <c r="J207" s="266"/>
      <c r="K207" s="266"/>
      <c r="L207" s="271"/>
      <c r="M207" s="272"/>
      <c r="N207" s="273"/>
      <c r="O207" s="273"/>
      <c r="P207" s="273"/>
      <c r="Q207" s="273"/>
      <c r="R207" s="273"/>
      <c r="S207" s="273"/>
      <c r="T207" s="274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T207" s="275" t="s">
        <v>131</v>
      </c>
      <c r="AU207" s="275" t="s">
        <v>83</v>
      </c>
      <c r="AV207" s="16" t="s">
        <v>129</v>
      </c>
      <c r="AW207" s="16" t="s">
        <v>30</v>
      </c>
      <c r="AX207" s="16" t="s">
        <v>81</v>
      </c>
      <c r="AY207" s="275" t="s">
        <v>122</v>
      </c>
    </row>
    <row r="208" spans="1:63" s="12" customFormat="1" ht="22.8" customHeight="1">
      <c r="A208" s="12"/>
      <c r="B208" s="199"/>
      <c r="C208" s="200"/>
      <c r="D208" s="201" t="s">
        <v>72</v>
      </c>
      <c r="E208" s="213" t="s">
        <v>179</v>
      </c>
      <c r="F208" s="213" t="s">
        <v>180</v>
      </c>
      <c r="G208" s="200"/>
      <c r="H208" s="200"/>
      <c r="I208" s="203"/>
      <c r="J208" s="214">
        <f>BK208</f>
        <v>0</v>
      </c>
      <c r="K208" s="200"/>
      <c r="L208" s="205"/>
      <c r="M208" s="206"/>
      <c r="N208" s="207"/>
      <c r="O208" s="207"/>
      <c r="P208" s="208">
        <f>SUM(P209:P239)</f>
        <v>0</v>
      </c>
      <c r="Q208" s="207"/>
      <c r="R208" s="208">
        <f>SUM(R209:R239)</f>
        <v>0</v>
      </c>
      <c r="S208" s="207"/>
      <c r="T208" s="209">
        <f>SUM(T209:T239)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10" t="s">
        <v>81</v>
      </c>
      <c r="AT208" s="211" t="s">
        <v>72</v>
      </c>
      <c r="AU208" s="211" t="s">
        <v>81</v>
      </c>
      <c r="AY208" s="210" t="s">
        <v>122</v>
      </c>
      <c r="BK208" s="212">
        <f>SUM(BK209:BK239)</f>
        <v>0</v>
      </c>
    </row>
    <row r="209" spans="1:65" s="2" customFormat="1" ht="37.8" customHeight="1">
      <c r="A209" s="39"/>
      <c r="B209" s="40"/>
      <c r="C209" s="215" t="s">
        <v>179</v>
      </c>
      <c r="D209" s="215" t="s">
        <v>125</v>
      </c>
      <c r="E209" s="216" t="s">
        <v>181</v>
      </c>
      <c r="F209" s="217" t="s">
        <v>182</v>
      </c>
      <c r="G209" s="218" t="s">
        <v>128</v>
      </c>
      <c r="H209" s="219">
        <v>186.76</v>
      </c>
      <c r="I209" s="220"/>
      <c r="J209" s="221">
        <f>ROUND(I209*H209,2)</f>
        <v>0</v>
      </c>
      <c r="K209" s="217" t="s">
        <v>1</v>
      </c>
      <c r="L209" s="45"/>
      <c r="M209" s="222" t="s">
        <v>1</v>
      </c>
      <c r="N209" s="223" t="s">
        <v>38</v>
      </c>
      <c r="O209" s="92"/>
      <c r="P209" s="224">
        <f>O209*H209</f>
        <v>0</v>
      </c>
      <c r="Q209" s="224">
        <v>0</v>
      </c>
      <c r="R209" s="224">
        <f>Q209*H209</f>
        <v>0</v>
      </c>
      <c r="S209" s="224">
        <v>0</v>
      </c>
      <c r="T209" s="225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26" t="s">
        <v>129</v>
      </c>
      <c r="AT209" s="226" t="s">
        <v>125</v>
      </c>
      <c r="AU209" s="226" t="s">
        <v>83</v>
      </c>
      <c r="AY209" s="18" t="s">
        <v>122</v>
      </c>
      <c r="BE209" s="227">
        <f>IF(N209="základní",J209,0)</f>
        <v>0</v>
      </c>
      <c r="BF209" s="227">
        <f>IF(N209="snížená",J209,0)</f>
        <v>0</v>
      </c>
      <c r="BG209" s="227">
        <f>IF(N209="zákl. přenesená",J209,0)</f>
        <v>0</v>
      </c>
      <c r="BH209" s="227">
        <f>IF(N209="sníž. přenesená",J209,0)</f>
        <v>0</v>
      </c>
      <c r="BI209" s="227">
        <f>IF(N209="nulová",J209,0)</f>
        <v>0</v>
      </c>
      <c r="BJ209" s="18" t="s">
        <v>81</v>
      </c>
      <c r="BK209" s="227">
        <f>ROUND(I209*H209,2)</f>
        <v>0</v>
      </c>
      <c r="BL209" s="18" t="s">
        <v>129</v>
      </c>
      <c r="BM209" s="226" t="s">
        <v>183</v>
      </c>
    </row>
    <row r="210" spans="1:47" s="2" customFormat="1" ht="12">
      <c r="A210" s="39"/>
      <c r="B210" s="40"/>
      <c r="C210" s="41"/>
      <c r="D210" s="228" t="s">
        <v>130</v>
      </c>
      <c r="E210" s="41"/>
      <c r="F210" s="229" t="s">
        <v>182</v>
      </c>
      <c r="G210" s="41"/>
      <c r="H210" s="41"/>
      <c r="I210" s="230"/>
      <c r="J210" s="41"/>
      <c r="K210" s="41"/>
      <c r="L210" s="45"/>
      <c r="M210" s="231"/>
      <c r="N210" s="232"/>
      <c r="O210" s="92"/>
      <c r="P210" s="92"/>
      <c r="Q210" s="92"/>
      <c r="R210" s="92"/>
      <c r="S210" s="92"/>
      <c r="T210" s="93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130</v>
      </c>
      <c r="AU210" s="18" t="s">
        <v>83</v>
      </c>
    </row>
    <row r="211" spans="1:51" s="14" customFormat="1" ht="12">
      <c r="A211" s="14"/>
      <c r="B211" s="243"/>
      <c r="C211" s="244"/>
      <c r="D211" s="228" t="s">
        <v>131</v>
      </c>
      <c r="E211" s="245" t="s">
        <v>1</v>
      </c>
      <c r="F211" s="246" t="s">
        <v>184</v>
      </c>
      <c r="G211" s="244"/>
      <c r="H211" s="247">
        <v>129.36</v>
      </c>
      <c r="I211" s="248"/>
      <c r="J211" s="244"/>
      <c r="K211" s="244"/>
      <c r="L211" s="249"/>
      <c r="M211" s="250"/>
      <c r="N211" s="251"/>
      <c r="O211" s="251"/>
      <c r="P211" s="251"/>
      <c r="Q211" s="251"/>
      <c r="R211" s="251"/>
      <c r="S211" s="251"/>
      <c r="T211" s="252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3" t="s">
        <v>131</v>
      </c>
      <c r="AU211" s="253" t="s">
        <v>83</v>
      </c>
      <c r="AV211" s="14" t="s">
        <v>83</v>
      </c>
      <c r="AW211" s="14" t="s">
        <v>30</v>
      </c>
      <c r="AX211" s="14" t="s">
        <v>73</v>
      </c>
      <c r="AY211" s="253" t="s">
        <v>122</v>
      </c>
    </row>
    <row r="212" spans="1:51" s="14" customFormat="1" ht="12">
      <c r="A212" s="14"/>
      <c r="B212" s="243"/>
      <c r="C212" s="244"/>
      <c r="D212" s="228" t="s">
        <v>131</v>
      </c>
      <c r="E212" s="245" t="s">
        <v>1</v>
      </c>
      <c r="F212" s="246" t="s">
        <v>185</v>
      </c>
      <c r="G212" s="244"/>
      <c r="H212" s="247">
        <v>17</v>
      </c>
      <c r="I212" s="248"/>
      <c r="J212" s="244"/>
      <c r="K212" s="244"/>
      <c r="L212" s="249"/>
      <c r="M212" s="250"/>
      <c r="N212" s="251"/>
      <c r="O212" s="251"/>
      <c r="P212" s="251"/>
      <c r="Q212" s="251"/>
      <c r="R212" s="251"/>
      <c r="S212" s="251"/>
      <c r="T212" s="252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3" t="s">
        <v>131</v>
      </c>
      <c r="AU212" s="253" t="s">
        <v>83</v>
      </c>
      <c r="AV212" s="14" t="s">
        <v>83</v>
      </c>
      <c r="AW212" s="14" t="s">
        <v>30</v>
      </c>
      <c r="AX212" s="14" t="s">
        <v>73</v>
      </c>
      <c r="AY212" s="253" t="s">
        <v>122</v>
      </c>
    </row>
    <row r="213" spans="1:51" s="14" customFormat="1" ht="12">
      <c r="A213" s="14"/>
      <c r="B213" s="243"/>
      <c r="C213" s="244"/>
      <c r="D213" s="228" t="s">
        <v>131</v>
      </c>
      <c r="E213" s="245" t="s">
        <v>1</v>
      </c>
      <c r="F213" s="246" t="s">
        <v>186</v>
      </c>
      <c r="G213" s="244"/>
      <c r="H213" s="247">
        <v>19.36</v>
      </c>
      <c r="I213" s="248"/>
      <c r="J213" s="244"/>
      <c r="K213" s="244"/>
      <c r="L213" s="249"/>
      <c r="M213" s="250"/>
      <c r="N213" s="251"/>
      <c r="O213" s="251"/>
      <c r="P213" s="251"/>
      <c r="Q213" s="251"/>
      <c r="R213" s="251"/>
      <c r="S213" s="251"/>
      <c r="T213" s="252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3" t="s">
        <v>131</v>
      </c>
      <c r="AU213" s="253" t="s">
        <v>83</v>
      </c>
      <c r="AV213" s="14" t="s">
        <v>83</v>
      </c>
      <c r="AW213" s="14" t="s">
        <v>30</v>
      </c>
      <c r="AX213" s="14" t="s">
        <v>73</v>
      </c>
      <c r="AY213" s="253" t="s">
        <v>122</v>
      </c>
    </row>
    <row r="214" spans="1:51" s="14" customFormat="1" ht="12">
      <c r="A214" s="14"/>
      <c r="B214" s="243"/>
      <c r="C214" s="244"/>
      <c r="D214" s="228" t="s">
        <v>131</v>
      </c>
      <c r="E214" s="245" t="s">
        <v>1</v>
      </c>
      <c r="F214" s="246" t="s">
        <v>187</v>
      </c>
      <c r="G214" s="244"/>
      <c r="H214" s="247">
        <v>2.96</v>
      </c>
      <c r="I214" s="248"/>
      <c r="J214" s="244"/>
      <c r="K214" s="244"/>
      <c r="L214" s="249"/>
      <c r="M214" s="250"/>
      <c r="N214" s="251"/>
      <c r="O214" s="251"/>
      <c r="P214" s="251"/>
      <c r="Q214" s="251"/>
      <c r="R214" s="251"/>
      <c r="S214" s="251"/>
      <c r="T214" s="252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3" t="s">
        <v>131</v>
      </c>
      <c r="AU214" s="253" t="s">
        <v>83</v>
      </c>
      <c r="AV214" s="14" t="s">
        <v>83</v>
      </c>
      <c r="AW214" s="14" t="s">
        <v>30</v>
      </c>
      <c r="AX214" s="14" t="s">
        <v>73</v>
      </c>
      <c r="AY214" s="253" t="s">
        <v>122</v>
      </c>
    </row>
    <row r="215" spans="1:51" s="14" customFormat="1" ht="12">
      <c r="A215" s="14"/>
      <c r="B215" s="243"/>
      <c r="C215" s="244"/>
      <c r="D215" s="228" t="s">
        <v>131</v>
      </c>
      <c r="E215" s="245" t="s">
        <v>1</v>
      </c>
      <c r="F215" s="246" t="s">
        <v>188</v>
      </c>
      <c r="G215" s="244"/>
      <c r="H215" s="247">
        <v>2.58</v>
      </c>
      <c r="I215" s="248"/>
      <c r="J215" s="244"/>
      <c r="K215" s="244"/>
      <c r="L215" s="249"/>
      <c r="M215" s="250"/>
      <c r="N215" s="251"/>
      <c r="O215" s="251"/>
      <c r="P215" s="251"/>
      <c r="Q215" s="251"/>
      <c r="R215" s="251"/>
      <c r="S215" s="251"/>
      <c r="T215" s="252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3" t="s">
        <v>131</v>
      </c>
      <c r="AU215" s="253" t="s">
        <v>83</v>
      </c>
      <c r="AV215" s="14" t="s">
        <v>83</v>
      </c>
      <c r="AW215" s="14" t="s">
        <v>30</v>
      </c>
      <c r="AX215" s="14" t="s">
        <v>73</v>
      </c>
      <c r="AY215" s="253" t="s">
        <v>122</v>
      </c>
    </row>
    <row r="216" spans="1:51" s="14" customFormat="1" ht="12">
      <c r="A216" s="14"/>
      <c r="B216" s="243"/>
      <c r="C216" s="244"/>
      <c r="D216" s="228" t="s">
        <v>131</v>
      </c>
      <c r="E216" s="245" t="s">
        <v>1</v>
      </c>
      <c r="F216" s="246" t="s">
        <v>189</v>
      </c>
      <c r="G216" s="244"/>
      <c r="H216" s="247">
        <v>2.7</v>
      </c>
      <c r="I216" s="248"/>
      <c r="J216" s="244"/>
      <c r="K216" s="244"/>
      <c r="L216" s="249"/>
      <c r="M216" s="250"/>
      <c r="N216" s="251"/>
      <c r="O216" s="251"/>
      <c r="P216" s="251"/>
      <c r="Q216" s="251"/>
      <c r="R216" s="251"/>
      <c r="S216" s="251"/>
      <c r="T216" s="252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3" t="s">
        <v>131</v>
      </c>
      <c r="AU216" s="253" t="s">
        <v>83</v>
      </c>
      <c r="AV216" s="14" t="s">
        <v>83</v>
      </c>
      <c r="AW216" s="14" t="s">
        <v>30</v>
      </c>
      <c r="AX216" s="14" t="s">
        <v>73</v>
      </c>
      <c r="AY216" s="253" t="s">
        <v>122</v>
      </c>
    </row>
    <row r="217" spans="1:51" s="14" customFormat="1" ht="12">
      <c r="A217" s="14"/>
      <c r="B217" s="243"/>
      <c r="C217" s="244"/>
      <c r="D217" s="228" t="s">
        <v>131</v>
      </c>
      <c r="E217" s="245" t="s">
        <v>1</v>
      </c>
      <c r="F217" s="246" t="s">
        <v>190</v>
      </c>
      <c r="G217" s="244"/>
      <c r="H217" s="247">
        <v>4.8</v>
      </c>
      <c r="I217" s="248"/>
      <c r="J217" s="244"/>
      <c r="K217" s="244"/>
      <c r="L217" s="249"/>
      <c r="M217" s="250"/>
      <c r="N217" s="251"/>
      <c r="O217" s="251"/>
      <c r="P217" s="251"/>
      <c r="Q217" s="251"/>
      <c r="R217" s="251"/>
      <c r="S217" s="251"/>
      <c r="T217" s="252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3" t="s">
        <v>131</v>
      </c>
      <c r="AU217" s="253" t="s">
        <v>83</v>
      </c>
      <c r="AV217" s="14" t="s">
        <v>83</v>
      </c>
      <c r="AW217" s="14" t="s">
        <v>30</v>
      </c>
      <c r="AX217" s="14" t="s">
        <v>73</v>
      </c>
      <c r="AY217" s="253" t="s">
        <v>122</v>
      </c>
    </row>
    <row r="218" spans="1:51" s="14" customFormat="1" ht="12">
      <c r="A218" s="14"/>
      <c r="B218" s="243"/>
      <c r="C218" s="244"/>
      <c r="D218" s="228" t="s">
        <v>131</v>
      </c>
      <c r="E218" s="245" t="s">
        <v>1</v>
      </c>
      <c r="F218" s="246" t="s">
        <v>191</v>
      </c>
      <c r="G218" s="244"/>
      <c r="H218" s="247">
        <v>8</v>
      </c>
      <c r="I218" s="248"/>
      <c r="J218" s="244"/>
      <c r="K218" s="244"/>
      <c r="L218" s="249"/>
      <c r="M218" s="250"/>
      <c r="N218" s="251"/>
      <c r="O218" s="251"/>
      <c r="P218" s="251"/>
      <c r="Q218" s="251"/>
      <c r="R218" s="251"/>
      <c r="S218" s="251"/>
      <c r="T218" s="252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3" t="s">
        <v>131</v>
      </c>
      <c r="AU218" s="253" t="s">
        <v>83</v>
      </c>
      <c r="AV218" s="14" t="s">
        <v>83</v>
      </c>
      <c r="AW218" s="14" t="s">
        <v>30</v>
      </c>
      <c r="AX218" s="14" t="s">
        <v>73</v>
      </c>
      <c r="AY218" s="253" t="s">
        <v>122</v>
      </c>
    </row>
    <row r="219" spans="1:51" s="15" customFormat="1" ht="12">
      <c r="A219" s="15"/>
      <c r="B219" s="254"/>
      <c r="C219" s="255"/>
      <c r="D219" s="228" t="s">
        <v>131</v>
      </c>
      <c r="E219" s="256" t="s">
        <v>1</v>
      </c>
      <c r="F219" s="257" t="s">
        <v>141</v>
      </c>
      <c r="G219" s="255"/>
      <c r="H219" s="258">
        <v>186.76000000000005</v>
      </c>
      <c r="I219" s="259"/>
      <c r="J219" s="255"/>
      <c r="K219" s="255"/>
      <c r="L219" s="260"/>
      <c r="M219" s="261"/>
      <c r="N219" s="262"/>
      <c r="O219" s="262"/>
      <c r="P219" s="262"/>
      <c r="Q219" s="262"/>
      <c r="R219" s="262"/>
      <c r="S219" s="262"/>
      <c r="T219" s="263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64" t="s">
        <v>131</v>
      </c>
      <c r="AU219" s="264" t="s">
        <v>83</v>
      </c>
      <c r="AV219" s="15" t="s">
        <v>142</v>
      </c>
      <c r="AW219" s="15" t="s">
        <v>30</v>
      </c>
      <c r="AX219" s="15" t="s">
        <v>73</v>
      </c>
      <c r="AY219" s="264" t="s">
        <v>122</v>
      </c>
    </row>
    <row r="220" spans="1:51" s="16" customFormat="1" ht="12">
      <c r="A220" s="16"/>
      <c r="B220" s="265"/>
      <c r="C220" s="266"/>
      <c r="D220" s="228" t="s">
        <v>131</v>
      </c>
      <c r="E220" s="267" t="s">
        <v>1</v>
      </c>
      <c r="F220" s="268" t="s">
        <v>143</v>
      </c>
      <c r="G220" s="266"/>
      <c r="H220" s="269">
        <v>186.76000000000005</v>
      </c>
      <c r="I220" s="270"/>
      <c r="J220" s="266"/>
      <c r="K220" s="266"/>
      <c r="L220" s="271"/>
      <c r="M220" s="272"/>
      <c r="N220" s="273"/>
      <c r="O220" s="273"/>
      <c r="P220" s="273"/>
      <c r="Q220" s="273"/>
      <c r="R220" s="273"/>
      <c r="S220" s="273"/>
      <c r="T220" s="274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T220" s="275" t="s">
        <v>131</v>
      </c>
      <c r="AU220" s="275" t="s">
        <v>83</v>
      </c>
      <c r="AV220" s="16" t="s">
        <v>129</v>
      </c>
      <c r="AW220" s="16" t="s">
        <v>30</v>
      </c>
      <c r="AX220" s="16" t="s">
        <v>81</v>
      </c>
      <c r="AY220" s="275" t="s">
        <v>122</v>
      </c>
    </row>
    <row r="221" spans="1:65" s="2" customFormat="1" ht="37.8" customHeight="1">
      <c r="A221" s="39"/>
      <c r="B221" s="40"/>
      <c r="C221" s="215" t="s">
        <v>163</v>
      </c>
      <c r="D221" s="215" t="s">
        <v>125</v>
      </c>
      <c r="E221" s="216" t="s">
        <v>192</v>
      </c>
      <c r="F221" s="217" t="s">
        <v>193</v>
      </c>
      <c r="G221" s="218" t="s">
        <v>194</v>
      </c>
      <c r="H221" s="219">
        <v>1</v>
      </c>
      <c r="I221" s="220"/>
      <c r="J221" s="221">
        <f>ROUND(I221*H221,2)</f>
        <v>0</v>
      </c>
      <c r="K221" s="217" t="s">
        <v>1</v>
      </c>
      <c r="L221" s="45"/>
      <c r="M221" s="222" t="s">
        <v>1</v>
      </c>
      <c r="N221" s="223" t="s">
        <v>38</v>
      </c>
      <c r="O221" s="92"/>
      <c r="P221" s="224">
        <f>O221*H221</f>
        <v>0</v>
      </c>
      <c r="Q221" s="224">
        <v>0</v>
      </c>
      <c r="R221" s="224">
        <f>Q221*H221</f>
        <v>0</v>
      </c>
      <c r="S221" s="224">
        <v>0</v>
      </c>
      <c r="T221" s="225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26" t="s">
        <v>129</v>
      </c>
      <c r="AT221" s="226" t="s">
        <v>125</v>
      </c>
      <c r="AU221" s="226" t="s">
        <v>83</v>
      </c>
      <c r="AY221" s="18" t="s">
        <v>122</v>
      </c>
      <c r="BE221" s="227">
        <f>IF(N221="základní",J221,0)</f>
        <v>0</v>
      </c>
      <c r="BF221" s="227">
        <f>IF(N221="snížená",J221,0)</f>
        <v>0</v>
      </c>
      <c r="BG221" s="227">
        <f>IF(N221="zákl. přenesená",J221,0)</f>
        <v>0</v>
      </c>
      <c r="BH221" s="227">
        <f>IF(N221="sníž. přenesená",J221,0)</f>
        <v>0</v>
      </c>
      <c r="BI221" s="227">
        <f>IF(N221="nulová",J221,0)</f>
        <v>0</v>
      </c>
      <c r="BJ221" s="18" t="s">
        <v>81</v>
      </c>
      <c r="BK221" s="227">
        <f>ROUND(I221*H221,2)</f>
        <v>0</v>
      </c>
      <c r="BL221" s="18" t="s">
        <v>129</v>
      </c>
      <c r="BM221" s="226" t="s">
        <v>195</v>
      </c>
    </row>
    <row r="222" spans="1:47" s="2" customFormat="1" ht="12">
      <c r="A222" s="39"/>
      <c r="B222" s="40"/>
      <c r="C222" s="41"/>
      <c r="D222" s="228" t="s">
        <v>130</v>
      </c>
      <c r="E222" s="41"/>
      <c r="F222" s="229" t="s">
        <v>193</v>
      </c>
      <c r="G222" s="41"/>
      <c r="H222" s="41"/>
      <c r="I222" s="230"/>
      <c r="J222" s="41"/>
      <c r="K222" s="41"/>
      <c r="L222" s="45"/>
      <c r="M222" s="231"/>
      <c r="N222" s="232"/>
      <c r="O222" s="92"/>
      <c r="P222" s="92"/>
      <c r="Q222" s="92"/>
      <c r="R222" s="92"/>
      <c r="S222" s="92"/>
      <c r="T222" s="93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130</v>
      </c>
      <c r="AU222" s="18" t="s">
        <v>83</v>
      </c>
    </row>
    <row r="223" spans="1:65" s="2" customFormat="1" ht="44.25" customHeight="1">
      <c r="A223" s="39"/>
      <c r="B223" s="40"/>
      <c r="C223" s="215" t="s">
        <v>196</v>
      </c>
      <c r="D223" s="215" t="s">
        <v>125</v>
      </c>
      <c r="E223" s="216" t="s">
        <v>197</v>
      </c>
      <c r="F223" s="217" t="s">
        <v>198</v>
      </c>
      <c r="G223" s="218" t="s">
        <v>128</v>
      </c>
      <c r="H223" s="219">
        <v>15.954</v>
      </c>
      <c r="I223" s="220"/>
      <c r="J223" s="221">
        <f>ROUND(I223*H223,2)</f>
        <v>0</v>
      </c>
      <c r="K223" s="217" t="s">
        <v>1</v>
      </c>
      <c r="L223" s="45"/>
      <c r="M223" s="222" t="s">
        <v>1</v>
      </c>
      <c r="N223" s="223" t="s">
        <v>38</v>
      </c>
      <c r="O223" s="92"/>
      <c r="P223" s="224">
        <f>O223*H223</f>
        <v>0</v>
      </c>
      <c r="Q223" s="224">
        <v>0</v>
      </c>
      <c r="R223" s="224">
        <f>Q223*H223</f>
        <v>0</v>
      </c>
      <c r="S223" s="224">
        <v>0</v>
      </c>
      <c r="T223" s="225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26" t="s">
        <v>129</v>
      </c>
      <c r="AT223" s="226" t="s">
        <v>125</v>
      </c>
      <c r="AU223" s="226" t="s">
        <v>83</v>
      </c>
      <c r="AY223" s="18" t="s">
        <v>122</v>
      </c>
      <c r="BE223" s="227">
        <f>IF(N223="základní",J223,0)</f>
        <v>0</v>
      </c>
      <c r="BF223" s="227">
        <f>IF(N223="snížená",J223,0)</f>
        <v>0</v>
      </c>
      <c r="BG223" s="227">
        <f>IF(N223="zákl. přenesená",J223,0)</f>
        <v>0</v>
      </c>
      <c r="BH223" s="227">
        <f>IF(N223="sníž. přenesená",J223,0)</f>
        <v>0</v>
      </c>
      <c r="BI223" s="227">
        <f>IF(N223="nulová",J223,0)</f>
        <v>0</v>
      </c>
      <c r="BJ223" s="18" t="s">
        <v>81</v>
      </c>
      <c r="BK223" s="227">
        <f>ROUND(I223*H223,2)</f>
        <v>0</v>
      </c>
      <c r="BL223" s="18" t="s">
        <v>129</v>
      </c>
      <c r="BM223" s="226" t="s">
        <v>199</v>
      </c>
    </row>
    <row r="224" spans="1:47" s="2" customFormat="1" ht="12">
      <c r="A224" s="39"/>
      <c r="B224" s="40"/>
      <c r="C224" s="41"/>
      <c r="D224" s="228" t="s">
        <v>130</v>
      </c>
      <c r="E224" s="41"/>
      <c r="F224" s="229" t="s">
        <v>198</v>
      </c>
      <c r="G224" s="41"/>
      <c r="H224" s="41"/>
      <c r="I224" s="230"/>
      <c r="J224" s="41"/>
      <c r="K224" s="41"/>
      <c r="L224" s="45"/>
      <c r="M224" s="231"/>
      <c r="N224" s="232"/>
      <c r="O224" s="92"/>
      <c r="P224" s="92"/>
      <c r="Q224" s="92"/>
      <c r="R224" s="92"/>
      <c r="S224" s="92"/>
      <c r="T224" s="93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130</v>
      </c>
      <c r="AU224" s="18" t="s">
        <v>83</v>
      </c>
    </row>
    <row r="225" spans="1:51" s="14" customFormat="1" ht="12">
      <c r="A225" s="14"/>
      <c r="B225" s="243"/>
      <c r="C225" s="244"/>
      <c r="D225" s="228" t="s">
        <v>131</v>
      </c>
      <c r="E225" s="245" t="s">
        <v>1</v>
      </c>
      <c r="F225" s="246" t="s">
        <v>200</v>
      </c>
      <c r="G225" s="244"/>
      <c r="H225" s="247">
        <v>15.954</v>
      </c>
      <c r="I225" s="248"/>
      <c r="J225" s="244"/>
      <c r="K225" s="244"/>
      <c r="L225" s="249"/>
      <c r="M225" s="250"/>
      <c r="N225" s="251"/>
      <c r="O225" s="251"/>
      <c r="P225" s="251"/>
      <c r="Q225" s="251"/>
      <c r="R225" s="251"/>
      <c r="S225" s="251"/>
      <c r="T225" s="252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3" t="s">
        <v>131</v>
      </c>
      <c r="AU225" s="253" t="s">
        <v>83</v>
      </c>
      <c r="AV225" s="14" t="s">
        <v>83</v>
      </c>
      <c r="AW225" s="14" t="s">
        <v>30</v>
      </c>
      <c r="AX225" s="14" t="s">
        <v>73</v>
      </c>
      <c r="AY225" s="253" t="s">
        <v>122</v>
      </c>
    </row>
    <row r="226" spans="1:51" s="16" customFormat="1" ht="12">
      <c r="A226" s="16"/>
      <c r="B226" s="265"/>
      <c r="C226" s="266"/>
      <c r="D226" s="228" t="s">
        <v>131</v>
      </c>
      <c r="E226" s="267" t="s">
        <v>1</v>
      </c>
      <c r="F226" s="268" t="s">
        <v>143</v>
      </c>
      <c r="G226" s="266"/>
      <c r="H226" s="269">
        <v>15.954</v>
      </c>
      <c r="I226" s="270"/>
      <c r="J226" s="266"/>
      <c r="K226" s="266"/>
      <c r="L226" s="271"/>
      <c r="M226" s="272"/>
      <c r="N226" s="273"/>
      <c r="O226" s="273"/>
      <c r="P226" s="273"/>
      <c r="Q226" s="273"/>
      <c r="R226" s="273"/>
      <c r="S226" s="273"/>
      <c r="T226" s="274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T226" s="275" t="s">
        <v>131</v>
      </c>
      <c r="AU226" s="275" t="s">
        <v>83</v>
      </c>
      <c r="AV226" s="16" t="s">
        <v>129</v>
      </c>
      <c r="AW226" s="16" t="s">
        <v>30</v>
      </c>
      <c r="AX226" s="16" t="s">
        <v>81</v>
      </c>
      <c r="AY226" s="275" t="s">
        <v>122</v>
      </c>
    </row>
    <row r="227" spans="1:65" s="2" customFormat="1" ht="44.25" customHeight="1">
      <c r="A227" s="39"/>
      <c r="B227" s="40"/>
      <c r="C227" s="215" t="s">
        <v>169</v>
      </c>
      <c r="D227" s="215" t="s">
        <v>125</v>
      </c>
      <c r="E227" s="216" t="s">
        <v>201</v>
      </c>
      <c r="F227" s="217" t="s">
        <v>202</v>
      </c>
      <c r="G227" s="218" t="s">
        <v>128</v>
      </c>
      <c r="H227" s="219">
        <v>388.226</v>
      </c>
      <c r="I227" s="220"/>
      <c r="J227" s="221">
        <f>ROUND(I227*H227,2)</f>
        <v>0</v>
      </c>
      <c r="K227" s="217" t="s">
        <v>1</v>
      </c>
      <c r="L227" s="45"/>
      <c r="M227" s="222" t="s">
        <v>1</v>
      </c>
      <c r="N227" s="223" t="s">
        <v>38</v>
      </c>
      <c r="O227" s="92"/>
      <c r="P227" s="224">
        <f>O227*H227</f>
        <v>0</v>
      </c>
      <c r="Q227" s="224">
        <v>0</v>
      </c>
      <c r="R227" s="224">
        <f>Q227*H227</f>
        <v>0</v>
      </c>
      <c r="S227" s="224">
        <v>0</v>
      </c>
      <c r="T227" s="225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26" t="s">
        <v>129</v>
      </c>
      <c r="AT227" s="226" t="s">
        <v>125</v>
      </c>
      <c r="AU227" s="226" t="s">
        <v>83</v>
      </c>
      <c r="AY227" s="18" t="s">
        <v>122</v>
      </c>
      <c r="BE227" s="227">
        <f>IF(N227="základní",J227,0)</f>
        <v>0</v>
      </c>
      <c r="BF227" s="227">
        <f>IF(N227="snížená",J227,0)</f>
        <v>0</v>
      </c>
      <c r="BG227" s="227">
        <f>IF(N227="zákl. přenesená",J227,0)</f>
        <v>0</v>
      </c>
      <c r="BH227" s="227">
        <f>IF(N227="sníž. přenesená",J227,0)</f>
        <v>0</v>
      </c>
      <c r="BI227" s="227">
        <f>IF(N227="nulová",J227,0)</f>
        <v>0</v>
      </c>
      <c r="BJ227" s="18" t="s">
        <v>81</v>
      </c>
      <c r="BK227" s="227">
        <f>ROUND(I227*H227,2)</f>
        <v>0</v>
      </c>
      <c r="BL227" s="18" t="s">
        <v>129</v>
      </c>
      <c r="BM227" s="226" t="s">
        <v>203</v>
      </c>
    </row>
    <row r="228" spans="1:47" s="2" customFormat="1" ht="12">
      <c r="A228" s="39"/>
      <c r="B228" s="40"/>
      <c r="C228" s="41"/>
      <c r="D228" s="228" t="s">
        <v>130</v>
      </c>
      <c r="E228" s="41"/>
      <c r="F228" s="229" t="s">
        <v>202</v>
      </c>
      <c r="G228" s="41"/>
      <c r="H228" s="41"/>
      <c r="I228" s="230"/>
      <c r="J228" s="41"/>
      <c r="K228" s="41"/>
      <c r="L228" s="45"/>
      <c r="M228" s="231"/>
      <c r="N228" s="232"/>
      <c r="O228" s="92"/>
      <c r="P228" s="92"/>
      <c r="Q228" s="92"/>
      <c r="R228" s="92"/>
      <c r="S228" s="92"/>
      <c r="T228" s="93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130</v>
      </c>
      <c r="AU228" s="18" t="s">
        <v>83</v>
      </c>
    </row>
    <row r="229" spans="1:51" s="14" customFormat="1" ht="12">
      <c r="A229" s="14"/>
      <c r="B229" s="243"/>
      <c r="C229" s="244"/>
      <c r="D229" s="228" t="s">
        <v>131</v>
      </c>
      <c r="E229" s="245" t="s">
        <v>1</v>
      </c>
      <c r="F229" s="246" t="s">
        <v>204</v>
      </c>
      <c r="G229" s="244"/>
      <c r="H229" s="247">
        <v>313.051</v>
      </c>
      <c r="I229" s="248"/>
      <c r="J229" s="244"/>
      <c r="K229" s="244"/>
      <c r="L229" s="249"/>
      <c r="M229" s="250"/>
      <c r="N229" s="251"/>
      <c r="O229" s="251"/>
      <c r="P229" s="251"/>
      <c r="Q229" s="251"/>
      <c r="R229" s="251"/>
      <c r="S229" s="251"/>
      <c r="T229" s="252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3" t="s">
        <v>131</v>
      </c>
      <c r="AU229" s="253" t="s">
        <v>83</v>
      </c>
      <c r="AV229" s="14" t="s">
        <v>83</v>
      </c>
      <c r="AW229" s="14" t="s">
        <v>30</v>
      </c>
      <c r="AX229" s="14" t="s">
        <v>73</v>
      </c>
      <c r="AY229" s="253" t="s">
        <v>122</v>
      </c>
    </row>
    <row r="230" spans="1:51" s="14" customFormat="1" ht="12">
      <c r="A230" s="14"/>
      <c r="B230" s="243"/>
      <c r="C230" s="244"/>
      <c r="D230" s="228" t="s">
        <v>131</v>
      </c>
      <c r="E230" s="245" t="s">
        <v>1</v>
      </c>
      <c r="F230" s="246" t="s">
        <v>205</v>
      </c>
      <c r="G230" s="244"/>
      <c r="H230" s="247">
        <v>46.851</v>
      </c>
      <c r="I230" s="248"/>
      <c r="J230" s="244"/>
      <c r="K230" s="244"/>
      <c r="L230" s="249"/>
      <c r="M230" s="250"/>
      <c r="N230" s="251"/>
      <c r="O230" s="251"/>
      <c r="P230" s="251"/>
      <c r="Q230" s="251"/>
      <c r="R230" s="251"/>
      <c r="S230" s="251"/>
      <c r="T230" s="252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3" t="s">
        <v>131</v>
      </c>
      <c r="AU230" s="253" t="s">
        <v>83</v>
      </c>
      <c r="AV230" s="14" t="s">
        <v>83</v>
      </c>
      <c r="AW230" s="14" t="s">
        <v>30</v>
      </c>
      <c r="AX230" s="14" t="s">
        <v>73</v>
      </c>
      <c r="AY230" s="253" t="s">
        <v>122</v>
      </c>
    </row>
    <row r="231" spans="1:51" s="14" customFormat="1" ht="12">
      <c r="A231" s="14"/>
      <c r="B231" s="243"/>
      <c r="C231" s="244"/>
      <c r="D231" s="228" t="s">
        <v>131</v>
      </c>
      <c r="E231" s="245" t="s">
        <v>1</v>
      </c>
      <c r="F231" s="246" t="s">
        <v>206</v>
      </c>
      <c r="G231" s="244"/>
      <c r="H231" s="247">
        <v>6.244</v>
      </c>
      <c r="I231" s="248"/>
      <c r="J231" s="244"/>
      <c r="K231" s="244"/>
      <c r="L231" s="249"/>
      <c r="M231" s="250"/>
      <c r="N231" s="251"/>
      <c r="O231" s="251"/>
      <c r="P231" s="251"/>
      <c r="Q231" s="251"/>
      <c r="R231" s="251"/>
      <c r="S231" s="251"/>
      <c r="T231" s="252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3" t="s">
        <v>131</v>
      </c>
      <c r="AU231" s="253" t="s">
        <v>83</v>
      </c>
      <c r="AV231" s="14" t="s">
        <v>83</v>
      </c>
      <c r="AW231" s="14" t="s">
        <v>30</v>
      </c>
      <c r="AX231" s="14" t="s">
        <v>73</v>
      </c>
      <c r="AY231" s="253" t="s">
        <v>122</v>
      </c>
    </row>
    <row r="232" spans="1:51" s="14" customFormat="1" ht="12">
      <c r="A232" s="14"/>
      <c r="B232" s="243"/>
      <c r="C232" s="244"/>
      <c r="D232" s="228" t="s">
        <v>131</v>
      </c>
      <c r="E232" s="245" t="s">
        <v>1</v>
      </c>
      <c r="F232" s="246" t="s">
        <v>207</v>
      </c>
      <c r="G232" s="244"/>
      <c r="H232" s="247">
        <v>9.12</v>
      </c>
      <c r="I232" s="248"/>
      <c r="J232" s="244"/>
      <c r="K232" s="244"/>
      <c r="L232" s="249"/>
      <c r="M232" s="250"/>
      <c r="N232" s="251"/>
      <c r="O232" s="251"/>
      <c r="P232" s="251"/>
      <c r="Q232" s="251"/>
      <c r="R232" s="251"/>
      <c r="S232" s="251"/>
      <c r="T232" s="252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3" t="s">
        <v>131</v>
      </c>
      <c r="AU232" s="253" t="s">
        <v>83</v>
      </c>
      <c r="AV232" s="14" t="s">
        <v>83</v>
      </c>
      <c r="AW232" s="14" t="s">
        <v>30</v>
      </c>
      <c r="AX232" s="14" t="s">
        <v>73</v>
      </c>
      <c r="AY232" s="253" t="s">
        <v>122</v>
      </c>
    </row>
    <row r="233" spans="1:51" s="14" customFormat="1" ht="12">
      <c r="A233" s="14"/>
      <c r="B233" s="243"/>
      <c r="C233" s="244"/>
      <c r="D233" s="228" t="s">
        <v>131</v>
      </c>
      <c r="E233" s="245" t="s">
        <v>1</v>
      </c>
      <c r="F233" s="246" t="s">
        <v>208</v>
      </c>
      <c r="G233" s="244"/>
      <c r="H233" s="247">
        <v>12.96</v>
      </c>
      <c r="I233" s="248"/>
      <c r="J233" s="244"/>
      <c r="K233" s="244"/>
      <c r="L233" s="249"/>
      <c r="M233" s="250"/>
      <c r="N233" s="251"/>
      <c r="O233" s="251"/>
      <c r="P233" s="251"/>
      <c r="Q233" s="251"/>
      <c r="R233" s="251"/>
      <c r="S233" s="251"/>
      <c r="T233" s="252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3" t="s">
        <v>131</v>
      </c>
      <c r="AU233" s="253" t="s">
        <v>83</v>
      </c>
      <c r="AV233" s="14" t="s">
        <v>83</v>
      </c>
      <c r="AW233" s="14" t="s">
        <v>30</v>
      </c>
      <c r="AX233" s="14" t="s">
        <v>73</v>
      </c>
      <c r="AY233" s="253" t="s">
        <v>122</v>
      </c>
    </row>
    <row r="234" spans="1:51" s="16" customFormat="1" ht="12">
      <c r="A234" s="16"/>
      <c r="B234" s="265"/>
      <c r="C234" s="266"/>
      <c r="D234" s="228" t="s">
        <v>131</v>
      </c>
      <c r="E234" s="267" t="s">
        <v>1</v>
      </c>
      <c r="F234" s="268" t="s">
        <v>143</v>
      </c>
      <c r="G234" s="266"/>
      <c r="H234" s="269">
        <v>388.22599999999994</v>
      </c>
      <c r="I234" s="270"/>
      <c r="J234" s="266"/>
      <c r="K234" s="266"/>
      <c r="L234" s="271"/>
      <c r="M234" s="272"/>
      <c r="N234" s="273"/>
      <c r="O234" s="273"/>
      <c r="P234" s="273"/>
      <c r="Q234" s="273"/>
      <c r="R234" s="273"/>
      <c r="S234" s="273"/>
      <c r="T234" s="274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T234" s="275" t="s">
        <v>131</v>
      </c>
      <c r="AU234" s="275" t="s">
        <v>83</v>
      </c>
      <c r="AV234" s="16" t="s">
        <v>129</v>
      </c>
      <c r="AW234" s="16" t="s">
        <v>30</v>
      </c>
      <c r="AX234" s="16" t="s">
        <v>81</v>
      </c>
      <c r="AY234" s="275" t="s">
        <v>122</v>
      </c>
    </row>
    <row r="235" spans="1:65" s="2" customFormat="1" ht="44.25" customHeight="1">
      <c r="A235" s="39"/>
      <c r="B235" s="40"/>
      <c r="C235" s="215" t="s">
        <v>209</v>
      </c>
      <c r="D235" s="215" t="s">
        <v>125</v>
      </c>
      <c r="E235" s="216" t="s">
        <v>210</v>
      </c>
      <c r="F235" s="217" t="s">
        <v>211</v>
      </c>
      <c r="G235" s="218" t="s">
        <v>128</v>
      </c>
      <c r="H235" s="219">
        <v>50.455</v>
      </c>
      <c r="I235" s="220"/>
      <c r="J235" s="221">
        <f>ROUND(I235*H235,2)</f>
        <v>0</v>
      </c>
      <c r="K235" s="217" t="s">
        <v>1</v>
      </c>
      <c r="L235" s="45"/>
      <c r="M235" s="222" t="s">
        <v>1</v>
      </c>
      <c r="N235" s="223" t="s">
        <v>38</v>
      </c>
      <c r="O235" s="92"/>
      <c r="P235" s="224">
        <f>O235*H235</f>
        <v>0</v>
      </c>
      <c r="Q235" s="224">
        <v>0</v>
      </c>
      <c r="R235" s="224">
        <f>Q235*H235</f>
        <v>0</v>
      </c>
      <c r="S235" s="224">
        <v>0</v>
      </c>
      <c r="T235" s="225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26" t="s">
        <v>129</v>
      </c>
      <c r="AT235" s="226" t="s">
        <v>125</v>
      </c>
      <c r="AU235" s="226" t="s">
        <v>83</v>
      </c>
      <c r="AY235" s="18" t="s">
        <v>122</v>
      </c>
      <c r="BE235" s="227">
        <f>IF(N235="základní",J235,0)</f>
        <v>0</v>
      </c>
      <c r="BF235" s="227">
        <f>IF(N235="snížená",J235,0)</f>
        <v>0</v>
      </c>
      <c r="BG235" s="227">
        <f>IF(N235="zákl. přenesená",J235,0)</f>
        <v>0</v>
      </c>
      <c r="BH235" s="227">
        <f>IF(N235="sníž. přenesená",J235,0)</f>
        <v>0</v>
      </c>
      <c r="BI235" s="227">
        <f>IF(N235="nulová",J235,0)</f>
        <v>0</v>
      </c>
      <c r="BJ235" s="18" t="s">
        <v>81</v>
      </c>
      <c r="BK235" s="227">
        <f>ROUND(I235*H235,2)</f>
        <v>0</v>
      </c>
      <c r="BL235" s="18" t="s">
        <v>129</v>
      </c>
      <c r="BM235" s="226" t="s">
        <v>212</v>
      </c>
    </row>
    <row r="236" spans="1:47" s="2" customFormat="1" ht="12">
      <c r="A236" s="39"/>
      <c r="B236" s="40"/>
      <c r="C236" s="41"/>
      <c r="D236" s="228" t="s">
        <v>130</v>
      </c>
      <c r="E236" s="41"/>
      <c r="F236" s="229" t="s">
        <v>211</v>
      </c>
      <c r="G236" s="41"/>
      <c r="H236" s="41"/>
      <c r="I236" s="230"/>
      <c r="J236" s="41"/>
      <c r="K236" s="41"/>
      <c r="L236" s="45"/>
      <c r="M236" s="231"/>
      <c r="N236" s="232"/>
      <c r="O236" s="92"/>
      <c r="P236" s="92"/>
      <c r="Q236" s="92"/>
      <c r="R236" s="92"/>
      <c r="S236" s="92"/>
      <c r="T236" s="93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130</v>
      </c>
      <c r="AU236" s="18" t="s">
        <v>83</v>
      </c>
    </row>
    <row r="237" spans="1:51" s="14" customFormat="1" ht="12">
      <c r="A237" s="14"/>
      <c r="B237" s="243"/>
      <c r="C237" s="244"/>
      <c r="D237" s="228" t="s">
        <v>131</v>
      </c>
      <c r="E237" s="245" t="s">
        <v>1</v>
      </c>
      <c r="F237" s="246" t="s">
        <v>213</v>
      </c>
      <c r="G237" s="244"/>
      <c r="H237" s="247">
        <v>41.14</v>
      </c>
      <c r="I237" s="248"/>
      <c r="J237" s="244"/>
      <c r="K237" s="244"/>
      <c r="L237" s="249"/>
      <c r="M237" s="250"/>
      <c r="N237" s="251"/>
      <c r="O237" s="251"/>
      <c r="P237" s="251"/>
      <c r="Q237" s="251"/>
      <c r="R237" s="251"/>
      <c r="S237" s="251"/>
      <c r="T237" s="252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3" t="s">
        <v>131</v>
      </c>
      <c r="AU237" s="253" t="s">
        <v>83</v>
      </c>
      <c r="AV237" s="14" t="s">
        <v>83</v>
      </c>
      <c r="AW237" s="14" t="s">
        <v>30</v>
      </c>
      <c r="AX237" s="14" t="s">
        <v>73</v>
      </c>
      <c r="AY237" s="253" t="s">
        <v>122</v>
      </c>
    </row>
    <row r="238" spans="1:51" s="14" customFormat="1" ht="12">
      <c r="A238" s="14"/>
      <c r="B238" s="243"/>
      <c r="C238" s="244"/>
      <c r="D238" s="228" t="s">
        <v>131</v>
      </c>
      <c r="E238" s="245" t="s">
        <v>1</v>
      </c>
      <c r="F238" s="246" t="s">
        <v>214</v>
      </c>
      <c r="G238" s="244"/>
      <c r="H238" s="247">
        <v>9.315</v>
      </c>
      <c r="I238" s="248"/>
      <c r="J238" s="244"/>
      <c r="K238" s="244"/>
      <c r="L238" s="249"/>
      <c r="M238" s="250"/>
      <c r="N238" s="251"/>
      <c r="O238" s="251"/>
      <c r="P238" s="251"/>
      <c r="Q238" s="251"/>
      <c r="R238" s="251"/>
      <c r="S238" s="251"/>
      <c r="T238" s="252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3" t="s">
        <v>131</v>
      </c>
      <c r="AU238" s="253" t="s">
        <v>83</v>
      </c>
      <c r="AV238" s="14" t="s">
        <v>83</v>
      </c>
      <c r="AW238" s="14" t="s">
        <v>30</v>
      </c>
      <c r="AX238" s="14" t="s">
        <v>73</v>
      </c>
      <c r="AY238" s="253" t="s">
        <v>122</v>
      </c>
    </row>
    <row r="239" spans="1:51" s="16" customFormat="1" ht="12">
      <c r="A239" s="16"/>
      <c r="B239" s="265"/>
      <c r="C239" s="266"/>
      <c r="D239" s="228" t="s">
        <v>131</v>
      </c>
      <c r="E239" s="267" t="s">
        <v>1</v>
      </c>
      <c r="F239" s="268" t="s">
        <v>143</v>
      </c>
      <c r="G239" s="266"/>
      <c r="H239" s="269">
        <v>50.455</v>
      </c>
      <c r="I239" s="270"/>
      <c r="J239" s="266"/>
      <c r="K239" s="266"/>
      <c r="L239" s="271"/>
      <c r="M239" s="272"/>
      <c r="N239" s="273"/>
      <c r="O239" s="273"/>
      <c r="P239" s="273"/>
      <c r="Q239" s="273"/>
      <c r="R239" s="273"/>
      <c r="S239" s="273"/>
      <c r="T239" s="274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T239" s="275" t="s">
        <v>131</v>
      </c>
      <c r="AU239" s="275" t="s">
        <v>83</v>
      </c>
      <c r="AV239" s="16" t="s">
        <v>129</v>
      </c>
      <c r="AW239" s="16" t="s">
        <v>30</v>
      </c>
      <c r="AX239" s="16" t="s">
        <v>81</v>
      </c>
      <c r="AY239" s="275" t="s">
        <v>122</v>
      </c>
    </row>
    <row r="240" spans="1:63" s="12" customFormat="1" ht="22.8" customHeight="1">
      <c r="A240" s="12"/>
      <c r="B240" s="199"/>
      <c r="C240" s="200"/>
      <c r="D240" s="201" t="s">
        <v>72</v>
      </c>
      <c r="E240" s="213" t="s">
        <v>215</v>
      </c>
      <c r="F240" s="213" t="s">
        <v>216</v>
      </c>
      <c r="G240" s="200"/>
      <c r="H240" s="200"/>
      <c r="I240" s="203"/>
      <c r="J240" s="214">
        <f>BK240</f>
        <v>0</v>
      </c>
      <c r="K240" s="200"/>
      <c r="L240" s="205"/>
      <c r="M240" s="206"/>
      <c r="N240" s="207"/>
      <c r="O240" s="207"/>
      <c r="P240" s="208">
        <f>SUM(P241:P264)</f>
        <v>0</v>
      </c>
      <c r="Q240" s="207"/>
      <c r="R240" s="208">
        <f>SUM(R241:R264)</f>
        <v>0</v>
      </c>
      <c r="S240" s="207"/>
      <c r="T240" s="209">
        <f>SUM(T241:T264)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10" t="s">
        <v>81</v>
      </c>
      <c r="AT240" s="211" t="s">
        <v>72</v>
      </c>
      <c r="AU240" s="211" t="s">
        <v>81</v>
      </c>
      <c r="AY240" s="210" t="s">
        <v>122</v>
      </c>
      <c r="BK240" s="212">
        <f>SUM(BK241:BK264)</f>
        <v>0</v>
      </c>
    </row>
    <row r="241" spans="1:65" s="2" customFormat="1" ht="37.8" customHeight="1">
      <c r="A241" s="39"/>
      <c r="B241" s="40"/>
      <c r="C241" s="215" t="s">
        <v>174</v>
      </c>
      <c r="D241" s="215" t="s">
        <v>125</v>
      </c>
      <c r="E241" s="216" t="s">
        <v>217</v>
      </c>
      <c r="F241" s="217" t="s">
        <v>218</v>
      </c>
      <c r="G241" s="218" t="s">
        <v>219</v>
      </c>
      <c r="H241" s="219">
        <v>17.22</v>
      </c>
      <c r="I241" s="220"/>
      <c r="J241" s="221">
        <f>ROUND(I241*H241,2)</f>
        <v>0</v>
      </c>
      <c r="K241" s="217" t="s">
        <v>1</v>
      </c>
      <c r="L241" s="45"/>
      <c r="M241" s="222" t="s">
        <v>1</v>
      </c>
      <c r="N241" s="223" t="s">
        <v>38</v>
      </c>
      <c r="O241" s="92"/>
      <c r="P241" s="224">
        <f>O241*H241</f>
        <v>0</v>
      </c>
      <c r="Q241" s="224">
        <v>0</v>
      </c>
      <c r="R241" s="224">
        <f>Q241*H241</f>
        <v>0</v>
      </c>
      <c r="S241" s="224">
        <v>0</v>
      </c>
      <c r="T241" s="225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26" t="s">
        <v>129</v>
      </c>
      <c r="AT241" s="226" t="s">
        <v>125</v>
      </c>
      <c r="AU241" s="226" t="s">
        <v>83</v>
      </c>
      <c r="AY241" s="18" t="s">
        <v>122</v>
      </c>
      <c r="BE241" s="227">
        <f>IF(N241="základní",J241,0)</f>
        <v>0</v>
      </c>
      <c r="BF241" s="227">
        <f>IF(N241="snížená",J241,0)</f>
        <v>0</v>
      </c>
      <c r="BG241" s="227">
        <f>IF(N241="zákl. přenesená",J241,0)</f>
        <v>0</v>
      </c>
      <c r="BH241" s="227">
        <f>IF(N241="sníž. přenesená",J241,0)</f>
        <v>0</v>
      </c>
      <c r="BI241" s="227">
        <f>IF(N241="nulová",J241,0)</f>
        <v>0</v>
      </c>
      <c r="BJ241" s="18" t="s">
        <v>81</v>
      </c>
      <c r="BK241" s="227">
        <f>ROUND(I241*H241,2)</f>
        <v>0</v>
      </c>
      <c r="BL241" s="18" t="s">
        <v>129</v>
      </c>
      <c r="BM241" s="226" t="s">
        <v>220</v>
      </c>
    </row>
    <row r="242" spans="1:47" s="2" customFormat="1" ht="12">
      <c r="A242" s="39"/>
      <c r="B242" s="40"/>
      <c r="C242" s="41"/>
      <c r="D242" s="228" t="s">
        <v>130</v>
      </c>
      <c r="E242" s="41"/>
      <c r="F242" s="229" t="s">
        <v>218</v>
      </c>
      <c r="G242" s="41"/>
      <c r="H242" s="41"/>
      <c r="I242" s="230"/>
      <c r="J242" s="41"/>
      <c r="K242" s="41"/>
      <c r="L242" s="45"/>
      <c r="M242" s="231"/>
      <c r="N242" s="232"/>
      <c r="O242" s="92"/>
      <c r="P242" s="92"/>
      <c r="Q242" s="92"/>
      <c r="R242" s="92"/>
      <c r="S242" s="92"/>
      <c r="T242" s="93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130</v>
      </c>
      <c r="AU242" s="18" t="s">
        <v>83</v>
      </c>
    </row>
    <row r="243" spans="1:65" s="2" customFormat="1" ht="62.7" customHeight="1">
      <c r="A243" s="39"/>
      <c r="B243" s="40"/>
      <c r="C243" s="215" t="s">
        <v>8</v>
      </c>
      <c r="D243" s="215" t="s">
        <v>125</v>
      </c>
      <c r="E243" s="216" t="s">
        <v>221</v>
      </c>
      <c r="F243" s="217" t="s">
        <v>222</v>
      </c>
      <c r="G243" s="218" t="s">
        <v>219</v>
      </c>
      <c r="H243" s="219">
        <v>86.1</v>
      </c>
      <c r="I243" s="220"/>
      <c r="J243" s="221">
        <f>ROUND(I243*H243,2)</f>
        <v>0</v>
      </c>
      <c r="K243" s="217" t="s">
        <v>1</v>
      </c>
      <c r="L243" s="45"/>
      <c r="M243" s="222" t="s">
        <v>1</v>
      </c>
      <c r="N243" s="223" t="s">
        <v>38</v>
      </c>
      <c r="O243" s="92"/>
      <c r="P243" s="224">
        <f>O243*H243</f>
        <v>0</v>
      </c>
      <c r="Q243" s="224">
        <v>0</v>
      </c>
      <c r="R243" s="224">
        <f>Q243*H243</f>
        <v>0</v>
      </c>
      <c r="S243" s="224">
        <v>0</v>
      </c>
      <c r="T243" s="225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26" t="s">
        <v>129</v>
      </c>
      <c r="AT243" s="226" t="s">
        <v>125</v>
      </c>
      <c r="AU243" s="226" t="s">
        <v>83</v>
      </c>
      <c r="AY243" s="18" t="s">
        <v>122</v>
      </c>
      <c r="BE243" s="227">
        <f>IF(N243="základní",J243,0)</f>
        <v>0</v>
      </c>
      <c r="BF243" s="227">
        <f>IF(N243="snížená",J243,0)</f>
        <v>0</v>
      </c>
      <c r="BG243" s="227">
        <f>IF(N243="zákl. přenesená",J243,0)</f>
        <v>0</v>
      </c>
      <c r="BH243" s="227">
        <f>IF(N243="sníž. přenesená",J243,0)</f>
        <v>0</v>
      </c>
      <c r="BI243" s="227">
        <f>IF(N243="nulová",J243,0)</f>
        <v>0</v>
      </c>
      <c r="BJ243" s="18" t="s">
        <v>81</v>
      </c>
      <c r="BK243" s="227">
        <f>ROUND(I243*H243,2)</f>
        <v>0</v>
      </c>
      <c r="BL243" s="18" t="s">
        <v>129</v>
      </c>
      <c r="BM243" s="226" t="s">
        <v>223</v>
      </c>
    </row>
    <row r="244" spans="1:47" s="2" customFormat="1" ht="12">
      <c r="A244" s="39"/>
      <c r="B244" s="40"/>
      <c r="C244" s="41"/>
      <c r="D244" s="228" t="s">
        <v>130</v>
      </c>
      <c r="E244" s="41"/>
      <c r="F244" s="229" t="s">
        <v>222</v>
      </c>
      <c r="G244" s="41"/>
      <c r="H244" s="41"/>
      <c r="I244" s="230"/>
      <c r="J244" s="41"/>
      <c r="K244" s="41"/>
      <c r="L244" s="45"/>
      <c r="M244" s="231"/>
      <c r="N244" s="232"/>
      <c r="O244" s="92"/>
      <c r="P244" s="92"/>
      <c r="Q244" s="92"/>
      <c r="R244" s="92"/>
      <c r="S244" s="92"/>
      <c r="T244" s="93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130</v>
      </c>
      <c r="AU244" s="18" t="s">
        <v>83</v>
      </c>
    </row>
    <row r="245" spans="1:51" s="14" customFormat="1" ht="12">
      <c r="A245" s="14"/>
      <c r="B245" s="243"/>
      <c r="C245" s="244"/>
      <c r="D245" s="228" t="s">
        <v>131</v>
      </c>
      <c r="E245" s="245" t="s">
        <v>1</v>
      </c>
      <c r="F245" s="246" t="s">
        <v>224</v>
      </c>
      <c r="G245" s="244"/>
      <c r="H245" s="247">
        <v>86.1</v>
      </c>
      <c r="I245" s="248"/>
      <c r="J245" s="244"/>
      <c r="K245" s="244"/>
      <c r="L245" s="249"/>
      <c r="M245" s="250"/>
      <c r="N245" s="251"/>
      <c r="O245" s="251"/>
      <c r="P245" s="251"/>
      <c r="Q245" s="251"/>
      <c r="R245" s="251"/>
      <c r="S245" s="251"/>
      <c r="T245" s="252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3" t="s">
        <v>131</v>
      </c>
      <c r="AU245" s="253" t="s">
        <v>83</v>
      </c>
      <c r="AV245" s="14" t="s">
        <v>83</v>
      </c>
      <c r="AW245" s="14" t="s">
        <v>30</v>
      </c>
      <c r="AX245" s="14" t="s">
        <v>73</v>
      </c>
      <c r="AY245" s="253" t="s">
        <v>122</v>
      </c>
    </row>
    <row r="246" spans="1:51" s="16" customFormat="1" ht="12">
      <c r="A246" s="16"/>
      <c r="B246" s="265"/>
      <c r="C246" s="266"/>
      <c r="D246" s="228" t="s">
        <v>131</v>
      </c>
      <c r="E246" s="267" t="s">
        <v>1</v>
      </c>
      <c r="F246" s="268" t="s">
        <v>143</v>
      </c>
      <c r="G246" s="266"/>
      <c r="H246" s="269">
        <v>86.1</v>
      </c>
      <c r="I246" s="270"/>
      <c r="J246" s="266"/>
      <c r="K246" s="266"/>
      <c r="L246" s="271"/>
      <c r="M246" s="272"/>
      <c r="N246" s="273"/>
      <c r="O246" s="273"/>
      <c r="P246" s="273"/>
      <c r="Q246" s="273"/>
      <c r="R246" s="273"/>
      <c r="S246" s="273"/>
      <c r="T246" s="274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T246" s="275" t="s">
        <v>131</v>
      </c>
      <c r="AU246" s="275" t="s">
        <v>83</v>
      </c>
      <c r="AV246" s="16" t="s">
        <v>129</v>
      </c>
      <c r="AW246" s="16" t="s">
        <v>30</v>
      </c>
      <c r="AX246" s="16" t="s">
        <v>81</v>
      </c>
      <c r="AY246" s="275" t="s">
        <v>122</v>
      </c>
    </row>
    <row r="247" spans="1:65" s="2" customFormat="1" ht="33" customHeight="1">
      <c r="A247" s="39"/>
      <c r="B247" s="40"/>
      <c r="C247" s="215" t="s">
        <v>178</v>
      </c>
      <c r="D247" s="215" t="s">
        <v>125</v>
      </c>
      <c r="E247" s="216" t="s">
        <v>225</v>
      </c>
      <c r="F247" s="217" t="s">
        <v>226</v>
      </c>
      <c r="G247" s="218" t="s">
        <v>219</v>
      </c>
      <c r="H247" s="219">
        <v>17.22</v>
      </c>
      <c r="I247" s="220"/>
      <c r="J247" s="221">
        <f>ROUND(I247*H247,2)</f>
        <v>0</v>
      </c>
      <c r="K247" s="217" t="s">
        <v>1</v>
      </c>
      <c r="L247" s="45"/>
      <c r="M247" s="222" t="s">
        <v>1</v>
      </c>
      <c r="N247" s="223" t="s">
        <v>38</v>
      </c>
      <c r="O247" s="92"/>
      <c r="P247" s="224">
        <f>O247*H247</f>
        <v>0</v>
      </c>
      <c r="Q247" s="224">
        <v>0</v>
      </c>
      <c r="R247" s="224">
        <f>Q247*H247</f>
        <v>0</v>
      </c>
      <c r="S247" s="224">
        <v>0</v>
      </c>
      <c r="T247" s="225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26" t="s">
        <v>129</v>
      </c>
      <c r="AT247" s="226" t="s">
        <v>125</v>
      </c>
      <c r="AU247" s="226" t="s">
        <v>83</v>
      </c>
      <c r="AY247" s="18" t="s">
        <v>122</v>
      </c>
      <c r="BE247" s="227">
        <f>IF(N247="základní",J247,0)</f>
        <v>0</v>
      </c>
      <c r="BF247" s="227">
        <f>IF(N247="snížená",J247,0)</f>
        <v>0</v>
      </c>
      <c r="BG247" s="227">
        <f>IF(N247="zákl. přenesená",J247,0)</f>
        <v>0</v>
      </c>
      <c r="BH247" s="227">
        <f>IF(N247="sníž. přenesená",J247,0)</f>
        <v>0</v>
      </c>
      <c r="BI247" s="227">
        <f>IF(N247="nulová",J247,0)</f>
        <v>0</v>
      </c>
      <c r="BJ247" s="18" t="s">
        <v>81</v>
      </c>
      <c r="BK247" s="227">
        <f>ROUND(I247*H247,2)</f>
        <v>0</v>
      </c>
      <c r="BL247" s="18" t="s">
        <v>129</v>
      </c>
      <c r="BM247" s="226" t="s">
        <v>227</v>
      </c>
    </row>
    <row r="248" spans="1:47" s="2" customFormat="1" ht="12">
      <c r="A248" s="39"/>
      <c r="B248" s="40"/>
      <c r="C248" s="41"/>
      <c r="D248" s="228" t="s">
        <v>130</v>
      </c>
      <c r="E248" s="41"/>
      <c r="F248" s="229" t="s">
        <v>226</v>
      </c>
      <c r="G248" s="41"/>
      <c r="H248" s="41"/>
      <c r="I248" s="230"/>
      <c r="J248" s="41"/>
      <c r="K248" s="41"/>
      <c r="L248" s="45"/>
      <c r="M248" s="231"/>
      <c r="N248" s="232"/>
      <c r="O248" s="92"/>
      <c r="P248" s="92"/>
      <c r="Q248" s="92"/>
      <c r="R248" s="92"/>
      <c r="S248" s="92"/>
      <c r="T248" s="93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130</v>
      </c>
      <c r="AU248" s="18" t="s">
        <v>83</v>
      </c>
    </row>
    <row r="249" spans="1:65" s="2" customFormat="1" ht="44.25" customHeight="1">
      <c r="A249" s="39"/>
      <c r="B249" s="40"/>
      <c r="C249" s="215" t="s">
        <v>228</v>
      </c>
      <c r="D249" s="215" t="s">
        <v>125</v>
      </c>
      <c r="E249" s="216" t="s">
        <v>229</v>
      </c>
      <c r="F249" s="217" t="s">
        <v>230</v>
      </c>
      <c r="G249" s="218" t="s">
        <v>219</v>
      </c>
      <c r="H249" s="219">
        <v>86.1</v>
      </c>
      <c r="I249" s="220"/>
      <c r="J249" s="221">
        <f>ROUND(I249*H249,2)</f>
        <v>0</v>
      </c>
      <c r="K249" s="217" t="s">
        <v>1</v>
      </c>
      <c r="L249" s="45"/>
      <c r="M249" s="222" t="s">
        <v>1</v>
      </c>
      <c r="N249" s="223" t="s">
        <v>38</v>
      </c>
      <c r="O249" s="92"/>
      <c r="P249" s="224">
        <f>O249*H249</f>
        <v>0</v>
      </c>
      <c r="Q249" s="224">
        <v>0</v>
      </c>
      <c r="R249" s="224">
        <f>Q249*H249</f>
        <v>0</v>
      </c>
      <c r="S249" s="224">
        <v>0</v>
      </c>
      <c r="T249" s="225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26" t="s">
        <v>129</v>
      </c>
      <c r="AT249" s="226" t="s">
        <v>125</v>
      </c>
      <c r="AU249" s="226" t="s">
        <v>83</v>
      </c>
      <c r="AY249" s="18" t="s">
        <v>122</v>
      </c>
      <c r="BE249" s="227">
        <f>IF(N249="základní",J249,0)</f>
        <v>0</v>
      </c>
      <c r="BF249" s="227">
        <f>IF(N249="snížená",J249,0)</f>
        <v>0</v>
      </c>
      <c r="BG249" s="227">
        <f>IF(N249="zákl. přenesená",J249,0)</f>
        <v>0</v>
      </c>
      <c r="BH249" s="227">
        <f>IF(N249="sníž. přenesená",J249,0)</f>
        <v>0</v>
      </c>
      <c r="BI249" s="227">
        <f>IF(N249="nulová",J249,0)</f>
        <v>0</v>
      </c>
      <c r="BJ249" s="18" t="s">
        <v>81</v>
      </c>
      <c r="BK249" s="227">
        <f>ROUND(I249*H249,2)</f>
        <v>0</v>
      </c>
      <c r="BL249" s="18" t="s">
        <v>129</v>
      </c>
      <c r="BM249" s="226" t="s">
        <v>231</v>
      </c>
    </row>
    <row r="250" spans="1:47" s="2" customFormat="1" ht="12">
      <c r="A250" s="39"/>
      <c r="B250" s="40"/>
      <c r="C250" s="41"/>
      <c r="D250" s="228" t="s">
        <v>130</v>
      </c>
      <c r="E250" s="41"/>
      <c r="F250" s="229" t="s">
        <v>230</v>
      </c>
      <c r="G250" s="41"/>
      <c r="H250" s="41"/>
      <c r="I250" s="230"/>
      <c r="J250" s="41"/>
      <c r="K250" s="41"/>
      <c r="L250" s="45"/>
      <c r="M250" s="231"/>
      <c r="N250" s="232"/>
      <c r="O250" s="92"/>
      <c r="P250" s="92"/>
      <c r="Q250" s="92"/>
      <c r="R250" s="92"/>
      <c r="S250" s="92"/>
      <c r="T250" s="93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130</v>
      </c>
      <c r="AU250" s="18" t="s">
        <v>83</v>
      </c>
    </row>
    <row r="251" spans="1:51" s="14" customFormat="1" ht="12">
      <c r="A251" s="14"/>
      <c r="B251" s="243"/>
      <c r="C251" s="244"/>
      <c r="D251" s="228" t="s">
        <v>131</v>
      </c>
      <c r="E251" s="245" t="s">
        <v>1</v>
      </c>
      <c r="F251" s="246" t="s">
        <v>224</v>
      </c>
      <c r="G251" s="244"/>
      <c r="H251" s="247">
        <v>86.1</v>
      </c>
      <c r="I251" s="248"/>
      <c r="J251" s="244"/>
      <c r="K251" s="244"/>
      <c r="L251" s="249"/>
      <c r="M251" s="250"/>
      <c r="N251" s="251"/>
      <c r="O251" s="251"/>
      <c r="P251" s="251"/>
      <c r="Q251" s="251"/>
      <c r="R251" s="251"/>
      <c r="S251" s="251"/>
      <c r="T251" s="252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3" t="s">
        <v>131</v>
      </c>
      <c r="AU251" s="253" t="s">
        <v>83</v>
      </c>
      <c r="AV251" s="14" t="s">
        <v>83</v>
      </c>
      <c r="AW251" s="14" t="s">
        <v>30</v>
      </c>
      <c r="AX251" s="14" t="s">
        <v>73</v>
      </c>
      <c r="AY251" s="253" t="s">
        <v>122</v>
      </c>
    </row>
    <row r="252" spans="1:51" s="16" customFormat="1" ht="12">
      <c r="A252" s="16"/>
      <c r="B252" s="265"/>
      <c r="C252" s="266"/>
      <c r="D252" s="228" t="s">
        <v>131</v>
      </c>
      <c r="E252" s="267" t="s">
        <v>1</v>
      </c>
      <c r="F252" s="268" t="s">
        <v>143</v>
      </c>
      <c r="G252" s="266"/>
      <c r="H252" s="269">
        <v>86.1</v>
      </c>
      <c r="I252" s="270"/>
      <c r="J252" s="266"/>
      <c r="K252" s="266"/>
      <c r="L252" s="271"/>
      <c r="M252" s="272"/>
      <c r="N252" s="273"/>
      <c r="O252" s="273"/>
      <c r="P252" s="273"/>
      <c r="Q252" s="273"/>
      <c r="R252" s="273"/>
      <c r="S252" s="273"/>
      <c r="T252" s="274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T252" s="275" t="s">
        <v>131</v>
      </c>
      <c r="AU252" s="275" t="s">
        <v>83</v>
      </c>
      <c r="AV252" s="16" t="s">
        <v>129</v>
      </c>
      <c r="AW252" s="16" t="s">
        <v>30</v>
      </c>
      <c r="AX252" s="16" t="s">
        <v>81</v>
      </c>
      <c r="AY252" s="275" t="s">
        <v>122</v>
      </c>
    </row>
    <row r="253" spans="1:65" s="2" customFormat="1" ht="44.25" customHeight="1">
      <c r="A253" s="39"/>
      <c r="B253" s="40"/>
      <c r="C253" s="215" t="s">
        <v>183</v>
      </c>
      <c r="D253" s="215" t="s">
        <v>125</v>
      </c>
      <c r="E253" s="216" t="s">
        <v>232</v>
      </c>
      <c r="F253" s="217" t="s">
        <v>233</v>
      </c>
      <c r="G253" s="218" t="s">
        <v>219</v>
      </c>
      <c r="H253" s="219">
        <v>1.722</v>
      </c>
      <c r="I253" s="220"/>
      <c r="J253" s="221">
        <f>ROUND(I253*H253,2)</f>
        <v>0</v>
      </c>
      <c r="K253" s="217" t="s">
        <v>1</v>
      </c>
      <c r="L253" s="45"/>
      <c r="M253" s="222" t="s">
        <v>1</v>
      </c>
      <c r="N253" s="223" t="s">
        <v>38</v>
      </c>
      <c r="O253" s="92"/>
      <c r="P253" s="224">
        <f>O253*H253</f>
        <v>0</v>
      </c>
      <c r="Q253" s="224">
        <v>0</v>
      </c>
      <c r="R253" s="224">
        <f>Q253*H253</f>
        <v>0</v>
      </c>
      <c r="S253" s="224">
        <v>0</v>
      </c>
      <c r="T253" s="225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26" t="s">
        <v>129</v>
      </c>
      <c r="AT253" s="226" t="s">
        <v>125</v>
      </c>
      <c r="AU253" s="226" t="s">
        <v>83</v>
      </c>
      <c r="AY253" s="18" t="s">
        <v>122</v>
      </c>
      <c r="BE253" s="227">
        <f>IF(N253="základní",J253,0)</f>
        <v>0</v>
      </c>
      <c r="BF253" s="227">
        <f>IF(N253="snížená",J253,0)</f>
        <v>0</v>
      </c>
      <c r="BG253" s="227">
        <f>IF(N253="zákl. přenesená",J253,0)</f>
        <v>0</v>
      </c>
      <c r="BH253" s="227">
        <f>IF(N253="sníž. přenesená",J253,0)</f>
        <v>0</v>
      </c>
      <c r="BI253" s="227">
        <f>IF(N253="nulová",J253,0)</f>
        <v>0</v>
      </c>
      <c r="BJ253" s="18" t="s">
        <v>81</v>
      </c>
      <c r="BK253" s="227">
        <f>ROUND(I253*H253,2)</f>
        <v>0</v>
      </c>
      <c r="BL253" s="18" t="s">
        <v>129</v>
      </c>
      <c r="BM253" s="226" t="s">
        <v>234</v>
      </c>
    </row>
    <row r="254" spans="1:47" s="2" customFormat="1" ht="12">
      <c r="A254" s="39"/>
      <c r="B254" s="40"/>
      <c r="C254" s="41"/>
      <c r="D254" s="228" t="s">
        <v>130</v>
      </c>
      <c r="E254" s="41"/>
      <c r="F254" s="229" t="s">
        <v>233</v>
      </c>
      <c r="G254" s="41"/>
      <c r="H254" s="41"/>
      <c r="I254" s="230"/>
      <c r="J254" s="41"/>
      <c r="K254" s="41"/>
      <c r="L254" s="45"/>
      <c r="M254" s="231"/>
      <c r="N254" s="232"/>
      <c r="O254" s="92"/>
      <c r="P254" s="92"/>
      <c r="Q254" s="92"/>
      <c r="R254" s="92"/>
      <c r="S254" s="92"/>
      <c r="T254" s="93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130</v>
      </c>
      <c r="AU254" s="18" t="s">
        <v>83</v>
      </c>
    </row>
    <row r="255" spans="1:51" s="14" customFormat="1" ht="12">
      <c r="A255" s="14"/>
      <c r="B255" s="243"/>
      <c r="C255" s="244"/>
      <c r="D255" s="228" t="s">
        <v>131</v>
      </c>
      <c r="E255" s="245" t="s">
        <v>1</v>
      </c>
      <c r="F255" s="246" t="s">
        <v>235</v>
      </c>
      <c r="G255" s="244"/>
      <c r="H255" s="247">
        <v>1.722</v>
      </c>
      <c r="I255" s="248"/>
      <c r="J255" s="244"/>
      <c r="K255" s="244"/>
      <c r="L255" s="249"/>
      <c r="M255" s="250"/>
      <c r="N255" s="251"/>
      <c r="O255" s="251"/>
      <c r="P255" s="251"/>
      <c r="Q255" s="251"/>
      <c r="R255" s="251"/>
      <c r="S255" s="251"/>
      <c r="T255" s="252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3" t="s">
        <v>131</v>
      </c>
      <c r="AU255" s="253" t="s">
        <v>83</v>
      </c>
      <c r="AV255" s="14" t="s">
        <v>83</v>
      </c>
      <c r="AW255" s="14" t="s">
        <v>30</v>
      </c>
      <c r="AX255" s="14" t="s">
        <v>73</v>
      </c>
      <c r="AY255" s="253" t="s">
        <v>122</v>
      </c>
    </row>
    <row r="256" spans="1:51" s="16" customFormat="1" ht="12">
      <c r="A256" s="16"/>
      <c r="B256" s="265"/>
      <c r="C256" s="266"/>
      <c r="D256" s="228" t="s">
        <v>131</v>
      </c>
      <c r="E256" s="267" t="s">
        <v>1</v>
      </c>
      <c r="F256" s="268" t="s">
        <v>143</v>
      </c>
      <c r="G256" s="266"/>
      <c r="H256" s="269">
        <v>1.722</v>
      </c>
      <c r="I256" s="270"/>
      <c r="J256" s="266"/>
      <c r="K256" s="266"/>
      <c r="L256" s="271"/>
      <c r="M256" s="272"/>
      <c r="N256" s="273"/>
      <c r="O256" s="273"/>
      <c r="P256" s="273"/>
      <c r="Q256" s="273"/>
      <c r="R256" s="273"/>
      <c r="S256" s="273"/>
      <c r="T256" s="274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T256" s="275" t="s">
        <v>131</v>
      </c>
      <c r="AU256" s="275" t="s">
        <v>83</v>
      </c>
      <c r="AV256" s="16" t="s">
        <v>129</v>
      </c>
      <c r="AW256" s="16" t="s">
        <v>30</v>
      </c>
      <c r="AX256" s="16" t="s">
        <v>81</v>
      </c>
      <c r="AY256" s="275" t="s">
        <v>122</v>
      </c>
    </row>
    <row r="257" spans="1:65" s="2" customFormat="1" ht="37.8" customHeight="1">
      <c r="A257" s="39"/>
      <c r="B257" s="40"/>
      <c r="C257" s="215" t="s">
        <v>236</v>
      </c>
      <c r="D257" s="215" t="s">
        <v>125</v>
      </c>
      <c r="E257" s="216" t="s">
        <v>237</v>
      </c>
      <c r="F257" s="217" t="s">
        <v>238</v>
      </c>
      <c r="G257" s="218" t="s">
        <v>219</v>
      </c>
      <c r="H257" s="219">
        <v>6.027</v>
      </c>
      <c r="I257" s="220"/>
      <c r="J257" s="221">
        <f>ROUND(I257*H257,2)</f>
        <v>0</v>
      </c>
      <c r="K257" s="217" t="s">
        <v>1</v>
      </c>
      <c r="L257" s="45"/>
      <c r="M257" s="222" t="s">
        <v>1</v>
      </c>
      <c r="N257" s="223" t="s">
        <v>38</v>
      </c>
      <c r="O257" s="92"/>
      <c r="P257" s="224">
        <f>O257*H257</f>
        <v>0</v>
      </c>
      <c r="Q257" s="224">
        <v>0</v>
      </c>
      <c r="R257" s="224">
        <f>Q257*H257</f>
        <v>0</v>
      </c>
      <c r="S257" s="224">
        <v>0</v>
      </c>
      <c r="T257" s="225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26" t="s">
        <v>129</v>
      </c>
      <c r="AT257" s="226" t="s">
        <v>125</v>
      </c>
      <c r="AU257" s="226" t="s">
        <v>83</v>
      </c>
      <c r="AY257" s="18" t="s">
        <v>122</v>
      </c>
      <c r="BE257" s="227">
        <f>IF(N257="základní",J257,0)</f>
        <v>0</v>
      </c>
      <c r="BF257" s="227">
        <f>IF(N257="snížená",J257,0)</f>
        <v>0</v>
      </c>
      <c r="BG257" s="227">
        <f>IF(N257="zákl. přenesená",J257,0)</f>
        <v>0</v>
      </c>
      <c r="BH257" s="227">
        <f>IF(N257="sníž. přenesená",J257,0)</f>
        <v>0</v>
      </c>
      <c r="BI257" s="227">
        <f>IF(N257="nulová",J257,0)</f>
        <v>0</v>
      </c>
      <c r="BJ257" s="18" t="s">
        <v>81</v>
      </c>
      <c r="BK257" s="227">
        <f>ROUND(I257*H257,2)</f>
        <v>0</v>
      </c>
      <c r="BL257" s="18" t="s">
        <v>129</v>
      </c>
      <c r="BM257" s="226" t="s">
        <v>239</v>
      </c>
    </row>
    <row r="258" spans="1:47" s="2" customFormat="1" ht="12">
      <c r="A258" s="39"/>
      <c r="B258" s="40"/>
      <c r="C258" s="41"/>
      <c r="D258" s="228" t="s">
        <v>130</v>
      </c>
      <c r="E258" s="41"/>
      <c r="F258" s="229" t="s">
        <v>238</v>
      </c>
      <c r="G258" s="41"/>
      <c r="H258" s="41"/>
      <c r="I258" s="230"/>
      <c r="J258" s="41"/>
      <c r="K258" s="41"/>
      <c r="L258" s="45"/>
      <c r="M258" s="231"/>
      <c r="N258" s="232"/>
      <c r="O258" s="92"/>
      <c r="P258" s="92"/>
      <c r="Q258" s="92"/>
      <c r="R258" s="92"/>
      <c r="S258" s="92"/>
      <c r="T258" s="93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130</v>
      </c>
      <c r="AU258" s="18" t="s">
        <v>83</v>
      </c>
    </row>
    <row r="259" spans="1:51" s="14" customFormat="1" ht="12">
      <c r="A259" s="14"/>
      <c r="B259" s="243"/>
      <c r="C259" s="244"/>
      <c r="D259" s="228" t="s">
        <v>131</v>
      </c>
      <c r="E259" s="245" t="s">
        <v>1</v>
      </c>
      <c r="F259" s="246" t="s">
        <v>240</v>
      </c>
      <c r="G259" s="244"/>
      <c r="H259" s="247">
        <v>6.027</v>
      </c>
      <c r="I259" s="248"/>
      <c r="J259" s="244"/>
      <c r="K259" s="244"/>
      <c r="L259" s="249"/>
      <c r="M259" s="250"/>
      <c r="N259" s="251"/>
      <c r="O259" s="251"/>
      <c r="P259" s="251"/>
      <c r="Q259" s="251"/>
      <c r="R259" s="251"/>
      <c r="S259" s="251"/>
      <c r="T259" s="252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3" t="s">
        <v>131</v>
      </c>
      <c r="AU259" s="253" t="s">
        <v>83</v>
      </c>
      <c r="AV259" s="14" t="s">
        <v>83</v>
      </c>
      <c r="AW259" s="14" t="s">
        <v>30</v>
      </c>
      <c r="AX259" s="14" t="s">
        <v>73</v>
      </c>
      <c r="AY259" s="253" t="s">
        <v>122</v>
      </c>
    </row>
    <row r="260" spans="1:51" s="16" customFormat="1" ht="12">
      <c r="A260" s="16"/>
      <c r="B260" s="265"/>
      <c r="C260" s="266"/>
      <c r="D260" s="228" t="s">
        <v>131</v>
      </c>
      <c r="E260" s="267" t="s">
        <v>1</v>
      </c>
      <c r="F260" s="268" t="s">
        <v>143</v>
      </c>
      <c r="G260" s="266"/>
      <c r="H260" s="269">
        <v>6.027</v>
      </c>
      <c r="I260" s="270"/>
      <c r="J260" s="266"/>
      <c r="K260" s="266"/>
      <c r="L260" s="271"/>
      <c r="M260" s="272"/>
      <c r="N260" s="273"/>
      <c r="O260" s="273"/>
      <c r="P260" s="273"/>
      <c r="Q260" s="273"/>
      <c r="R260" s="273"/>
      <c r="S260" s="273"/>
      <c r="T260" s="274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T260" s="275" t="s">
        <v>131</v>
      </c>
      <c r="AU260" s="275" t="s">
        <v>83</v>
      </c>
      <c r="AV260" s="16" t="s">
        <v>129</v>
      </c>
      <c r="AW260" s="16" t="s">
        <v>30</v>
      </c>
      <c r="AX260" s="16" t="s">
        <v>81</v>
      </c>
      <c r="AY260" s="275" t="s">
        <v>122</v>
      </c>
    </row>
    <row r="261" spans="1:65" s="2" customFormat="1" ht="37.8" customHeight="1">
      <c r="A261" s="39"/>
      <c r="B261" s="40"/>
      <c r="C261" s="215" t="s">
        <v>195</v>
      </c>
      <c r="D261" s="215" t="s">
        <v>125</v>
      </c>
      <c r="E261" s="216" t="s">
        <v>241</v>
      </c>
      <c r="F261" s="217" t="s">
        <v>242</v>
      </c>
      <c r="G261" s="218" t="s">
        <v>219</v>
      </c>
      <c r="H261" s="219">
        <v>9.471</v>
      </c>
      <c r="I261" s="220"/>
      <c r="J261" s="221">
        <f>ROUND(I261*H261,2)</f>
        <v>0</v>
      </c>
      <c r="K261" s="217" t="s">
        <v>1</v>
      </c>
      <c r="L261" s="45"/>
      <c r="M261" s="222" t="s">
        <v>1</v>
      </c>
      <c r="N261" s="223" t="s">
        <v>38</v>
      </c>
      <c r="O261" s="92"/>
      <c r="P261" s="224">
        <f>O261*H261</f>
        <v>0</v>
      </c>
      <c r="Q261" s="224">
        <v>0</v>
      </c>
      <c r="R261" s="224">
        <f>Q261*H261</f>
        <v>0</v>
      </c>
      <c r="S261" s="224">
        <v>0</v>
      </c>
      <c r="T261" s="225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26" t="s">
        <v>129</v>
      </c>
      <c r="AT261" s="226" t="s">
        <v>125</v>
      </c>
      <c r="AU261" s="226" t="s">
        <v>83</v>
      </c>
      <c r="AY261" s="18" t="s">
        <v>122</v>
      </c>
      <c r="BE261" s="227">
        <f>IF(N261="základní",J261,0)</f>
        <v>0</v>
      </c>
      <c r="BF261" s="227">
        <f>IF(N261="snížená",J261,0)</f>
        <v>0</v>
      </c>
      <c r="BG261" s="227">
        <f>IF(N261="zákl. přenesená",J261,0)</f>
        <v>0</v>
      </c>
      <c r="BH261" s="227">
        <f>IF(N261="sníž. přenesená",J261,0)</f>
        <v>0</v>
      </c>
      <c r="BI261" s="227">
        <f>IF(N261="nulová",J261,0)</f>
        <v>0</v>
      </c>
      <c r="BJ261" s="18" t="s">
        <v>81</v>
      </c>
      <c r="BK261" s="227">
        <f>ROUND(I261*H261,2)</f>
        <v>0</v>
      </c>
      <c r="BL261" s="18" t="s">
        <v>129</v>
      </c>
      <c r="BM261" s="226" t="s">
        <v>243</v>
      </c>
    </row>
    <row r="262" spans="1:47" s="2" customFormat="1" ht="12">
      <c r="A262" s="39"/>
      <c r="B262" s="40"/>
      <c r="C262" s="41"/>
      <c r="D262" s="228" t="s">
        <v>130</v>
      </c>
      <c r="E262" s="41"/>
      <c r="F262" s="229" t="s">
        <v>242</v>
      </c>
      <c r="G262" s="41"/>
      <c r="H262" s="41"/>
      <c r="I262" s="230"/>
      <c r="J262" s="41"/>
      <c r="K262" s="41"/>
      <c r="L262" s="45"/>
      <c r="M262" s="231"/>
      <c r="N262" s="232"/>
      <c r="O262" s="92"/>
      <c r="P262" s="92"/>
      <c r="Q262" s="92"/>
      <c r="R262" s="92"/>
      <c r="S262" s="92"/>
      <c r="T262" s="93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130</v>
      </c>
      <c r="AU262" s="18" t="s">
        <v>83</v>
      </c>
    </row>
    <row r="263" spans="1:51" s="14" customFormat="1" ht="12">
      <c r="A263" s="14"/>
      <c r="B263" s="243"/>
      <c r="C263" s="244"/>
      <c r="D263" s="228" t="s">
        <v>131</v>
      </c>
      <c r="E263" s="245" t="s">
        <v>1</v>
      </c>
      <c r="F263" s="246" t="s">
        <v>244</v>
      </c>
      <c r="G263" s="244"/>
      <c r="H263" s="247">
        <v>9.471</v>
      </c>
      <c r="I263" s="248"/>
      <c r="J263" s="244"/>
      <c r="K263" s="244"/>
      <c r="L263" s="249"/>
      <c r="M263" s="250"/>
      <c r="N263" s="251"/>
      <c r="O263" s="251"/>
      <c r="P263" s="251"/>
      <c r="Q263" s="251"/>
      <c r="R263" s="251"/>
      <c r="S263" s="251"/>
      <c r="T263" s="252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3" t="s">
        <v>131</v>
      </c>
      <c r="AU263" s="253" t="s">
        <v>83</v>
      </c>
      <c r="AV263" s="14" t="s">
        <v>83</v>
      </c>
      <c r="AW263" s="14" t="s">
        <v>30</v>
      </c>
      <c r="AX263" s="14" t="s">
        <v>73</v>
      </c>
      <c r="AY263" s="253" t="s">
        <v>122</v>
      </c>
    </row>
    <row r="264" spans="1:51" s="16" customFormat="1" ht="12">
      <c r="A264" s="16"/>
      <c r="B264" s="265"/>
      <c r="C264" s="266"/>
      <c r="D264" s="228" t="s">
        <v>131</v>
      </c>
      <c r="E264" s="267" t="s">
        <v>1</v>
      </c>
      <c r="F264" s="268" t="s">
        <v>143</v>
      </c>
      <c r="G264" s="266"/>
      <c r="H264" s="269">
        <v>9.471</v>
      </c>
      <c r="I264" s="270"/>
      <c r="J264" s="266"/>
      <c r="K264" s="266"/>
      <c r="L264" s="271"/>
      <c r="M264" s="272"/>
      <c r="N264" s="273"/>
      <c r="O264" s="273"/>
      <c r="P264" s="273"/>
      <c r="Q264" s="273"/>
      <c r="R264" s="273"/>
      <c r="S264" s="273"/>
      <c r="T264" s="274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T264" s="275" t="s">
        <v>131</v>
      </c>
      <c r="AU264" s="275" t="s">
        <v>83</v>
      </c>
      <c r="AV264" s="16" t="s">
        <v>129</v>
      </c>
      <c r="AW264" s="16" t="s">
        <v>30</v>
      </c>
      <c r="AX264" s="16" t="s">
        <v>81</v>
      </c>
      <c r="AY264" s="275" t="s">
        <v>122</v>
      </c>
    </row>
    <row r="265" spans="1:63" s="12" customFormat="1" ht="22.8" customHeight="1">
      <c r="A265" s="12"/>
      <c r="B265" s="199"/>
      <c r="C265" s="200"/>
      <c r="D265" s="201" t="s">
        <v>72</v>
      </c>
      <c r="E265" s="213" t="s">
        <v>245</v>
      </c>
      <c r="F265" s="213" t="s">
        <v>246</v>
      </c>
      <c r="G265" s="200"/>
      <c r="H265" s="200"/>
      <c r="I265" s="203"/>
      <c r="J265" s="214">
        <f>BK265</f>
        <v>0</v>
      </c>
      <c r="K265" s="200"/>
      <c r="L265" s="205"/>
      <c r="M265" s="206"/>
      <c r="N265" s="207"/>
      <c r="O265" s="207"/>
      <c r="P265" s="208">
        <f>SUM(P266:P269)</f>
        <v>0</v>
      </c>
      <c r="Q265" s="207"/>
      <c r="R265" s="208">
        <f>SUM(R266:R269)</f>
        <v>0</v>
      </c>
      <c r="S265" s="207"/>
      <c r="T265" s="209">
        <f>SUM(T266:T269)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10" t="s">
        <v>81</v>
      </c>
      <c r="AT265" s="211" t="s">
        <v>72</v>
      </c>
      <c r="AU265" s="211" t="s">
        <v>81</v>
      </c>
      <c r="AY265" s="210" t="s">
        <v>122</v>
      </c>
      <c r="BK265" s="212">
        <f>SUM(BK266:BK269)</f>
        <v>0</v>
      </c>
    </row>
    <row r="266" spans="1:65" s="2" customFormat="1" ht="55.5" customHeight="1">
      <c r="A266" s="39"/>
      <c r="B266" s="40"/>
      <c r="C266" s="215" t="s">
        <v>7</v>
      </c>
      <c r="D266" s="215" t="s">
        <v>125</v>
      </c>
      <c r="E266" s="216" t="s">
        <v>247</v>
      </c>
      <c r="F266" s="217" t="s">
        <v>248</v>
      </c>
      <c r="G266" s="218" t="s">
        <v>219</v>
      </c>
      <c r="H266" s="219">
        <v>3.664</v>
      </c>
      <c r="I266" s="220"/>
      <c r="J266" s="221">
        <f>ROUND(I266*H266,2)</f>
        <v>0</v>
      </c>
      <c r="K266" s="217" t="s">
        <v>1</v>
      </c>
      <c r="L266" s="45"/>
      <c r="M266" s="222" t="s">
        <v>1</v>
      </c>
      <c r="N266" s="223" t="s">
        <v>38</v>
      </c>
      <c r="O266" s="92"/>
      <c r="P266" s="224">
        <f>O266*H266</f>
        <v>0</v>
      </c>
      <c r="Q266" s="224">
        <v>0</v>
      </c>
      <c r="R266" s="224">
        <f>Q266*H266</f>
        <v>0</v>
      </c>
      <c r="S266" s="224">
        <v>0</v>
      </c>
      <c r="T266" s="225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26" t="s">
        <v>129</v>
      </c>
      <c r="AT266" s="226" t="s">
        <v>125</v>
      </c>
      <c r="AU266" s="226" t="s">
        <v>83</v>
      </c>
      <c r="AY266" s="18" t="s">
        <v>122</v>
      </c>
      <c r="BE266" s="227">
        <f>IF(N266="základní",J266,0)</f>
        <v>0</v>
      </c>
      <c r="BF266" s="227">
        <f>IF(N266="snížená",J266,0)</f>
        <v>0</v>
      </c>
      <c r="BG266" s="227">
        <f>IF(N266="zákl. přenesená",J266,0)</f>
        <v>0</v>
      </c>
      <c r="BH266" s="227">
        <f>IF(N266="sníž. přenesená",J266,0)</f>
        <v>0</v>
      </c>
      <c r="BI266" s="227">
        <f>IF(N266="nulová",J266,0)</f>
        <v>0</v>
      </c>
      <c r="BJ266" s="18" t="s">
        <v>81</v>
      </c>
      <c r="BK266" s="227">
        <f>ROUND(I266*H266,2)</f>
        <v>0</v>
      </c>
      <c r="BL266" s="18" t="s">
        <v>129</v>
      </c>
      <c r="BM266" s="226" t="s">
        <v>249</v>
      </c>
    </row>
    <row r="267" spans="1:47" s="2" customFormat="1" ht="12">
      <c r="A267" s="39"/>
      <c r="B267" s="40"/>
      <c r="C267" s="41"/>
      <c r="D267" s="228" t="s">
        <v>130</v>
      </c>
      <c r="E267" s="41"/>
      <c r="F267" s="229" t="s">
        <v>248</v>
      </c>
      <c r="G267" s="41"/>
      <c r="H267" s="41"/>
      <c r="I267" s="230"/>
      <c r="J267" s="41"/>
      <c r="K267" s="41"/>
      <c r="L267" s="45"/>
      <c r="M267" s="231"/>
      <c r="N267" s="232"/>
      <c r="O267" s="92"/>
      <c r="P267" s="92"/>
      <c r="Q267" s="92"/>
      <c r="R267" s="92"/>
      <c r="S267" s="92"/>
      <c r="T267" s="93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130</v>
      </c>
      <c r="AU267" s="18" t="s">
        <v>83</v>
      </c>
    </row>
    <row r="268" spans="1:65" s="2" customFormat="1" ht="66.75" customHeight="1">
      <c r="A268" s="39"/>
      <c r="B268" s="40"/>
      <c r="C268" s="215" t="s">
        <v>199</v>
      </c>
      <c r="D268" s="215" t="s">
        <v>125</v>
      </c>
      <c r="E268" s="216" t="s">
        <v>250</v>
      </c>
      <c r="F268" s="217" t="s">
        <v>251</v>
      </c>
      <c r="G268" s="218" t="s">
        <v>219</v>
      </c>
      <c r="H268" s="219">
        <v>3.664</v>
      </c>
      <c r="I268" s="220"/>
      <c r="J268" s="221">
        <f>ROUND(I268*H268,2)</f>
        <v>0</v>
      </c>
      <c r="K268" s="217" t="s">
        <v>1</v>
      </c>
      <c r="L268" s="45"/>
      <c r="M268" s="222" t="s">
        <v>1</v>
      </c>
      <c r="N268" s="223" t="s">
        <v>38</v>
      </c>
      <c r="O268" s="92"/>
      <c r="P268" s="224">
        <f>O268*H268</f>
        <v>0</v>
      </c>
      <c r="Q268" s="224">
        <v>0</v>
      </c>
      <c r="R268" s="224">
        <f>Q268*H268</f>
        <v>0</v>
      </c>
      <c r="S268" s="224">
        <v>0</v>
      </c>
      <c r="T268" s="225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26" t="s">
        <v>129</v>
      </c>
      <c r="AT268" s="226" t="s">
        <v>125</v>
      </c>
      <c r="AU268" s="226" t="s">
        <v>83</v>
      </c>
      <c r="AY268" s="18" t="s">
        <v>122</v>
      </c>
      <c r="BE268" s="227">
        <f>IF(N268="základní",J268,0)</f>
        <v>0</v>
      </c>
      <c r="BF268" s="227">
        <f>IF(N268="snížená",J268,0)</f>
        <v>0</v>
      </c>
      <c r="BG268" s="227">
        <f>IF(N268="zákl. přenesená",J268,0)</f>
        <v>0</v>
      </c>
      <c r="BH268" s="227">
        <f>IF(N268="sníž. přenesená",J268,0)</f>
        <v>0</v>
      </c>
      <c r="BI268" s="227">
        <f>IF(N268="nulová",J268,0)</f>
        <v>0</v>
      </c>
      <c r="BJ268" s="18" t="s">
        <v>81</v>
      </c>
      <c r="BK268" s="227">
        <f>ROUND(I268*H268,2)</f>
        <v>0</v>
      </c>
      <c r="BL268" s="18" t="s">
        <v>129</v>
      </c>
      <c r="BM268" s="226" t="s">
        <v>252</v>
      </c>
    </row>
    <row r="269" spans="1:47" s="2" customFormat="1" ht="12">
      <c r="A269" s="39"/>
      <c r="B269" s="40"/>
      <c r="C269" s="41"/>
      <c r="D269" s="228" t="s">
        <v>130</v>
      </c>
      <c r="E269" s="41"/>
      <c r="F269" s="229" t="s">
        <v>251</v>
      </c>
      <c r="G269" s="41"/>
      <c r="H269" s="41"/>
      <c r="I269" s="230"/>
      <c r="J269" s="41"/>
      <c r="K269" s="41"/>
      <c r="L269" s="45"/>
      <c r="M269" s="231"/>
      <c r="N269" s="232"/>
      <c r="O269" s="92"/>
      <c r="P269" s="92"/>
      <c r="Q269" s="92"/>
      <c r="R269" s="92"/>
      <c r="S269" s="92"/>
      <c r="T269" s="93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130</v>
      </c>
      <c r="AU269" s="18" t="s">
        <v>83</v>
      </c>
    </row>
    <row r="270" spans="1:63" s="12" customFormat="1" ht="25.9" customHeight="1">
      <c r="A270" s="12"/>
      <c r="B270" s="199"/>
      <c r="C270" s="200"/>
      <c r="D270" s="201" t="s">
        <v>72</v>
      </c>
      <c r="E270" s="202" t="s">
        <v>253</v>
      </c>
      <c r="F270" s="202" t="s">
        <v>254</v>
      </c>
      <c r="G270" s="200"/>
      <c r="H270" s="200"/>
      <c r="I270" s="203"/>
      <c r="J270" s="204">
        <f>BK270</f>
        <v>0</v>
      </c>
      <c r="K270" s="200"/>
      <c r="L270" s="205"/>
      <c r="M270" s="206"/>
      <c r="N270" s="207"/>
      <c r="O270" s="207"/>
      <c r="P270" s="208">
        <f>P271+P289+P390+P431</f>
        <v>0</v>
      </c>
      <c r="Q270" s="207"/>
      <c r="R270" s="208">
        <f>R271+R289+R390+R431</f>
        <v>1.2599999999999998</v>
      </c>
      <c r="S270" s="207"/>
      <c r="T270" s="209">
        <f>T271+T289+T390+T431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10" t="s">
        <v>83</v>
      </c>
      <c r="AT270" s="211" t="s">
        <v>72</v>
      </c>
      <c r="AU270" s="211" t="s">
        <v>73</v>
      </c>
      <c r="AY270" s="210" t="s">
        <v>122</v>
      </c>
      <c r="BK270" s="212">
        <f>BK271+BK289+BK390+BK431</f>
        <v>0</v>
      </c>
    </row>
    <row r="271" spans="1:63" s="12" customFormat="1" ht="22.8" customHeight="1">
      <c r="A271" s="12"/>
      <c r="B271" s="199"/>
      <c r="C271" s="200"/>
      <c r="D271" s="201" t="s">
        <v>72</v>
      </c>
      <c r="E271" s="213" t="s">
        <v>255</v>
      </c>
      <c r="F271" s="213" t="s">
        <v>256</v>
      </c>
      <c r="G271" s="200"/>
      <c r="H271" s="200"/>
      <c r="I271" s="203"/>
      <c r="J271" s="214">
        <f>BK271</f>
        <v>0</v>
      </c>
      <c r="K271" s="200"/>
      <c r="L271" s="205"/>
      <c r="M271" s="206"/>
      <c r="N271" s="207"/>
      <c r="O271" s="207"/>
      <c r="P271" s="208">
        <f>SUM(P272:P288)</f>
        <v>0</v>
      </c>
      <c r="Q271" s="207"/>
      <c r="R271" s="208">
        <f>SUM(R272:R288)</f>
        <v>0</v>
      </c>
      <c r="S271" s="207"/>
      <c r="T271" s="209">
        <f>SUM(T272:T288)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10" t="s">
        <v>83</v>
      </c>
      <c r="AT271" s="211" t="s">
        <v>72</v>
      </c>
      <c r="AU271" s="211" t="s">
        <v>81</v>
      </c>
      <c r="AY271" s="210" t="s">
        <v>122</v>
      </c>
      <c r="BK271" s="212">
        <f>SUM(BK272:BK288)</f>
        <v>0</v>
      </c>
    </row>
    <row r="272" spans="1:65" s="2" customFormat="1" ht="37.8" customHeight="1">
      <c r="A272" s="39"/>
      <c r="B272" s="40"/>
      <c r="C272" s="215" t="s">
        <v>257</v>
      </c>
      <c r="D272" s="215" t="s">
        <v>125</v>
      </c>
      <c r="E272" s="216" t="s">
        <v>258</v>
      </c>
      <c r="F272" s="217" t="s">
        <v>259</v>
      </c>
      <c r="G272" s="218" t="s">
        <v>128</v>
      </c>
      <c r="H272" s="219">
        <v>248.178</v>
      </c>
      <c r="I272" s="220"/>
      <c r="J272" s="221">
        <f>ROUND(I272*H272,2)</f>
        <v>0</v>
      </c>
      <c r="K272" s="217" t="s">
        <v>1</v>
      </c>
      <c r="L272" s="45"/>
      <c r="M272" s="222" t="s">
        <v>1</v>
      </c>
      <c r="N272" s="223" t="s">
        <v>38</v>
      </c>
      <c r="O272" s="92"/>
      <c r="P272" s="224">
        <f>O272*H272</f>
        <v>0</v>
      </c>
      <c r="Q272" s="224">
        <v>0</v>
      </c>
      <c r="R272" s="224">
        <f>Q272*H272</f>
        <v>0</v>
      </c>
      <c r="S272" s="224">
        <v>0</v>
      </c>
      <c r="T272" s="225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26" t="s">
        <v>178</v>
      </c>
      <c r="AT272" s="226" t="s">
        <v>125</v>
      </c>
      <c r="AU272" s="226" t="s">
        <v>83</v>
      </c>
      <c r="AY272" s="18" t="s">
        <v>122</v>
      </c>
      <c r="BE272" s="227">
        <f>IF(N272="základní",J272,0)</f>
        <v>0</v>
      </c>
      <c r="BF272" s="227">
        <f>IF(N272="snížená",J272,0)</f>
        <v>0</v>
      </c>
      <c r="BG272" s="227">
        <f>IF(N272="zákl. přenesená",J272,0)</f>
        <v>0</v>
      </c>
      <c r="BH272" s="227">
        <f>IF(N272="sníž. přenesená",J272,0)</f>
        <v>0</v>
      </c>
      <c r="BI272" s="227">
        <f>IF(N272="nulová",J272,0)</f>
        <v>0</v>
      </c>
      <c r="BJ272" s="18" t="s">
        <v>81</v>
      </c>
      <c r="BK272" s="227">
        <f>ROUND(I272*H272,2)</f>
        <v>0</v>
      </c>
      <c r="BL272" s="18" t="s">
        <v>178</v>
      </c>
      <c r="BM272" s="226" t="s">
        <v>260</v>
      </c>
    </row>
    <row r="273" spans="1:47" s="2" customFormat="1" ht="12">
      <c r="A273" s="39"/>
      <c r="B273" s="40"/>
      <c r="C273" s="41"/>
      <c r="D273" s="228" t="s">
        <v>130</v>
      </c>
      <c r="E273" s="41"/>
      <c r="F273" s="229" t="s">
        <v>259</v>
      </c>
      <c r="G273" s="41"/>
      <c r="H273" s="41"/>
      <c r="I273" s="230"/>
      <c r="J273" s="41"/>
      <c r="K273" s="41"/>
      <c r="L273" s="45"/>
      <c r="M273" s="231"/>
      <c r="N273" s="232"/>
      <c r="O273" s="92"/>
      <c r="P273" s="92"/>
      <c r="Q273" s="92"/>
      <c r="R273" s="92"/>
      <c r="S273" s="92"/>
      <c r="T273" s="93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130</v>
      </c>
      <c r="AU273" s="18" t="s">
        <v>83</v>
      </c>
    </row>
    <row r="274" spans="1:51" s="13" customFormat="1" ht="12">
      <c r="A274" s="13"/>
      <c r="B274" s="233"/>
      <c r="C274" s="234"/>
      <c r="D274" s="228" t="s">
        <v>131</v>
      </c>
      <c r="E274" s="235" t="s">
        <v>1</v>
      </c>
      <c r="F274" s="236" t="s">
        <v>132</v>
      </c>
      <c r="G274" s="234"/>
      <c r="H274" s="235" t="s">
        <v>1</v>
      </c>
      <c r="I274" s="237"/>
      <c r="J274" s="234"/>
      <c r="K274" s="234"/>
      <c r="L274" s="238"/>
      <c r="M274" s="239"/>
      <c r="N274" s="240"/>
      <c r="O274" s="240"/>
      <c r="P274" s="240"/>
      <c r="Q274" s="240"/>
      <c r="R274" s="240"/>
      <c r="S274" s="240"/>
      <c r="T274" s="241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2" t="s">
        <v>131</v>
      </c>
      <c r="AU274" s="242" t="s">
        <v>83</v>
      </c>
      <c r="AV274" s="13" t="s">
        <v>81</v>
      </c>
      <c r="AW274" s="13" t="s">
        <v>30</v>
      </c>
      <c r="AX274" s="13" t="s">
        <v>73</v>
      </c>
      <c r="AY274" s="242" t="s">
        <v>122</v>
      </c>
    </row>
    <row r="275" spans="1:51" s="14" customFormat="1" ht="12">
      <c r="A275" s="14"/>
      <c r="B275" s="243"/>
      <c r="C275" s="244"/>
      <c r="D275" s="228" t="s">
        <v>131</v>
      </c>
      <c r="E275" s="245" t="s">
        <v>1</v>
      </c>
      <c r="F275" s="246" t="s">
        <v>133</v>
      </c>
      <c r="G275" s="244"/>
      <c r="H275" s="247">
        <v>160.776</v>
      </c>
      <c r="I275" s="248"/>
      <c r="J275" s="244"/>
      <c r="K275" s="244"/>
      <c r="L275" s="249"/>
      <c r="M275" s="250"/>
      <c r="N275" s="251"/>
      <c r="O275" s="251"/>
      <c r="P275" s="251"/>
      <c r="Q275" s="251"/>
      <c r="R275" s="251"/>
      <c r="S275" s="251"/>
      <c r="T275" s="252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3" t="s">
        <v>131</v>
      </c>
      <c r="AU275" s="253" t="s">
        <v>83</v>
      </c>
      <c r="AV275" s="14" t="s">
        <v>83</v>
      </c>
      <c r="AW275" s="14" t="s">
        <v>30</v>
      </c>
      <c r="AX275" s="14" t="s">
        <v>73</v>
      </c>
      <c r="AY275" s="253" t="s">
        <v>122</v>
      </c>
    </row>
    <row r="276" spans="1:51" s="14" customFormat="1" ht="12">
      <c r="A276" s="14"/>
      <c r="B276" s="243"/>
      <c r="C276" s="244"/>
      <c r="D276" s="228" t="s">
        <v>131</v>
      </c>
      <c r="E276" s="245" t="s">
        <v>1</v>
      </c>
      <c r="F276" s="246" t="s">
        <v>134</v>
      </c>
      <c r="G276" s="244"/>
      <c r="H276" s="247">
        <v>19.62</v>
      </c>
      <c r="I276" s="248"/>
      <c r="J276" s="244"/>
      <c r="K276" s="244"/>
      <c r="L276" s="249"/>
      <c r="M276" s="250"/>
      <c r="N276" s="251"/>
      <c r="O276" s="251"/>
      <c r="P276" s="251"/>
      <c r="Q276" s="251"/>
      <c r="R276" s="251"/>
      <c r="S276" s="251"/>
      <c r="T276" s="252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3" t="s">
        <v>131</v>
      </c>
      <c r="AU276" s="253" t="s">
        <v>83</v>
      </c>
      <c r="AV276" s="14" t="s">
        <v>83</v>
      </c>
      <c r="AW276" s="14" t="s">
        <v>30</v>
      </c>
      <c r="AX276" s="14" t="s">
        <v>73</v>
      </c>
      <c r="AY276" s="253" t="s">
        <v>122</v>
      </c>
    </row>
    <row r="277" spans="1:51" s="14" customFormat="1" ht="12">
      <c r="A277" s="14"/>
      <c r="B277" s="243"/>
      <c r="C277" s="244"/>
      <c r="D277" s="228" t="s">
        <v>131</v>
      </c>
      <c r="E277" s="245" t="s">
        <v>1</v>
      </c>
      <c r="F277" s="246" t="s">
        <v>135</v>
      </c>
      <c r="G277" s="244"/>
      <c r="H277" s="247">
        <v>37.752</v>
      </c>
      <c r="I277" s="248"/>
      <c r="J277" s="244"/>
      <c r="K277" s="244"/>
      <c r="L277" s="249"/>
      <c r="M277" s="250"/>
      <c r="N277" s="251"/>
      <c r="O277" s="251"/>
      <c r="P277" s="251"/>
      <c r="Q277" s="251"/>
      <c r="R277" s="251"/>
      <c r="S277" s="251"/>
      <c r="T277" s="252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3" t="s">
        <v>131</v>
      </c>
      <c r="AU277" s="253" t="s">
        <v>83</v>
      </c>
      <c r="AV277" s="14" t="s">
        <v>83</v>
      </c>
      <c r="AW277" s="14" t="s">
        <v>30</v>
      </c>
      <c r="AX277" s="14" t="s">
        <v>73</v>
      </c>
      <c r="AY277" s="253" t="s">
        <v>122</v>
      </c>
    </row>
    <row r="278" spans="1:51" s="14" customFormat="1" ht="12">
      <c r="A278" s="14"/>
      <c r="B278" s="243"/>
      <c r="C278" s="244"/>
      <c r="D278" s="228" t="s">
        <v>131</v>
      </c>
      <c r="E278" s="245" t="s">
        <v>1</v>
      </c>
      <c r="F278" s="246" t="s">
        <v>136</v>
      </c>
      <c r="G278" s="244"/>
      <c r="H278" s="247">
        <v>11.352</v>
      </c>
      <c r="I278" s="248"/>
      <c r="J278" s="244"/>
      <c r="K278" s="244"/>
      <c r="L278" s="249"/>
      <c r="M278" s="250"/>
      <c r="N278" s="251"/>
      <c r="O278" s="251"/>
      <c r="P278" s="251"/>
      <c r="Q278" s="251"/>
      <c r="R278" s="251"/>
      <c r="S278" s="251"/>
      <c r="T278" s="252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3" t="s">
        <v>131</v>
      </c>
      <c r="AU278" s="253" t="s">
        <v>83</v>
      </c>
      <c r="AV278" s="14" t="s">
        <v>83</v>
      </c>
      <c r="AW278" s="14" t="s">
        <v>30</v>
      </c>
      <c r="AX278" s="14" t="s">
        <v>73</v>
      </c>
      <c r="AY278" s="253" t="s">
        <v>122</v>
      </c>
    </row>
    <row r="279" spans="1:51" s="14" customFormat="1" ht="12">
      <c r="A279" s="14"/>
      <c r="B279" s="243"/>
      <c r="C279" s="244"/>
      <c r="D279" s="228" t="s">
        <v>131</v>
      </c>
      <c r="E279" s="245" t="s">
        <v>1</v>
      </c>
      <c r="F279" s="246" t="s">
        <v>137</v>
      </c>
      <c r="G279" s="244"/>
      <c r="H279" s="247">
        <v>3.678</v>
      </c>
      <c r="I279" s="248"/>
      <c r="J279" s="244"/>
      <c r="K279" s="244"/>
      <c r="L279" s="249"/>
      <c r="M279" s="250"/>
      <c r="N279" s="251"/>
      <c r="O279" s="251"/>
      <c r="P279" s="251"/>
      <c r="Q279" s="251"/>
      <c r="R279" s="251"/>
      <c r="S279" s="251"/>
      <c r="T279" s="252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3" t="s">
        <v>131</v>
      </c>
      <c r="AU279" s="253" t="s">
        <v>83</v>
      </c>
      <c r="AV279" s="14" t="s">
        <v>83</v>
      </c>
      <c r="AW279" s="14" t="s">
        <v>30</v>
      </c>
      <c r="AX279" s="14" t="s">
        <v>73</v>
      </c>
      <c r="AY279" s="253" t="s">
        <v>122</v>
      </c>
    </row>
    <row r="280" spans="1:51" s="14" customFormat="1" ht="12">
      <c r="A280" s="14"/>
      <c r="B280" s="243"/>
      <c r="C280" s="244"/>
      <c r="D280" s="228" t="s">
        <v>131</v>
      </c>
      <c r="E280" s="245" t="s">
        <v>1</v>
      </c>
      <c r="F280" s="246" t="s">
        <v>138</v>
      </c>
      <c r="G280" s="244"/>
      <c r="H280" s="247">
        <v>2.88</v>
      </c>
      <c r="I280" s="248"/>
      <c r="J280" s="244"/>
      <c r="K280" s="244"/>
      <c r="L280" s="249"/>
      <c r="M280" s="250"/>
      <c r="N280" s="251"/>
      <c r="O280" s="251"/>
      <c r="P280" s="251"/>
      <c r="Q280" s="251"/>
      <c r="R280" s="251"/>
      <c r="S280" s="251"/>
      <c r="T280" s="252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3" t="s">
        <v>131</v>
      </c>
      <c r="AU280" s="253" t="s">
        <v>83</v>
      </c>
      <c r="AV280" s="14" t="s">
        <v>83</v>
      </c>
      <c r="AW280" s="14" t="s">
        <v>30</v>
      </c>
      <c r="AX280" s="14" t="s">
        <v>73</v>
      </c>
      <c r="AY280" s="253" t="s">
        <v>122</v>
      </c>
    </row>
    <row r="281" spans="1:51" s="14" customFormat="1" ht="12">
      <c r="A281" s="14"/>
      <c r="B281" s="243"/>
      <c r="C281" s="244"/>
      <c r="D281" s="228" t="s">
        <v>131</v>
      </c>
      <c r="E281" s="245" t="s">
        <v>1</v>
      </c>
      <c r="F281" s="246" t="s">
        <v>139</v>
      </c>
      <c r="G281" s="244"/>
      <c r="H281" s="247">
        <v>4.86</v>
      </c>
      <c r="I281" s="248"/>
      <c r="J281" s="244"/>
      <c r="K281" s="244"/>
      <c r="L281" s="249"/>
      <c r="M281" s="250"/>
      <c r="N281" s="251"/>
      <c r="O281" s="251"/>
      <c r="P281" s="251"/>
      <c r="Q281" s="251"/>
      <c r="R281" s="251"/>
      <c r="S281" s="251"/>
      <c r="T281" s="252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3" t="s">
        <v>131</v>
      </c>
      <c r="AU281" s="253" t="s">
        <v>83</v>
      </c>
      <c r="AV281" s="14" t="s">
        <v>83</v>
      </c>
      <c r="AW281" s="14" t="s">
        <v>30</v>
      </c>
      <c r="AX281" s="14" t="s">
        <v>73</v>
      </c>
      <c r="AY281" s="253" t="s">
        <v>122</v>
      </c>
    </row>
    <row r="282" spans="1:51" s="14" customFormat="1" ht="12">
      <c r="A282" s="14"/>
      <c r="B282" s="243"/>
      <c r="C282" s="244"/>
      <c r="D282" s="228" t="s">
        <v>131</v>
      </c>
      <c r="E282" s="245" t="s">
        <v>1</v>
      </c>
      <c r="F282" s="246" t="s">
        <v>140</v>
      </c>
      <c r="G282" s="244"/>
      <c r="H282" s="247">
        <v>7.26</v>
      </c>
      <c r="I282" s="248"/>
      <c r="J282" s="244"/>
      <c r="K282" s="244"/>
      <c r="L282" s="249"/>
      <c r="M282" s="250"/>
      <c r="N282" s="251"/>
      <c r="O282" s="251"/>
      <c r="P282" s="251"/>
      <c r="Q282" s="251"/>
      <c r="R282" s="251"/>
      <c r="S282" s="251"/>
      <c r="T282" s="252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3" t="s">
        <v>131</v>
      </c>
      <c r="AU282" s="253" t="s">
        <v>83</v>
      </c>
      <c r="AV282" s="14" t="s">
        <v>83</v>
      </c>
      <c r="AW282" s="14" t="s">
        <v>30</v>
      </c>
      <c r="AX282" s="14" t="s">
        <v>73</v>
      </c>
      <c r="AY282" s="253" t="s">
        <v>122</v>
      </c>
    </row>
    <row r="283" spans="1:51" s="15" customFormat="1" ht="12">
      <c r="A283" s="15"/>
      <c r="B283" s="254"/>
      <c r="C283" s="255"/>
      <c r="D283" s="228" t="s">
        <v>131</v>
      </c>
      <c r="E283" s="256" t="s">
        <v>1</v>
      </c>
      <c r="F283" s="257" t="s">
        <v>141</v>
      </c>
      <c r="G283" s="255"/>
      <c r="H283" s="258">
        <v>248.17800000000003</v>
      </c>
      <c r="I283" s="259"/>
      <c r="J283" s="255"/>
      <c r="K283" s="255"/>
      <c r="L283" s="260"/>
      <c r="M283" s="261"/>
      <c r="N283" s="262"/>
      <c r="O283" s="262"/>
      <c r="P283" s="262"/>
      <c r="Q283" s="262"/>
      <c r="R283" s="262"/>
      <c r="S283" s="262"/>
      <c r="T283" s="263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64" t="s">
        <v>131</v>
      </c>
      <c r="AU283" s="264" t="s">
        <v>83</v>
      </c>
      <c r="AV283" s="15" t="s">
        <v>142</v>
      </c>
      <c r="AW283" s="15" t="s">
        <v>30</v>
      </c>
      <c r="AX283" s="15" t="s">
        <v>73</v>
      </c>
      <c r="AY283" s="264" t="s">
        <v>122</v>
      </c>
    </row>
    <row r="284" spans="1:51" s="16" customFormat="1" ht="12">
      <c r="A284" s="16"/>
      <c r="B284" s="265"/>
      <c r="C284" s="266"/>
      <c r="D284" s="228" t="s">
        <v>131</v>
      </c>
      <c r="E284" s="267" t="s">
        <v>1</v>
      </c>
      <c r="F284" s="268" t="s">
        <v>143</v>
      </c>
      <c r="G284" s="266"/>
      <c r="H284" s="269">
        <v>248.17800000000003</v>
      </c>
      <c r="I284" s="270"/>
      <c r="J284" s="266"/>
      <c r="K284" s="266"/>
      <c r="L284" s="271"/>
      <c r="M284" s="272"/>
      <c r="N284" s="273"/>
      <c r="O284" s="273"/>
      <c r="P284" s="273"/>
      <c r="Q284" s="273"/>
      <c r="R284" s="273"/>
      <c r="S284" s="273"/>
      <c r="T284" s="274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T284" s="275" t="s">
        <v>131</v>
      </c>
      <c r="AU284" s="275" t="s">
        <v>83</v>
      </c>
      <c r="AV284" s="16" t="s">
        <v>129</v>
      </c>
      <c r="AW284" s="16" t="s">
        <v>30</v>
      </c>
      <c r="AX284" s="16" t="s">
        <v>81</v>
      </c>
      <c r="AY284" s="275" t="s">
        <v>122</v>
      </c>
    </row>
    <row r="285" spans="1:65" s="2" customFormat="1" ht="24.15" customHeight="1">
      <c r="A285" s="39"/>
      <c r="B285" s="40"/>
      <c r="C285" s="277" t="s">
        <v>203</v>
      </c>
      <c r="D285" s="277" t="s">
        <v>166</v>
      </c>
      <c r="E285" s="278" t="s">
        <v>261</v>
      </c>
      <c r="F285" s="279" t="s">
        <v>262</v>
      </c>
      <c r="G285" s="280" t="s">
        <v>128</v>
      </c>
      <c r="H285" s="281">
        <v>285.407</v>
      </c>
      <c r="I285" s="282"/>
      <c r="J285" s="283">
        <f>ROUND(I285*H285,2)</f>
        <v>0</v>
      </c>
      <c r="K285" s="279" t="s">
        <v>1</v>
      </c>
      <c r="L285" s="284"/>
      <c r="M285" s="285" t="s">
        <v>1</v>
      </c>
      <c r="N285" s="286" t="s">
        <v>38</v>
      </c>
      <c r="O285" s="92"/>
      <c r="P285" s="224">
        <f>O285*H285</f>
        <v>0</v>
      </c>
      <c r="Q285" s="224">
        <v>0</v>
      </c>
      <c r="R285" s="224">
        <f>Q285*H285</f>
        <v>0</v>
      </c>
      <c r="S285" s="224">
        <v>0</v>
      </c>
      <c r="T285" s="225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26" t="s">
        <v>227</v>
      </c>
      <c r="AT285" s="226" t="s">
        <v>166</v>
      </c>
      <c r="AU285" s="226" t="s">
        <v>83</v>
      </c>
      <c r="AY285" s="18" t="s">
        <v>122</v>
      </c>
      <c r="BE285" s="227">
        <f>IF(N285="základní",J285,0)</f>
        <v>0</v>
      </c>
      <c r="BF285" s="227">
        <f>IF(N285="snížená",J285,0)</f>
        <v>0</v>
      </c>
      <c r="BG285" s="227">
        <f>IF(N285="zákl. přenesená",J285,0)</f>
        <v>0</v>
      </c>
      <c r="BH285" s="227">
        <f>IF(N285="sníž. přenesená",J285,0)</f>
        <v>0</v>
      </c>
      <c r="BI285" s="227">
        <f>IF(N285="nulová",J285,0)</f>
        <v>0</v>
      </c>
      <c r="BJ285" s="18" t="s">
        <v>81</v>
      </c>
      <c r="BK285" s="227">
        <f>ROUND(I285*H285,2)</f>
        <v>0</v>
      </c>
      <c r="BL285" s="18" t="s">
        <v>178</v>
      </c>
      <c r="BM285" s="226" t="s">
        <v>263</v>
      </c>
    </row>
    <row r="286" spans="1:47" s="2" customFormat="1" ht="12">
      <c r="A286" s="39"/>
      <c r="B286" s="40"/>
      <c r="C286" s="41"/>
      <c r="D286" s="228" t="s">
        <v>130</v>
      </c>
      <c r="E286" s="41"/>
      <c r="F286" s="229" t="s">
        <v>262</v>
      </c>
      <c r="G286" s="41"/>
      <c r="H286" s="41"/>
      <c r="I286" s="230"/>
      <c r="J286" s="41"/>
      <c r="K286" s="41"/>
      <c r="L286" s="45"/>
      <c r="M286" s="231"/>
      <c r="N286" s="232"/>
      <c r="O286" s="92"/>
      <c r="P286" s="92"/>
      <c r="Q286" s="92"/>
      <c r="R286" s="92"/>
      <c r="S286" s="92"/>
      <c r="T286" s="93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130</v>
      </c>
      <c r="AU286" s="18" t="s">
        <v>83</v>
      </c>
    </row>
    <row r="287" spans="1:51" s="14" customFormat="1" ht="12">
      <c r="A287" s="14"/>
      <c r="B287" s="243"/>
      <c r="C287" s="244"/>
      <c r="D287" s="228" t="s">
        <v>131</v>
      </c>
      <c r="E287" s="245" t="s">
        <v>1</v>
      </c>
      <c r="F287" s="246" t="s">
        <v>264</v>
      </c>
      <c r="G287" s="244"/>
      <c r="H287" s="247">
        <v>285.407</v>
      </c>
      <c r="I287" s="248"/>
      <c r="J287" s="244"/>
      <c r="K287" s="244"/>
      <c r="L287" s="249"/>
      <c r="M287" s="250"/>
      <c r="N287" s="251"/>
      <c r="O287" s="251"/>
      <c r="P287" s="251"/>
      <c r="Q287" s="251"/>
      <c r="R287" s="251"/>
      <c r="S287" s="251"/>
      <c r="T287" s="252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3" t="s">
        <v>131</v>
      </c>
      <c r="AU287" s="253" t="s">
        <v>83</v>
      </c>
      <c r="AV287" s="14" t="s">
        <v>83</v>
      </c>
      <c r="AW287" s="14" t="s">
        <v>30</v>
      </c>
      <c r="AX287" s="14" t="s">
        <v>73</v>
      </c>
      <c r="AY287" s="253" t="s">
        <v>122</v>
      </c>
    </row>
    <row r="288" spans="1:51" s="16" customFormat="1" ht="12">
      <c r="A288" s="16"/>
      <c r="B288" s="265"/>
      <c r="C288" s="266"/>
      <c r="D288" s="228" t="s">
        <v>131</v>
      </c>
      <c r="E288" s="267" t="s">
        <v>1</v>
      </c>
      <c r="F288" s="268" t="s">
        <v>143</v>
      </c>
      <c r="G288" s="266"/>
      <c r="H288" s="269">
        <v>285.407</v>
      </c>
      <c r="I288" s="270"/>
      <c r="J288" s="266"/>
      <c r="K288" s="266"/>
      <c r="L288" s="271"/>
      <c r="M288" s="272"/>
      <c r="N288" s="273"/>
      <c r="O288" s="273"/>
      <c r="P288" s="273"/>
      <c r="Q288" s="273"/>
      <c r="R288" s="273"/>
      <c r="S288" s="273"/>
      <c r="T288" s="274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T288" s="275" t="s">
        <v>131</v>
      </c>
      <c r="AU288" s="275" t="s">
        <v>83</v>
      </c>
      <c r="AV288" s="16" t="s">
        <v>129</v>
      </c>
      <c r="AW288" s="16" t="s">
        <v>30</v>
      </c>
      <c r="AX288" s="16" t="s">
        <v>81</v>
      </c>
      <c r="AY288" s="275" t="s">
        <v>122</v>
      </c>
    </row>
    <row r="289" spans="1:63" s="12" customFormat="1" ht="22.8" customHeight="1">
      <c r="A289" s="12"/>
      <c r="B289" s="199"/>
      <c r="C289" s="200"/>
      <c r="D289" s="201" t="s">
        <v>72</v>
      </c>
      <c r="E289" s="213" t="s">
        <v>265</v>
      </c>
      <c r="F289" s="213" t="s">
        <v>266</v>
      </c>
      <c r="G289" s="200"/>
      <c r="H289" s="200"/>
      <c r="I289" s="203"/>
      <c r="J289" s="214">
        <f>BK289</f>
        <v>0</v>
      </c>
      <c r="K289" s="200"/>
      <c r="L289" s="205"/>
      <c r="M289" s="206"/>
      <c r="N289" s="207"/>
      <c r="O289" s="207"/>
      <c r="P289" s="208">
        <f>SUM(P290:P389)</f>
        <v>0</v>
      </c>
      <c r="Q289" s="207"/>
      <c r="R289" s="208">
        <f>SUM(R290:R389)</f>
        <v>1.2599999999999998</v>
      </c>
      <c r="S289" s="207"/>
      <c r="T289" s="209">
        <f>SUM(T290:T389)</f>
        <v>0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210" t="s">
        <v>83</v>
      </c>
      <c r="AT289" s="211" t="s">
        <v>72</v>
      </c>
      <c r="AU289" s="211" t="s">
        <v>81</v>
      </c>
      <c r="AY289" s="210" t="s">
        <v>122</v>
      </c>
      <c r="BK289" s="212">
        <f>SUM(BK290:BK389)</f>
        <v>0</v>
      </c>
    </row>
    <row r="290" spans="1:65" s="2" customFormat="1" ht="33" customHeight="1">
      <c r="A290" s="39"/>
      <c r="B290" s="40"/>
      <c r="C290" s="215" t="s">
        <v>267</v>
      </c>
      <c r="D290" s="215" t="s">
        <v>125</v>
      </c>
      <c r="E290" s="216" t="s">
        <v>268</v>
      </c>
      <c r="F290" s="217" t="s">
        <v>269</v>
      </c>
      <c r="G290" s="218" t="s">
        <v>128</v>
      </c>
      <c r="H290" s="219">
        <v>15.954</v>
      </c>
      <c r="I290" s="220"/>
      <c r="J290" s="221">
        <f>ROUND(I290*H290,2)</f>
        <v>0</v>
      </c>
      <c r="K290" s="217" t="s">
        <v>1</v>
      </c>
      <c r="L290" s="45"/>
      <c r="M290" s="222" t="s">
        <v>1</v>
      </c>
      <c r="N290" s="223" t="s">
        <v>38</v>
      </c>
      <c r="O290" s="92"/>
      <c r="P290" s="224">
        <f>O290*H290</f>
        <v>0</v>
      </c>
      <c r="Q290" s="224">
        <v>0</v>
      </c>
      <c r="R290" s="224">
        <f>Q290*H290</f>
        <v>0</v>
      </c>
      <c r="S290" s="224">
        <v>0</v>
      </c>
      <c r="T290" s="225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26" t="s">
        <v>178</v>
      </c>
      <c r="AT290" s="226" t="s">
        <v>125</v>
      </c>
      <c r="AU290" s="226" t="s">
        <v>83</v>
      </c>
      <c r="AY290" s="18" t="s">
        <v>122</v>
      </c>
      <c r="BE290" s="227">
        <f>IF(N290="základní",J290,0)</f>
        <v>0</v>
      </c>
      <c r="BF290" s="227">
        <f>IF(N290="snížená",J290,0)</f>
        <v>0</v>
      </c>
      <c r="BG290" s="227">
        <f>IF(N290="zákl. přenesená",J290,0)</f>
        <v>0</v>
      </c>
      <c r="BH290" s="227">
        <f>IF(N290="sníž. přenesená",J290,0)</f>
        <v>0</v>
      </c>
      <c r="BI290" s="227">
        <f>IF(N290="nulová",J290,0)</f>
        <v>0</v>
      </c>
      <c r="BJ290" s="18" t="s">
        <v>81</v>
      </c>
      <c r="BK290" s="227">
        <f>ROUND(I290*H290,2)</f>
        <v>0</v>
      </c>
      <c r="BL290" s="18" t="s">
        <v>178</v>
      </c>
      <c r="BM290" s="226" t="s">
        <v>270</v>
      </c>
    </row>
    <row r="291" spans="1:47" s="2" customFormat="1" ht="12">
      <c r="A291" s="39"/>
      <c r="B291" s="40"/>
      <c r="C291" s="41"/>
      <c r="D291" s="228" t="s">
        <v>130</v>
      </c>
      <c r="E291" s="41"/>
      <c r="F291" s="229" t="s">
        <v>269</v>
      </c>
      <c r="G291" s="41"/>
      <c r="H291" s="41"/>
      <c r="I291" s="230"/>
      <c r="J291" s="41"/>
      <c r="K291" s="41"/>
      <c r="L291" s="45"/>
      <c r="M291" s="231"/>
      <c r="N291" s="232"/>
      <c r="O291" s="92"/>
      <c r="P291" s="92"/>
      <c r="Q291" s="92"/>
      <c r="R291" s="92"/>
      <c r="S291" s="92"/>
      <c r="T291" s="93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130</v>
      </c>
      <c r="AU291" s="18" t="s">
        <v>83</v>
      </c>
    </row>
    <row r="292" spans="1:51" s="14" customFormat="1" ht="12">
      <c r="A292" s="14"/>
      <c r="B292" s="243"/>
      <c r="C292" s="244"/>
      <c r="D292" s="228" t="s">
        <v>131</v>
      </c>
      <c r="E292" s="245" t="s">
        <v>1</v>
      </c>
      <c r="F292" s="246" t="s">
        <v>200</v>
      </c>
      <c r="G292" s="244"/>
      <c r="H292" s="247">
        <v>15.954</v>
      </c>
      <c r="I292" s="248"/>
      <c r="J292" s="244"/>
      <c r="K292" s="244"/>
      <c r="L292" s="249"/>
      <c r="M292" s="250"/>
      <c r="N292" s="251"/>
      <c r="O292" s="251"/>
      <c r="P292" s="251"/>
      <c r="Q292" s="251"/>
      <c r="R292" s="251"/>
      <c r="S292" s="251"/>
      <c r="T292" s="252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3" t="s">
        <v>131</v>
      </c>
      <c r="AU292" s="253" t="s">
        <v>83</v>
      </c>
      <c r="AV292" s="14" t="s">
        <v>83</v>
      </c>
      <c r="AW292" s="14" t="s">
        <v>30</v>
      </c>
      <c r="AX292" s="14" t="s">
        <v>73</v>
      </c>
      <c r="AY292" s="253" t="s">
        <v>122</v>
      </c>
    </row>
    <row r="293" spans="1:51" s="16" customFormat="1" ht="12">
      <c r="A293" s="16"/>
      <c r="B293" s="265"/>
      <c r="C293" s="266"/>
      <c r="D293" s="228" t="s">
        <v>131</v>
      </c>
      <c r="E293" s="267" t="s">
        <v>1</v>
      </c>
      <c r="F293" s="268" t="s">
        <v>143</v>
      </c>
      <c r="G293" s="266"/>
      <c r="H293" s="269">
        <v>15.954</v>
      </c>
      <c r="I293" s="270"/>
      <c r="J293" s="266"/>
      <c r="K293" s="266"/>
      <c r="L293" s="271"/>
      <c r="M293" s="272"/>
      <c r="N293" s="273"/>
      <c r="O293" s="273"/>
      <c r="P293" s="273"/>
      <c r="Q293" s="273"/>
      <c r="R293" s="273"/>
      <c r="S293" s="273"/>
      <c r="T293" s="274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T293" s="275" t="s">
        <v>131</v>
      </c>
      <c r="AU293" s="275" t="s">
        <v>83</v>
      </c>
      <c r="AV293" s="16" t="s">
        <v>129</v>
      </c>
      <c r="AW293" s="16" t="s">
        <v>30</v>
      </c>
      <c r="AX293" s="16" t="s">
        <v>81</v>
      </c>
      <c r="AY293" s="275" t="s">
        <v>122</v>
      </c>
    </row>
    <row r="294" spans="1:65" s="2" customFormat="1" ht="24.15" customHeight="1">
      <c r="A294" s="39"/>
      <c r="B294" s="40"/>
      <c r="C294" s="277" t="s">
        <v>212</v>
      </c>
      <c r="D294" s="277" t="s">
        <v>166</v>
      </c>
      <c r="E294" s="278" t="s">
        <v>271</v>
      </c>
      <c r="F294" s="279" t="s">
        <v>272</v>
      </c>
      <c r="G294" s="280" t="s">
        <v>273</v>
      </c>
      <c r="H294" s="281">
        <v>11</v>
      </c>
      <c r="I294" s="282"/>
      <c r="J294" s="283">
        <f>ROUND(I294*H294,2)</f>
        <v>0</v>
      </c>
      <c r="K294" s="279" t="s">
        <v>1</v>
      </c>
      <c r="L294" s="284"/>
      <c r="M294" s="285" t="s">
        <v>1</v>
      </c>
      <c r="N294" s="286" t="s">
        <v>38</v>
      </c>
      <c r="O294" s="92"/>
      <c r="P294" s="224">
        <f>O294*H294</f>
        <v>0</v>
      </c>
      <c r="Q294" s="224">
        <v>0</v>
      </c>
      <c r="R294" s="224">
        <f>Q294*H294</f>
        <v>0</v>
      </c>
      <c r="S294" s="224">
        <v>0</v>
      </c>
      <c r="T294" s="225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26" t="s">
        <v>227</v>
      </c>
      <c r="AT294" s="226" t="s">
        <v>166</v>
      </c>
      <c r="AU294" s="226" t="s">
        <v>83</v>
      </c>
      <c r="AY294" s="18" t="s">
        <v>122</v>
      </c>
      <c r="BE294" s="227">
        <f>IF(N294="základní",J294,0)</f>
        <v>0</v>
      </c>
      <c r="BF294" s="227">
        <f>IF(N294="snížená",J294,0)</f>
        <v>0</v>
      </c>
      <c r="BG294" s="227">
        <f>IF(N294="zákl. přenesená",J294,0)</f>
        <v>0</v>
      </c>
      <c r="BH294" s="227">
        <f>IF(N294="sníž. přenesená",J294,0)</f>
        <v>0</v>
      </c>
      <c r="BI294" s="227">
        <f>IF(N294="nulová",J294,0)</f>
        <v>0</v>
      </c>
      <c r="BJ294" s="18" t="s">
        <v>81</v>
      </c>
      <c r="BK294" s="227">
        <f>ROUND(I294*H294,2)</f>
        <v>0</v>
      </c>
      <c r="BL294" s="18" t="s">
        <v>178</v>
      </c>
      <c r="BM294" s="226" t="s">
        <v>274</v>
      </c>
    </row>
    <row r="295" spans="1:47" s="2" customFormat="1" ht="12">
      <c r="A295" s="39"/>
      <c r="B295" s="40"/>
      <c r="C295" s="41"/>
      <c r="D295" s="228" t="s">
        <v>130</v>
      </c>
      <c r="E295" s="41"/>
      <c r="F295" s="229" t="s">
        <v>272</v>
      </c>
      <c r="G295" s="41"/>
      <c r="H295" s="41"/>
      <c r="I295" s="230"/>
      <c r="J295" s="41"/>
      <c r="K295" s="41"/>
      <c r="L295" s="45"/>
      <c r="M295" s="231"/>
      <c r="N295" s="232"/>
      <c r="O295" s="92"/>
      <c r="P295" s="92"/>
      <c r="Q295" s="92"/>
      <c r="R295" s="92"/>
      <c r="S295" s="92"/>
      <c r="T295" s="93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130</v>
      </c>
      <c r="AU295" s="18" t="s">
        <v>83</v>
      </c>
    </row>
    <row r="296" spans="1:47" s="2" customFormat="1" ht="12">
      <c r="A296" s="39"/>
      <c r="B296" s="40"/>
      <c r="C296" s="41"/>
      <c r="D296" s="228" t="s">
        <v>164</v>
      </c>
      <c r="E296" s="41"/>
      <c r="F296" s="276" t="s">
        <v>275</v>
      </c>
      <c r="G296" s="41"/>
      <c r="H296" s="41"/>
      <c r="I296" s="230"/>
      <c r="J296" s="41"/>
      <c r="K296" s="41"/>
      <c r="L296" s="45"/>
      <c r="M296" s="231"/>
      <c r="N296" s="232"/>
      <c r="O296" s="92"/>
      <c r="P296" s="92"/>
      <c r="Q296" s="92"/>
      <c r="R296" s="92"/>
      <c r="S296" s="92"/>
      <c r="T296" s="93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164</v>
      </c>
      <c r="AU296" s="18" t="s">
        <v>83</v>
      </c>
    </row>
    <row r="297" spans="1:65" s="2" customFormat="1" ht="33" customHeight="1">
      <c r="A297" s="39"/>
      <c r="B297" s="40"/>
      <c r="C297" s="215" t="s">
        <v>276</v>
      </c>
      <c r="D297" s="215" t="s">
        <v>125</v>
      </c>
      <c r="E297" s="216" t="s">
        <v>277</v>
      </c>
      <c r="F297" s="217" t="s">
        <v>278</v>
      </c>
      <c r="G297" s="218" t="s">
        <v>128</v>
      </c>
      <c r="H297" s="219">
        <v>466.072</v>
      </c>
      <c r="I297" s="220"/>
      <c r="J297" s="221">
        <f>ROUND(I297*H297,2)</f>
        <v>0</v>
      </c>
      <c r="K297" s="217" t="s">
        <v>1</v>
      </c>
      <c r="L297" s="45"/>
      <c r="M297" s="222" t="s">
        <v>1</v>
      </c>
      <c r="N297" s="223" t="s">
        <v>38</v>
      </c>
      <c r="O297" s="92"/>
      <c r="P297" s="224">
        <f>O297*H297</f>
        <v>0</v>
      </c>
      <c r="Q297" s="224">
        <v>0</v>
      </c>
      <c r="R297" s="224">
        <f>Q297*H297</f>
        <v>0</v>
      </c>
      <c r="S297" s="224">
        <v>0</v>
      </c>
      <c r="T297" s="225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26" t="s">
        <v>178</v>
      </c>
      <c r="AT297" s="226" t="s">
        <v>125</v>
      </c>
      <c r="AU297" s="226" t="s">
        <v>83</v>
      </c>
      <c r="AY297" s="18" t="s">
        <v>122</v>
      </c>
      <c r="BE297" s="227">
        <f>IF(N297="základní",J297,0)</f>
        <v>0</v>
      </c>
      <c r="BF297" s="227">
        <f>IF(N297="snížená",J297,0)</f>
        <v>0</v>
      </c>
      <c r="BG297" s="227">
        <f>IF(N297="zákl. přenesená",J297,0)</f>
        <v>0</v>
      </c>
      <c r="BH297" s="227">
        <f>IF(N297="sníž. přenesená",J297,0)</f>
        <v>0</v>
      </c>
      <c r="BI297" s="227">
        <f>IF(N297="nulová",J297,0)</f>
        <v>0</v>
      </c>
      <c r="BJ297" s="18" t="s">
        <v>81</v>
      </c>
      <c r="BK297" s="227">
        <f>ROUND(I297*H297,2)</f>
        <v>0</v>
      </c>
      <c r="BL297" s="18" t="s">
        <v>178</v>
      </c>
      <c r="BM297" s="226" t="s">
        <v>279</v>
      </c>
    </row>
    <row r="298" spans="1:47" s="2" customFormat="1" ht="12">
      <c r="A298" s="39"/>
      <c r="B298" s="40"/>
      <c r="C298" s="41"/>
      <c r="D298" s="228" t="s">
        <v>130</v>
      </c>
      <c r="E298" s="41"/>
      <c r="F298" s="229" t="s">
        <v>278</v>
      </c>
      <c r="G298" s="41"/>
      <c r="H298" s="41"/>
      <c r="I298" s="230"/>
      <c r="J298" s="41"/>
      <c r="K298" s="41"/>
      <c r="L298" s="45"/>
      <c r="M298" s="231"/>
      <c r="N298" s="232"/>
      <c r="O298" s="92"/>
      <c r="P298" s="92"/>
      <c r="Q298" s="92"/>
      <c r="R298" s="92"/>
      <c r="S298" s="92"/>
      <c r="T298" s="93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130</v>
      </c>
      <c r="AU298" s="18" t="s">
        <v>83</v>
      </c>
    </row>
    <row r="299" spans="1:51" s="14" customFormat="1" ht="12">
      <c r="A299" s="14"/>
      <c r="B299" s="243"/>
      <c r="C299" s="244"/>
      <c r="D299" s="228" t="s">
        <v>131</v>
      </c>
      <c r="E299" s="245" t="s">
        <v>1</v>
      </c>
      <c r="F299" s="246" t="s">
        <v>204</v>
      </c>
      <c r="G299" s="244"/>
      <c r="H299" s="247">
        <v>313.051</v>
      </c>
      <c r="I299" s="248"/>
      <c r="J299" s="244"/>
      <c r="K299" s="244"/>
      <c r="L299" s="249"/>
      <c r="M299" s="250"/>
      <c r="N299" s="251"/>
      <c r="O299" s="251"/>
      <c r="P299" s="251"/>
      <c r="Q299" s="251"/>
      <c r="R299" s="251"/>
      <c r="S299" s="251"/>
      <c r="T299" s="252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3" t="s">
        <v>131</v>
      </c>
      <c r="AU299" s="253" t="s">
        <v>83</v>
      </c>
      <c r="AV299" s="14" t="s">
        <v>83</v>
      </c>
      <c r="AW299" s="14" t="s">
        <v>30</v>
      </c>
      <c r="AX299" s="14" t="s">
        <v>73</v>
      </c>
      <c r="AY299" s="253" t="s">
        <v>122</v>
      </c>
    </row>
    <row r="300" spans="1:51" s="14" customFormat="1" ht="12">
      <c r="A300" s="14"/>
      <c r="B300" s="243"/>
      <c r="C300" s="244"/>
      <c r="D300" s="228" t="s">
        <v>131</v>
      </c>
      <c r="E300" s="245" t="s">
        <v>1</v>
      </c>
      <c r="F300" s="246" t="s">
        <v>213</v>
      </c>
      <c r="G300" s="244"/>
      <c r="H300" s="247">
        <v>41.14</v>
      </c>
      <c r="I300" s="248"/>
      <c r="J300" s="244"/>
      <c r="K300" s="244"/>
      <c r="L300" s="249"/>
      <c r="M300" s="250"/>
      <c r="N300" s="251"/>
      <c r="O300" s="251"/>
      <c r="P300" s="251"/>
      <c r="Q300" s="251"/>
      <c r="R300" s="251"/>
      <c r="S300" s="251"/>
      <c r="T300" s="252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3" t="s">
        <v>131</v>
      </c>
      <c r="AU300" s="253" t="s">
        <v>83</v>
      </c>
      <c r="AV300" s="14" t="s">
        <v>83</v>
      </c>
      <c r="AW300" s="14" t="s">
        <v>30</v>
      </c>
      <c r="AX300" s="14" t="s">
        <v>73</v>
      </c>
      <c r="AY300" s="253" t="s">
        <v>122</v>
      </c>
    </row>
    <row r="301" spans="1:51" s="14" customFormat="1" ht="12">
      <c r="A301" s="14"/>
      <c r="B301" s="243"/>
      <c r="C301" s="244"/>
      <c r="D301" s="228" t="s">
        <v>131</v>
      </c>
      <c r="E301" s="245" t="s">
        <v>1</v>
      </c>
      <c r="F301" s="246" t="s">
        <v>280</v>
      </c>
      <c r="G301" s="244"/>
      <c r="H301" s="247">
        <v>42.592</v>
      </c>
      <c r="I301" s="248"/>
      <c r="J301" s="244"/>
      <c r="K301" s="244"/>
      <c r="L301" s="249"/>
      <c r="M301" s="250"/>
      <c r="N301" s="251"/>
      <c r="O301" s="251"/>
      <c r="P301" s="251"/>
      <c r="Q301" s="251"/>
      <c r="R301" s="251"/>
      <c r="S301" s="251"/>
      <c r="T301" s="252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3" t="s">
        <v>131</v>
      </c>
      <c r="AU301" s="253" t="s">
        <v>83</v>
      </c>
      <c r="AV301" s="14" t="s">
        <v>83</v>
      </c>
      <c r="AW301" s="14" t="s">
        <v>30</v>
      </c>
      <c r="AX301" s="14" t="s">
        <v>73</v>
      </c>
      <c r="AY301" s="253" t="s">
        <v>122</v>
      </c>
    </row>
    <row r="302" spans="1:51" s="14" customFormat="1" ht="12">
      <c r="A302" s="14"/>
      <c r="B302" s="243"/>
      <c r="C302" s="244"/>
      <c r="D302" s="228" t="s">
        <v>131</v>
      </c>
      <c r="E302" s="245" t="s">
        <v>1</v>
      </c>
      <c r="F302" s="246" t="s">
        <v>200</v>
      </c>
      <c r="G302" s="244"/>
      <c r="H302" s="247">
        <v>15.954</v>
      </c>
      <c r="I302" s="248"/>
      <c r="J302" s="244"/>
      <c r="K302" s="244"/>
      <c r="L302" s="249"/>
      <c r="M302" s="250"/>
      <c r="N302" s="251"/>
      <c r="O302" s="251"/>
      <c r="P302" s="251"/>
      <c r="Q302" s="251"/>
      <c r="R302" s="251"/>
      <c r="S302" s="251"/>
      <c r="T302" s="252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3" t="s">
        <v>131</v>
      </c>
      <c r="AU302" s="253" t="s">
        <v>83</v>
      </c>
      <c r="AV302" s="14" t="s">
        <v>83</v>
      </c>
      <c r="AW302" s="14" t="s">
        <v>30</v>
      </c>
      <c r="AX302" s="14" t="s">
        <v>73</v>
      </c>
      <c r="AY302" s="253" t="s">
        <v>122</v>
      </c>
    </row>
    <row r="303" spans="1:51" s="14" customFormat="1" ht="12">
      <c r="A303" s="14"/>
      <c r="B303" s="243"/>
      <c r="C303" s="244"/>
      <c r="D303" s="228" t="s">
        <v>131</v>
      </c>
      <c r="E303" s="245" t="s">
        <v>1</v>
      </c>
      <c r="F303" s="246" t="s">
        <v>281</v>
      </c>
      <c r="G303" s="244"/>
      <c r="H303" s="247">
        <v>21.94</v>
      </c>
      <c r="I303" s="248"/>
      <c r="J303" s="244"/>
      <c r="K303" s="244"/>
      <c r="L303" s="249"/>
      <c r="M303" s="250"/>
      <c r="N303" s="251"/>
      <c r="O303" s="251"/>
      <c r="P303" s="251"/>
      <c r="Q303" s="251"/>
      <c r="R303" s="251"/>
      <c r="S303" s="251"/>
      <c r="T303" s="252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3" t="s">
        <v>131</v>
      </c>
      <c r="AU303" s="253" t="s">
        <v>83</v>
      </c>
      <c r="AV303" s="14" t="s">
        <v>83</v>
      </c>
      <c r="AW303" s="14" t="s">
        <v>30</v>
      </c>
      <c r="AX303" s="14" t="s">
        <v>73</v>
      </c>
      <c r="AY303" s="253" t="s">
        <v>122</v>
      </c>
    </row>
    <row r="304" spans="1:51" s="14" customFormat="1" ht="12">
      <c r="A304" s="14"/>
      <c r="B304" s="243"/>
      <c r="C304" s="244"/>
      <c r="D304" s="228" t="s">
        <v>131</v>
      </c>
      <c r="E304" s="245" t="s">
        <v>1</v>
      </c>
      <c r="F304" s="246" t="s">
        <v>214</v>
      </c>
      <c r="G304" s="244"/>
      <c r="H304" s="247">
        <v>9.315</v>
      </c>
      <c r="I304" s="248"/>
      <c r="J304" s="244"/>
      <c r="K304" s="244"/>
      <c r="L304" s="249"/>
      <c r="M304" s="250"/>
      <c r="N304" s="251"/>
      <c r="O304" s="251"/>
      <c r="P304" s="251"/>
      <c r="Q304" s="251"/>
      <c r="R304" s="251"/>
      <c r="S304" s="251"/>
      <c r="T304" s="252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3" t="s">
        <v>131</v>
      </c>
      <c r="AU304" s="253" t="s">
        <v>83</v>
      </c>
      <c r="AV304" s="14" t="s">
        <v>83</v>
      </c>
      <c r="AW304" s="14" t="s">
        <v>30</v>
      </c>
      <c r="AX304" s="14" t="s">
        <v>73</v>
      </c>
      <c r="AY304" s="253" t="s">
        <v>122</v>
      </c>
    </row>
    <row r="305" spans="1:51" s="14" customFormat="1" ht="12">
      <c r="A305" s="14"/>
      <c r="B305" s="243"/>
      <c r="C305" s="244"/>
      <c r="D305" s="228" t="s">
        <v>131</v>
      </c>
      <c r="E305" s="245" t="s">
        <v>1</v>
      </c>
      <c r="F305" s="246" t="s">
        <v>207</v>
      </c>
      <c r="G305" s="244"/>
      <c r="H305" s="247">
        <v>9.12</v>
      </c>
      <c r="I305" s="248"/>
      <c r="J305" s="244"/>
      <c r="K305" s="244"/>
      <c r="L305" s="249"/>
      <c r="M305" s="250"/>
      <c r="N305" s="251"/>
      <c r="O305" s="251"/>
      <c r="P305" s="251"/>
      <c r="Q305" s="251"/>
      <c r="R305" s="251"/>
      <c r="S305" s="251"/>
      <c r="T305" s="252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3" t="s">
        <v>131</v>
      </c>
      <c r="AU305" s="253" t="s">
        <v>83</v>
      </c>
      <c r="AV305" s="14" t="s">
        <v>83</v>
      </c>
      <c r="AW305" s="14" t="s">
        <v>30</v>
      </c>
      <c r="AX305" s="14" t="s">
        <v>73</v>
      </c>
      <c r="AY305" s="253" t="s">
        <v>122</v>
      </c>
    </row>
    <row r="306" spans="1:51" s="14" customFormat="1" ht="12">
      <c r="A306" s="14"/>
      <c r="B306" s="243"/>
      <c r="C306" s="244"/>
      <c r="D306" s="228" t="s">
        <v>131</v>
      </c>
      <c r="E306" s="245" t="s">
        <v>1</v>
      </c>
      <c r="F306" s="246" t="s">
        <v>208</v>
      </c>
      <c r="G306" s="244"/>
      <c r="H306" s="247">
        <v>12.96</v>
      </c>
      <c r="I306" s="248"/>
      <c r="J306" s="244"/>
      <c r="K306" s="244"/>
      <c r="L306" s="249"/>
      <c r="M306" s="250"/>
      <c r="N306" s="251"/>
      <c r="O306" s="251"/>
      <c r="P306" s="251"/>
      <c r="Q306" s="251"/>
      <c r="R306" s="251"/>
      <c r="S306" s="251"/>
      <c r="T306" s="252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3" t="s">
        <v>131</v>
      </c>
      <c r="AU306" s="253" t="s">
        <v>83</v>
      </c>
      <c r="AV306" s="14" t="s">
        <v>83</v>
      </c>
      <c r="AW306" s="14" t="s">
        <v>30</v>
      </c>
      <c r="AX306" s="14" t="s">
        <v>73</v>
      </c>
      <c r="AY306" s="253" t="s">
        <v>122</v>
      </c>
    </row>
    <row r="307" spans="1:51" s="15" customFormat="1" ht="12">
      <c r="A307" s="15"/>
      <c r="B307" s="254"/>
      <c r="C307" s="255"/>
      <c r="D307" s="228" t="s">
        <v>131</v>
      </c>
      <c r="E307" s="256" t="s">
        <v>1</v>
      </c>
      <c r="F307" s="257" t="s">
        <v>141</v>
      </c>
      <c r="G307" s="255"/>
      <c r="H307" s="258">
        <v>466.07199999999995</v>
      </c>
      <c r="I307" s="259"/>
      <c r="J307" s="255"/>
      <c r="K307" s="255"/>
      <c r="L307" s="260"/>
      <c r="M307" s="261"/>
      <c r="N307" s="262"/>
      <c r="O307" s="262"/>
      <c r="P307" s="262"/>
      <c r="Q307" s="262"/>
      <c r="R307" s="262"/>
      <c r="S307" s="262"/>
      <c r="T307" s="263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64" t="s">
        <v>131</v>
      </c>
      <c r="AU307" s="264" t="s">
        <v>83</v>
      </c>
      <c r="AV307" s="15" t="s">
        <v>142</v>
      </c>
      <c r="AW307" s="15" t="s">
        <v>30</v>
      </c>
      <c r="AX307" s="15" t="s">
        <v>73</v>
      </c>
      <c r="AY307" s="264" t="s">
        <v>122</v>
      </c>
    </row>
    <row r="308" spans="1:51" s="16" customFormat="1" ht="12">
      <c r="A308" s="16"/>
      <c r="B308" s="265"/>
      <c r="C308" s="266"/>
      <c r="D308" s="228" t="s">
        <v>131</v>
      </c>
      <c r="E308" s="267" t="s">
        <v>1</v>
      </c>
      <c r="F308" s="268" t="s">
        <v>143</v>
      </c>
      <c r="G308" s="266"/>
      <c r="H308" s="269">
        <v>466.07199999999995</v>
      </c>
      <c r="I308" s="270"/>
      <c r="J308" s="266"/>
      <c r="K308" s="266"/>
      <c r="L308" s="271"/>
      <c r="M308" s="272"/>
      <c r="N308" s="273"/>
      <c r="O308" s="273"/>
      <c r="P308" s="273"/>
      <c r="Q308" s="273"/>
      <c r="R308" s="273"/>
      <c r="S308" s="273"/>
      <c r="T308" s="274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T308" s="275" t="s">
        <v>131</v>
      </c>
      <c r="AU308" s="275" t="s">
        <v>83</v>
      </c>
      <c r="AV308" s="16" t="s">
        <v>129</v>
      </c>
      <c r="AW308" s="16" t="s">
        <v>30</v>
      </c>
      <c r="AX308" s="16" t="s">
        <v>81</v>
      </c>
      <c r="AY308" s="275" t="s">
        <v>122</v>
      </c>
    </row>
    <row r="309" spans="1:65" s="2" customFormat="1" ht="24.15" customHeight="1">
      <c r="A309" s="39"/>
      <c r="B309" s="40"/>
      <c r="C309" s="277" t="s">
        <v>220</v>
      </c>
      <c r="D309" s="277" t="s">
        <v>166</v>
      </c>
      <c r="E309" s="278" t="s">
        <v>282</v>
      </c>
      <c r="F309" s="279" t="s">
        <v>283</v>
      </c>
      <c r="G309" s="280" t="s">
        <v>273</v>
      </c>
      <c r="H309" s="281">
        <v>84</v>
      </c>
      <c r="I309" s="282"/>
      <c r="J309" s="283">
        <f>ROUND(I309*H309,2)</f>
        <v>0</v>
      </c>
      <c r="K309" s="279" t="s">
        <v>1</v>
      </c>
      <c r="L309" s="284"/>
      <c r="M309" s="285" t="s">
        <v>1</v>
      </c>
      <c r="N309" s="286" t="s">
        <v>38</v>
      </c>
      <c r="O309" s="92"/>
      <c r="P309" s="224">
        <f>O309*H309</f>
        <v>0</v>
      </c>
      <c r="Q309" s="224">
        <v>0</v>
      </c>
      <c r="R309" s="224">
        <f>Q309*H309</f>
        <v>0</v>
      </c>
      <c r="S309" s="224">
        <v>0</v>
      </c>
      <c r="T309" s="225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26" t="s">
        <v>227</v>
      </c>
      <c r="AT309" s="226" t="s">
        <v>166</v>
      </c>
      <c r="AU309" s="226" t="s">
        <v>83</v>
      </c>
      <c r="AY309" s="18" t="s">
        <v>122</v>
      </c>
      <c r="BE309" s="227">
        <f>IF(N309="základní",J309,0)</f>
        <v>0</v>
      </c>
      <c r="BF309" s="227">
        <f>IF(N309="snížená",J309,0)</f>
        <v>0</v>
      </c>
      <c r="BG309" s="227">
        <f>IF(N309="zákl. přenesená",J309,0)</f>
        <v>0</v>
      </c>
      <c r="BH309" s="227">
        <f>IF(N309="sníž. přenesená",J309,0)</f>
        <v>0</v>
      </c>
      <c r="BI309" s="227">
        <f>IF(N309="nulová",J309,0)</f>
        <v>0</v>
      </c>
      <c r="BJ309" s="18" t="s">
        <v>81</v>
      </c>
      <c r="BK309" s="227">
        <f>ROUND(I309*H309,2)</f>
        <v>0</v>
      </c>
      <c r="BL309" s="18" t="s">
        <v>178</v>
      </c>
      <c r="BM309" s="226" t="s">
        <v>284</v>
      </c>
    </row>
    <row r="310" spans="1:47" s="2" customFormat="1" ht="12">
      <c r="A310" s="39"/>
      <c r="B310" s="40"/>
      <c r="C310" s="41"/>
      <c r="D310" s="228" t="s">
        <v>130</v>
      </c>
      <c r="E310" s="41"/>
      <c r="F310" s="229" t="s">
        <v>283</v>
      </c>
      <c r="G310" s="41"/>
      <c r="H310" s="41"/>
      <c r="I310" s="230"/>
      <c r="J310" s="41"/>
      <c r="K310" s="41"/>
      <c r="L310" s="45"/>
      <c r="M310" s="231"/>
      <c r="N310" s="232"/>
      <c r="O310" s="92"/>
      <c r="P310" s="92"/>
      <c r="Q310" s="92"/>
      <c r="R310" s="92"/>
      <c r="S310" s="92"/>
      <c r="T310" s="93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130</v>
      </c>
      <c r="AU310" s="18" t="s">
        <v>83</v>
      </c>
    </row>
    <row r="311" spans="1:47" s="2" customFormat="1" ht="12">
      <c r="A311" s="39"/>
      <c r="B311" s="40"/>
      <c r="C311" s="41"/>
      <c r="D311" s="228" t="s">
        <v>164</v>
      </c>
      <c r="E311" s="41"/>
      <c r="F311" s="276" t="s">
        <v>275</v>
      </c>
      <c r="G311" s="41"/>
      <c r="H311" s="41"/>
      <c r="I311" s="230"/>
      <c r="J311" s="41"/>
      <c r="K311" s="41"/>
      <c r="L311" s="45"/>
      <c r="M311" s="231"/>
      <c r="N311" s="232"/>
      <c r="O311" s="92"/>
      <c r="P311" s="92"/>
      <c r="Q311" s="92"/>
      <c r="R311" s="92"/>
      <c r="S311" s="92"/>
      <c r="T311" s="93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164</v>
      </c>
      <c r="AU311" s="18" t="s">
        <v>83</v>
      </c>
    </row>
    <row r="312" spans="1:65" s="2" customFormat="1" ht="24.15" customHeight="1">
      <c r="A312" s="39"/>
      <c r="B312" s="40"/>
      <c r="C312" s="277" t="s">
        <v>285</v>
      </c>
      <c r="D312" s="277" t="s">
        <v>166</v>
      </c>
      <c r="E312" s="278" t="s">
        <v>286</v>
      </c>
      <c r="F312" s="279" t="s">
        <v>287</v>
      </c>
      <c r="G312" s="280" t="s">
        <v>273</v>
      </c>
      <c r="H312" s="281">
        <v>10</v>
      </c>
      <c r="I312" s="282"/>
      <c r="J312" s="283">
        <f>ROUND(I312*H312,2)</f>
        <v>0</v>
      </c>
      <c r="K312" s="279" t="s">
        <v>1</v>
      </c>
      <c r="L312" s="284"/>
      <c r="M312" s="285" t="s">
        <v>1</v>
      </c>
      <c r="N312" s="286" t="s">
        <v>38</v>
      </c>
      <c r="O312" s="92"/>
      <c r="P312" s="224">
        <f>O312*H312</f>
        <v>0</v>
      </c>
      <c r="Q312" s="224">
        <v>0</v>
      </c>
      <c r="R312" s="224">
        <f>Q312*H312</f>
        <v>0</v>
      </c>
      <c r="S312" s="224">
        <v>0</v>
      </c>
      <c r="T312" s="225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26" t="s">
        <v>227</v>
      </c>
      <c r="AT312" s="226" t="s">
        <v>166</v>
      </c>
      <c r="AU312" s="226" t="s">
        <v>83</v>
      </c>
      <c r="AY312" s="18" t="s">
        <v>122</v>
      </c>
      <c r="BE312" s="227">
        <f>IF(N312="základní",J312,0)</f>
        <v>0</v>
      </c>
      <c r="BF312" s="227">
        <f>IF(N312="snížená",J312,0)</f>
        <v>0</v>
      </c>
      <c r="BG312" s="227">
        <f>IF(N312="zákl. přenesená",J312,0)</f>
        <v>0</v>
      </c>
      <c r="BH312" s="227">
        <f>IF(N312="sníž. přenesená",J312,0)</f>
        <v>0</v>
      </c>
      <c r="BI312" s="227">
        <f>IF(N312="nulová",J312,0)</f>
        <v>0</v>
      </c>
      <c r="BJ312" s="18" t="s">
        <v>81</v>
      </c>
      <c r="BK312" s="227">
        <f>ROUND(I312*H312,2)</f>
        <v>0</v>
      </c>
      <c r="BL312" s="18" t="s">
        <v>178</v>
      </c>
      <c r="BM312" s="226" t="s">
        <v>288</v>
      </c>
    </row>
    <row r="313" spans="1:47" s="2" customFormat="1" ht="12">
      <c r="A313" s="39"/>
      <c r="B313" s="40"/>
      <c r="C313" s="41"/>
      <c r="D313" s="228" t="s">
        <v>130</v>
      </c>
      <c r="E313" s="41"/>
      <c r="F313" s="229" t="s">
        <v>287</v>
      </c>
      <c r="G313" s="41"/>
      <c r="H313" s="41"/>
      <c r="I313" s="230"/>
      <c r="J313" s="41"/>
      <c r="K313" s="41"/>
      <c r="L313" s="45"/>
      <c r="M313" s="231"/>
      <c r="N313" s="232"/>
      <c r="O313" s="92"/>
      <c r="P313" s="92"/>
      <c r="Q313" s="92"/>
      <c r="R313" s="92"/>
      <c r="S313" s="92"/>
      <c r="T313" s="93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130</v>
      </c>
      <c r="AU313" s="18" t="s">
        <v>83</v>
      </c>
    </row>
    <row r="314" spans="1:47" s="2" customFormat="1" ht="12">
      <c r="A314" s="39"/>
      <c r="B314" s="40"/>
      <c r="C314" s="41"/>
      <c r="D314" s="228" t="s">
        <v>164</v>
      </c>
      <c r="E314" s="41"/>
      <c r="F314" s="276" t="s">
        <v>275</v>
      </c>
      <c r="G314" s="41"/>
      <c r="H314" s="41"/>
      <c r="I314" s="230"/>
      <c r="J314" s="41"/>
      <c r="K314" s="41"/>
      <c r="L314" s="45"/>
      <c r="M314" s="231"/>
      <c r="N314" s="232"/>
      <c r="O314" s="92"/>
      <c r="P314" s="92"/>
      <c r="Q314" s="92"/>
      <c r="R314" s="92"/>
      <c r="S314" s="92"/>
      <c r="T314" s="93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T314" s="18" t="s">
        <v>164</v>
      </c>
      <c r="AU314" s="18" t="s">
        <v>83</v>
      </c>
    </row>
    <row r="315" spans="1:65" s="2" customFormat="1" ht="24.15" customHeight="1">
      <c r="A315" s="39"/>
      <c r="B315" s="40"/>
      <c r="C315" s="277" t="s">
        <v>223</v>
      </c>
      <c r="D315" s="277" t="s">
        <v>166</v>
      </c>
      <c r="E315" s="278" t="s">
        <v>289</v>
      </c>
      <c r="F315" s="279" t="s">
        <v>290</v>
      </c>
      <c r="G315" s="280" t="s">
        <v>273</v>
      </c>
      <c r="H315" s="281">
        <v>22</v>
      </c>
      <c r="I315" s="282"/>
      <c r="J315" s="283">
        <f>ROUND(I315*H315,2)</f>
        <v>0</v>
      </c>
      <c r="K315" s="279" t="s">
        <v>1</v>
      </c>
      <c r="L315" s="284"/>
      <c r="M315" s="285" t="s">
        <v>1</v>
      </c>
      <c r="N315" s="286" t="s">
        <v>38</v>
      </c>
      <c r="O315" s="92"/>
      <c r="P315" s="224">
        <f>O315*H315</f>
        <v>0</v>
      </c>
      <c r="Q315" s="224">
        <v>0</v>
      </c>
      <c r="R315" s="224">
        <f>Q315*H315</f>
        <v>0</v>
      </c>
      <c r="S315" s="224">
        <v>0</v>
      </c>
      <c r="T315" s="225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26" t="s">
        <v>227</v>
      </c>
      <c r="AT315" s="226" t="s">
        <v>166</v>
      </c>
      <c r="AU315" s="226" t="s">
        <v>83</v>
      </c>
      <c r="AY315" s="18" t="s">
        <v>122</v>
      </c>
      <c r="BE315" s="227">
        <f>IF(N315="základní",J315,0)</f>
        <v>0</v>
      </c>
      <c r="BF315" s="227">
        <f>IF(N315="snížená",J315,0)</f>
        <v>0</v>
      </c>
      <c r="BG315" s="227">
        <f>IF(N315="zákl. přenesená",J315,0)</f>
        <v>0</v>
      </c>
      <c r="BH315" s="227">
        <f>IF(N315="sníž. přenesená",J315,0)</f>
        <v>0</v>
      </c>
      <c r="BI315" s="227">
        <f>IF(N315="nulová",J315,0)</f>
        <v>0</v>
      </c>
      <c r="BJ315" s="18" t="s">
        <v>81</v>
      </c>
      <c r="BK315" s="227">
        <f>ROUND(I315*H315,2)</f>
        <v>0</v>
      </c>
      <c r="BL315" s="18" t="s">
        <v>178</v>
      </c>
      <c r="BM315" s="226" t="s">
        <v>291</v>
      </c>
    </row>
    <row r="316" spans="1:47" s="2" customFormat="1" ht="12">
      <c r="A316" s="39"/>
      <c r="B316" s="40"/>
      <c r="C316" s="41"/>
      <c r="D316" s="228" t="s">
        <v>130</v>
      </c>
      <c r="E316" s="41"/>
      <c r="F316" s="229" t="s">
        <v>290</v>
      </c>
      <c r="G316" s="41"/>
      <c r="H316" s="41"/>
      <c r="I316" s="230"/>
      <c r="J316" s="41"/>
      <c r="K316" s="41"/>
      <c r="L316" s="45"/>
      <c r="M316" s="231"/>
      <c r="N316" s="232"/>
      <c r="O316" s="92"/>
      <c r="P316" s="92"/>
      <c r="Q316" s="92"/>
      <c r="R316" s="92"/>
      <c r="S316" s="92"/>
      <c r="T316" s="93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130</v>
      </c>
      <c r="AU316" s="18" t="s">
        <v>83</v>
      </c>
    </row>
    <row r="317" spans="1:47" s="2" customFormat="1" ht="12">
      <c r="A317" s="39"/>
      <c r="B317" s="40"/>
      <c r="C317" s="41"/>
      <c r="D317" s="228" t="s">
        <v>164</v>
      </c>
      <c r="E317" s="41"/>
      <c r="F317" s="276" t="s">
        <v>275</v>
      </c>
      <c r="G317" s="41"/>
      <c r="H317" s="41"/>
      <c r="I317" s="230"/>
      <c r="J317" s="41"/>
      <c r="K317" s="41"/>
      <c r="L317" s="45"/>
      <c r="M317" s="231"/>
      <c r="N317" s="232"/>
      <c r="O317" s="92"/>
      <c r="P317" s="92"/>
      <c r="Q317" s="92"/>
      <c r="R317" s="92"/>
      <c r="S317" s="92"/>
      <c r="T317" s="93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164</v>
      </c>
      <c r="AU317" s="18" t="s">
        <v>83</v>
      </c>
    </row>
    <row r="318" spans="1:65" s="2" customFormat="1" ht="24.15" customHeight="1">
      <c r="A318" s="39"/>
      <c r="B318" s="40"/>
      <c r="C318" s="277" t="s">
        <v>292</v>
      </c>
      <c r="D318" s="277" t="s">
        <v>166</v>
      </c>
      <c r="E318" s="278" t="s">
        <v>293</v>
      </c>
      <c r="F318" s="279" t="s">
        <v>294</v>
      </c>
      <c r="G318" s="280" t="s">
        <v>273</v>
      </c>
      <c r="H318" s="281">
        <v>2</v>
      </c>
      <c r="I318" s="282"/>
      <c r="J318" s="283">
        <f>ROUND(I318*H318,2)</f>
        <v>0</v>
      </c>
      <c r="K318" s="279" t="s">
        <v>1</v>
      </c>
      <c r="L318" s="284"/>
      <c r="M318" s="285" t="s">
        <v>1</v>
      </c>
      <c r="N318" s="286" t="s">
        <v>38</v>
      </c>
      <c r="O318" s="92"/>
      <c r="P318" s="224">
        <f>O318*H318</f>
        <v>0</v>
      </c>
      <c r="Q318" s="224">
        <v>0</v>
      </c>
      <c r="R318" s="224">
        <f>Q318*H318</f>
        <v>0</v>
      </c>
      <c r="S318" s="224">
        <v>0</v>
      </c>
      <c r="T318" s="225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26" t="s">
        <v>227</v>
      </c>
      <c r="AT318" s="226" t="s">
        <v>166</v>
      </c>
      <c r="AU318" s="226" t="s">
        <v>83</v>
      </c>
      <c r="AY318" s="18" t="s">
        <v>122</v>
      </c>
      <c r="BE318" s="227">
        <f>IF(N318="základní",J318,0)</f>
        <v>0</v>
      </c>
      <c r="BF318" s="227">
        <f>IF(N318="snížená",J318,0)</f>
        <v>0</v>
      </c>
      <c r="BG318" s="227">
        <f>IF(N318="zákl. přenesená",J318,0)</f>
        <v>0</v>
      </c>
      <c r="BH318" s="227">
        <f>IF(N318="sníž. přenesená",J318,0)</f>
        <v>0</v>
      </c>
      <c r="BI318" s="227">
        <f>IF(N318="nulová",J318,0)</f>
        <v>0</v>
      </c>
      <c r="BJ318" s="18" t="s">
        <v>81</v>
      </c>
      <c r="BK318" s="227">
        <f>ROUND(I318*H318,2)</f>
        <v>0</v>
      </c>
      <c r="BL318" s="18" t="s">
        <v>178</v>
      </c>
      <c r="BM318" s="226" t="s">
        <v>295</v>
      </c>
    </row>
    <row r="319" spans="1:47" s="2" customFormat="1" ht="12">
      <c r="A319" s="39"/>
      <c r="B319" s="40"/>
      <c r="C319" s="41"/>
      <c r="D319" s="228" t="s">
        <v>130</v>
      </c>
      <c r="E319" s="41"/>
      <c r="F319" s="229" t="s">
        <v>294</v>
      </c>
      <c r="G319" s="41"/>
      <c r="H319" s="41"/>
      <c r="I319" s="230"/>
      <c r="J319" s="41"/>
      <c r="K319" s="41"/>
      <c r="L319" s="45"/>
      <c r="M319" s="231"/>
      <c r="N319" s="232"/>
      <c r="O319" s="92"/>
      <c r="P319" s="92"/>
      <c r="Q319" s="92"/>
      <c r="R319" s="92"/>
      <c r="S319" s="92"/>
      <c r="T319" s="93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130</v>
      </c>
      <c r="AU319" s="18" t="s">
        <v>83</v>
      </c>
    </row>
    <row r="320" spans="1:47" s="2" customFormat="1" ht="12">
      <c r="A320" s="39"/>
      <c r="B320" s="40"/>
      <c r="C320" s="41"/>
      <c r="D320" s="228" t="s">
        <v>164</v>
      </c>
      <c r="E320" s="41"/>
      <c r="F320" s="276" t="s">
        <v>275</v>
      </c>
      <c r="G320" s="41"/>
      <c r="H320" s="41"/>
      <c r="I320" s="230"/>
      <c r="J320" s="41"/>
      <c r="K320" s="41"/>
      <c r="L320" s="45"/>
      <c r="M320" s="231"/>
      <c r="N320" s="232"/>
      <c r="O320" s="92"/>
      <c r="P320" s="92"/>
      <c r="Q320" s="92"/>
      <c r="R320" s="92"/>
      <c r="S320" s="92"/>
      <c r="T320" s="93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T320" s="18" t="s">
        <v>164</v>
      </c>
      <c r="AU320" s="18" t="s">
        <v>83</v>
      </c>
    </row>
    <row r="321" spans="1:65" s="2" customFormat="1" ht="24.15" customHeight="1">
      <c r="A321" s="39"/>
      <c r="B321" s="40"/>
      <c r="C321" s="277" t="s">
        <v>227</v>
      </c>
      <c r="D321" s="277" t="s">
        <v>166</v>
      </c>
      <c r="E321" s="278" t="s">
        <v>296</v>
      </c>
      <c r="F321" s="279" t="s">
        <v>297</v>
      </c>
      <c r="G321" s="280" t="s">
        <v>273</v>
      </c>
      <c r="H321" s="281">
        <v>1</v>
      </c>
      <c r="I321" s="282"/>
      <c r="J321" s="283">
        <f>ROUND(I321*H321,2)</f>
        <v>0</v>
      </c>
      <c r="K321" s="279" t="s">
        <v>1</v>
      </c>
      <c r="L321" s="284"/>
      <c r="M321" s="285" t="s">
        <v>1</v>
      </c>
      <c r="N321" s="286" t="s">
        <v>38</v>
      </c>
      <c r="O321" s="92"/>
      <c r="P321" s="224">
        <f>O321*H321</f>
        <v>0</v>
      </c>
      <c r="Q321" s="224">
        <v>0</v>
      </c>
      <c r="R321" s="224">
        <f>Q321*H321</f>
        <v>0</v>
      </c>
      <c r="S321" s="224">
        <v>0</v>
      </c>
      <c r="T321" s="225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26" t="s">
        <v>227</v>
      </c>
      <c r="AT321" s="226" t="s">
        <v>166</v>
      </c>
      <c r="AU321" s="226" t="s">
        <v>83</v>
      </c>
      <c r="AY321" s="18" t="s">
        <v>122</v>
      </c>
      <c r="BE321" s="227">
        <f>IF(N321="základní",J321,0)</f>
        <v>0</v>
      </c>
      <c r="BF321" s="227">
        <f>IF(N321="snížená",J321,0)</f>
        <v>0</v>
      </c>
      <c r="BG321" s="227">
        <f>IF(N321="zákl. přenesená",J321,0)</f>
        <v>0</v>
      </c>
      <c r="BH321" s="227">
        <f>IF(N321="sníž. přenesená",J321,0)</f>
        <v>0</v>
      </c>
      <c r="BI321" s="227">
        <f>IF(N321="nulová",J321,0)</f>
        <v>0</v>
      </c>
      <c r="BJ321" s="18" t="s">
        <v>81</v>
      </c>
      <c r="BK321" s="227">
        <f>ROUND(I321*H321,2)</f>
        <v>0</v>
      </c>
      <c r="BL321" s="18" t="s">
        <v>178</v>
      </c>
      <c r="BM321" s="226" t="s">
        <v>298</v>
      </c>
    </row>
    <row r="322" spans="1:47" s="2" customFormat="1" ht="12">
      <c r="A322" s="39"/>
      <c r="B322" s="40"/>
      <c r="C322" s="41"/>
      <c r="D322" s="228" t="s">
        <v>130</v>
      </c>
      <c r="E322" s="41"/>
      <c r="F322" s="229" t="s">
        <v>299</v>
      </c>
      <c r="G322" s="41"/>
      <c r="H322" s="41"/>
      <c r="I322" s="230"/>
      <c r="J322" s="41"/>
      <c r="K322" s="41"/>
      <c r="L322" s="45"/>
      <c r="M322" s="231"/>
      <c r="N322" s="232"/>
      <c r="O322" s="92"/>
      <c r="P322" s="92"/>
      <c r="Q322" s="92"/>
      <c r="R322" s="92"/>
      <c r="S322" s="92"/>
      <c r="T322" s="93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8" t="s">
        <v>130</v>
      </c>
      <c r="AU322" s="18" t="s">
        <v>83</v>
      </c>
    </row>
    <row r="323" spans="1:47" s="2" customFormat="1" ht="12">
      <c r="A323" s="39"/>
      <c r="B323" s="40"/>
      <c r="C323" s="41"/>
      <c r="D323" s="228" t="s">
        <v>164</v>
      </c>
      <c r="E323" s="41"/>
      <c r="F323" s="276" t="s">
        <v>300</v>
      </c>
      <c r="G323" s="41"/>
      <c r="H323" s="41"/>
      <c r="I323" s="230"/>
      <c r="J323" s="41"/>
      <c r="K323" s="41"/>
      <c r="L323" s="45"/>
      <c r="M323" s="231"/>
      <c r="N323" s="232"/>
      <c r="O323" s="92"/>
      <c r="P323" s="92"/>
      <c r="Q323" s="92"/>
      <c r="R323" s="92"/>
      <c r="S323" s="92"/>
      <c r="T323" s="93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164</v>
      </c>
      <c r="AU323" s="18" t="s">
        <v>83</v>
      </c>
    </row>
    <row r="324" spans="1:65" s="2" customFormat="1" ht="24.15" customHeight="1">
      <c r="A324" s="39"/>
      <c r="B324" s="40"/>
      <c r="C324" s="277" t="s">
        <v>301</v>
      </c>
      <c r="D324" s="277" t="s">
        <v>166</v>
      </c>
      <c r="E324" s="278" t="s">
        <v>302</v>
      </c>
      <c r="F324" s="279" t="s">
        <v>303</v>
      </c>
      <c r="G324" s="280" t="s">
        <v>273</v>
      </c>
      <c r="H324" s="281">
        <v>3</v>
      </c>
      <c r="I324" s="282"/>
      <c r="J324" s="283">
        <f>ROUND(I324*H324,2)</f>
        <v>0</v>
      </c>
      <c r="K324" s="279" t="s">
        <v>1</v>
      </c>
      <c r="L324" s="284"/>
      <c r="M324" s="285" t="s">
        <v>1</v>
      </c>
      <c r="N324" s="286" t="s">
        <v>38</v>
      </c>
      <c r="O324" s="92"/>
      <c r="P324" s="224">
        <f>O324*H324</f>
        <v>0</v>
      </c>
      <c r="Q324" s="224">
        <v>0</v>
      </c>
      <c r="R324" s="224">
        <f>Q324*H324</f>
        <v>0</v>
      </c>
      <c r="S324" s="224">
        <v>0</v>
      </c>
      <c r="T324" s="225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26" t="s">
        <v>227</v>
      </c>
      <c r="AT324" s="226" t="s">
        <v>166</v>
      </c>
      <c r="AU324" s="226" t="s">
        <v>83</v>
      </c>
      <c r="AY324" s="18" t="s">
        <v>122</v>
      </c>
      <c r="BE324" s="227">
        <f>IF(N324="základní",J324,0)</f>
        <v>0</v>
      </c>
      <c r="BF324" s="227">
        <f>IF(N324="snížená",J324,0)</f>
        <v>0</v>
      </c>
      <c r="BG324" s="227">
        <f>IF(N324="zákl. přenesená",J324,0)</f>
        <v>0</v>
      </c>
      <c r="BH324" s="227">
        <f>IF(N324="sníž. přenesená",J324,0)</f>
        <v>0</v>
      </c>
      <c r="BI324" s="227">
        <f>IF(N324="nulová",J324,0)</f>
        <v>0</v>
      </c>
      <c r="BJ324" s="18" t="s">
        <v>81</v>
      </c>
      <c r="BK324" s="227">
        <f>ROUND(I324*H324,2)</f>
        <v>0</v>
      </c>
      <c r="BL324" s="18" t="s">
        <v>178</v>
      </c>
      <c r="BM324" s="226" t="s">
        <v>304</v>
      </c>
    </row>
    <row r="325" spans="1:47" s="2" customFormat="1" ht="12">
      <c r="A325" s="39"/>
      <c r="B325" s="40"/>
      <c r="C325" s="41"/>
      <c r="D325" s="228" t="s">
        <v>130</v>
      </c>
      <c r="E325" s="41"/>
      <c r="F325" s="229" t="s">
        <v>303</v>
      </c>
      <c r="G325" s="41"/>
      <c r="H325" s="41"/>
      <c r="I325" s="230"/>
      <c r="J325" s="41"/>
      <c r="K325" s="41"/>
      <c r="L325" s="45"/>
      <c r="M325" s="231"/>
      <c r="N325" s="232"/>
      <c r="O325" s="92"/>
      <c r="P325" s="92"/>
      <c r="Q325" s="92"/>
      <c r="R325" s="92"/>
      <c r="S325" s="92"/>
      <c r="T325" s="93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T325" s="18" t="s">
        <v>130</v>
      </c>
      <c r="AU325" s="18" t="s">
        <v>83</v>
      </c>
    </row>
    <row r="326" spans="1:47" s="2" customFormat="1" ht="12">
      <c r="A326" s="39"/>
      <c r="B326" s="40"/>
      <c r="C326" s="41"/>
      <c r="D326" s="228" t="s">
        <v>164</v>
      </c>
      <c r="E326" s="41"/>
      <c r="F326" s="276" t="s">
        <v>275</v>
      </c>
      <c r="G326" s="41"/>
      <c r="H326" s="41"/>
      <c r="I326" s="230"/>
      <c r="J326" s="41"/>
      <c r="K326" s="41"/>
      <c r="L326" s="45"/>
      <c r="M326" s="231"/>
      <c r="N326" s="232"/>
      <c r="O326" s="92"/>
      <c r="P326" s="92"/>
      <c r="Q326" s="92"/>
      <c r="R326" s="92"/>
      <c r="S326" s="92"/>
      <c r="T326" s="93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8" t="s">
        <v>164</v>
      </c>
      <c r="AU326" s="18" t="s">
        <v>83</v>
      </c>
    </row>
    <row r="327" spans="1:65" s="2" customFormat="1" ht="24.15" customHeight="1">
      <c r="A327" s="39"/>
      <c r="B327" s="40"/>
      <c r="C327" s="277" t="s">
        <v>231</v>
      </c>
      <c r="D327" s="277" t="s">
        <v>166</v>
      </c>
      <c r="E327" s="278" t="s">
        <v>305</v>
      </c>
      <c r="F327" s="279" t="s">
        <v>306</v>
      </c>
      <c r="G327" s="280" t="s">
        <v>273</v>
      </c>
      <c r="H327" s="281">
        <v>5</v>
      </c>
      <c r="I327" s="282"/>
      <c r="J327" s="283">
        <f>ROUND(I327*H327,2)</f>
        <v>0</v>
      </c>
      <c r="K327" s="279" t="s">
        <v>1</v>
      </c>
      <c r="L327" s="284"/>
      <c r="M327" s="285" t="s">
        <v>1</v>
      </c>
      <c r="N327" s="286" t="s">
        <v>38</v>
      </c>
      <c r="O327" s="92"/>
      <c r="P327" s="224">
        <f>O327*H327</f>
        <v>0</v>
      </c>
      <c r="Q327" s="224">
        <v>0</v>
      </c>
      <c r="R327" s="224">
        <f>Q327*H327</f>
        <v>0</v>
      </c>
      <c r="S327" s="224">
        <v>0</v>
      </c>
      <c r="T327" s="225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26" t="s">
        <v>227</v>
      </c>
      <c r="AT327" s="226" t="s">
        <v>166</v>
      </c>
      <c r="AU327" s="226" t="s">
        <v>83</v>
      </c>
      <c r="AY327" s="18" t="s">
        <v>122</v>
      </c>
      <c r="BE327" s="227">
        <f>IF(N327="základní",J327,0)</f>
        <v>0</v>
      </c>
      <c r="BF327" s="227">
        <f>IF(N327="snížená",J327,0)</f>
        <v>0</v>
      </c>
      <c r="BG327" s="227">
        <f>IF(N327="zákl. přenesená",J327,0)</f>
        <v>0</v>
      </c>
      <c r="BH327" s="227">
        <f>IF(N327="sníž. přenesená",J327,0)</f>
        <v>0</v>
      </c>
      <c r="BI327" s="227">
        <f>IF(N327="nulová",J327,0)</f>
        <v>0</v>
      </c>
      <c r="BJ327" s="18" t="s">
        <v>81</v>
      </c>
      <c r="BK327" s="227">
        <f>ROUND(I327*H327,2)</f>
        <v>0</v>
      </c>
      <c r="BL327" s="18" t="s">
        <v>178</v>
      </c>
      <c r="BM327" s="226" t="s">
        <v>307</v>
      </c>
    </row>
    <row r="328" spans="1:47" s="2" customFormat="1" ht="12">
      <c r="A328" s="39"/>
      <c r="B328" s="40"/>
      <c r="C328" s="41"/>
      <c r="D328" s="228" t="s">
        <v>130</v>
      </c>
      <c r="E328" s="41"/>
      <c r="F328" s="229" t="s">
        <v>306</v>
      </c>
      <c r="G328" s="41"/>
      <c r="H328" s="41"/>
      <c r="I328" s="230"/>
      <c r="J328" s="41"/>
      <c r="K328" s="41"/>
      <c r="L328" s="45"/>
      <c r="M328" s="231"/>
      <c r="N328" s="232"/>
      <c r="O328" s="92"/>
      <c r="P328" s="92"/>
      <c r="Q328" s="92"/>
      <c r="R328" s="92"/>
      <c r="S328" s="92"/>
      <c r="T328" s="93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130</v>
      </c>
      <c r="AU328" s="18" t="s">
        <v>83</v>
      </c>
    </row>
    <row r="329" spans="1:47" s="2" customFormat="1" ht="12">
      <c r="A329" s="39"/>
      <c r="B329" s="40"/>
      <c r="C329" s="41"/>
      <c r="D329" s="228" t="s">
        <v>164</v>
      </c>
      <c r="E329" s="41"/>
      <c r="F329" s="276" t="s">
        <v>275</v>
      </c>
      <c r="G329" s="41"/>
      <c r="H329" s="41"/>
      <c r="I329" s="230"/>
      <c r="J329" s="41"/>
      <c r="K329" s="41"/>
      <c r="L329" s="45"/>
      <c r="M329" s="231"/>
      <c r="N329" s="232"/>
      <c r="O329" s="92"/>
      <c r="P329" s="92"/>
      <c r="Q329" s="92"/>
      <c r="R329" s="92"/>
      <c r="S329" s="92"/>
      <c r="T329" s="93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T329" s="18" t="s">
        <v>164</v>
      </c>
      <c r="AU329" s="18" t="s">
        <v>83</v>
      </c>
    </row>
    <row r="330" spans="1:65" s="2" customFormat="1" ht="33" customHeight="1">
      <c r="A330" s="39"/>
      <c r="B330" s="40"/>
      <c r="C330" s="215" t="s">
        <v>308</v>
      </c>
      <c r="D330" s="215" t="s">
        <v>125</v>
      </c>
      <c r="E330" s="216" t="s">
        <v>309</v>
      </c>
      <c r="F330" s="217" t="s">
        <v>310</v>
      </c>
      <c r="G330" s="218" t="s">
        <v>148</v>
      </c>
      <c r="H330" s="219">
        <v>825.5</v>
      </c>
      <c r="I330" s="220"/>
      <c r="J330" s="221">
        <f>ROUND(I330*H330,2)</f>
        <v>0</v>
      </c>
      <c r="K330" s="217" t="s">
        <v>1</v>
      </c>
      <c r="L330" s="45"/>
      <c r="M330" s="222" t="s">
        <v>1</v>
      </c>
      <c r="N330" s="223" t="s">
        <v>38</v>
      </c>
      <c r="O330" s="92"/>
      <c r="P330" s="224">
        <f>O330*H330</f>
        <v>0</v>
      </c>
      <c r="Q330" s="224">
        <v>0</v>
      </c>
      <c r="R330" s="224">
        <f>Q330*H330</f>
        <v>0</v>
      </c>
      <c r="S330" s="224">
        <v>0</v>
      </c>
      <c r="T330" s="225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26" t="s">
        <v>178</v>
      </c>
      <c r="AT330" s="226" t="s">
        <v>125</v>
      </c>
      <c r="AU330" s="226" t="s">
        <v>83</v>
      </c>
      <c r="AY330" s="18" t="s">
        <v>122</v>
      </c>
      <c r="BE330" s="227">
        <f>IF(N330="základní",J330,0)</f>
        <v>0</v>
      </c>
      <c r="BF330" s="227">
        <f>IF(N330="snížená",J330,0)</f>
        <v>0</v>
      </c>
      <c r="BG330" s="227">
        <f>IF(N330="zákl. přenesená",J330,0)</f>
        <v>0</v>
      </c>
      <c r="BH330" s="227">
        <f>IF(N330="sníž. přenesená",J330,0)</f>
        <v>0</v>
      </c>
      <c r="BI330" s="227">
        <f>IF(N330="nulová",J330,0)</f>
        <v>0</v>
      </c>
      <c r="BJ330" s="18" t="s">
        <v>81</v>
      </c>
      <c r="BK330" s="227">
        <f>ROUND(I330*H330,2)</f>
        <v>0</v>
      </c>
      <c r="BL330" s="18" t="s">
        <v>178</v>
      </c>
      <c r="BM330" s="226" t="s">
        <v>311</v>
      </c>
    </row>
    <row r="331" spans="1:47" s="2" customFormat="1" ht="12">
      <c r="A331" s="39"/>
      <c r="B331" s="40"/>
      <c r="C331" s="41"/>
      <c r="D331" s="228" t="s">
        <v>130</v>
      </c>
      <c r="E331" s="41"/>
      <c r="F331" s="229" t="s">
        <v>310</v>
      </c>
      <c r="G331" s="41"/>
      <c r="H331" s="41"/>
      <c r="I331" s="230"/>
      <c r="J331" s="41"/>
      <c r="K331" s="41"/>
      <c r="L331" s="45"/>
      <c r="M331" s="231"/>
      <c r="N331" s="232"/>
      <c r="O331" s="92"/>
      <c r="P331" s="92"/>
      <c r="Q331" s="92"/>
      <c r="R331" s="92"/>
      <c r="S331" s="92"/>
      <c r="T331" s="93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130</v>
      </c>
      <c r="AU331" s="18" t="s">
        <v>83</v>
      </c>
    </row>
    <row r="332" spans="1:51" s="14" customFormat="1" ht="12">
      <c r="A332" s="14"/>
      <c r="B332" s="243"/>
      <c r="C332" s="244"/>
      <c r="D332" s="228" t="s">
        <v>131</v>
      </c>
      <c r="E332" s="245" t="s">
        <v>1</v>
      </c>
      <c r="F332" s="246" t="s">
        <v>149</v>
      </c>
      <c r="G332" s="244"/>
      <c r="H332" s="247">
        <v>535.92</v>
      </c>
      <c r="I332" s="248"/>
      <c r="J332" s="244"/>
      <c r="K332" s="244"/>
      <c r="L332" s="249"/>
      <c r="M332" s="250"/>
      <c r="N332" s="251"/>
      <c r="O332" s="251"/>
      <c r="P332" s="251"/>
      <c r="Q332" s="251"/>
      <c r="R332" s="251"/>
      <c r="S332" s="251"/>
      <c r="T332" s="252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53" t="s">
        <v>131</v>
      </c>
      <c r="AU332" s="253" t="s">
        <v>83</v>
      </c>
      <c r="AV332" s="14" t="s">
        <v>83</v>
      </c>
      <c r="AW332" s="14" t="s">
        <v>30</v>
      </c>
      <c r="AX332" s="14" t="s">
        <v>73</v>
      </c>
      <c r="AY332" s="253" t="s">
        <v>122</v>
      </c>
    </row>
    <row r="333" spans="1:51" s="14" customFormat="1" ht="12">
      <c r="A333" s="14"/>
      <c r="B333" s="243"/>
      <c r="C333" s="244"/>
      <c r="D333" s="228" t="s">
        <v>131</v>
      </c>
      <c r="E333" s="245" t="s">
        <v>1</v>
      </c>
      <c r="F333" s="246" t="s">
        <v>150</v>
      </c>
      <c r="G333" s="244"/>
      <c r="H333" s="247">
        <v>65.4</v>
      </c>
      <c r="I333" s="248"/>
      <c r="J333" s="244"/>
      <c r="K333" s="244"/>
      <c r="L333" s="249"/>
      <c r="M333" s="250"/>
      <c r="N333" s="251"/>
      <c r="O333" s="251"/>
      <c r="P333" s="251"/>
      <c r="Q333" s="251"/>
      <c r="R333" s="251"/>
      <c r="S333" s="251"/>
      <c r="T333" s="252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3" t="s">
        <v>131</v>
      </c>
      <c r="AU333" s="253" t="s">
        <v>83</v>
      </c>
      <c r="AV333" s="14" t="s">
        <v>83</v>
      </c>
      <c r="AW333" s="14" t="s">
        <v>30</v>
      </c>
      <c r="AX333" s="14" t="s">
        <v>73</v>
      </c>
      <c r="AY333" s="253" t="s">
        <v>122</v>
      </c>
    </row>
    <row r="334" spans="1:51" s="14" customFormat="1" ht="12">
      <c r="A334" s="14"/>
      <c r="B334" s="243"/>
      <c r="C334" s="244"/>
      <c r="D334" s="228" t="s">
        <v>131</v>
      </c>
      <c r="E334" s="245" t="s">
        <v>1</v>
      </c>
      <c r="F334" s="246" t="s">
        <v>151</v>
      </c>
      <c r="G334" s="244"/>
      <c r="H334" s="247">
        <v>124.08</v>
      </c>
      <c r="I334" s="248"/>
      <c r="J334" s="244"/>
      <c r="K334" s="244"/>
      <c r="L334" s="249"/>
      <c r="M334" s="250"/>
      <c r="N334" s="251"/>
      <c r="O334" s="251"/>
      <c r="P334" s="251"/>
      <c r="Q334" s="251"/>
      <c r="R334" s="251"/>
      <c r="S334" s="251"/>
      <c r="T334" s="252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3" t="s">
        <v>131</v>
      </c>
      <c r="AU334" s="253" t="s">
        <v>83</v>
      </c>
      <c r="AV334" s="14" t="s">
        <v>83</v>
      </c>
      <c r="AW334" s="14" t="s">
        <v>30</v>
      </c>
      <c r="AX334" s="14" t="s">
        <v>73</v>
      </c>
      <c r="AY334" s="253" t="s">
        <v>122</v>
      </c>
    </row>
    <row r="335" spans="1:51" s="14" customFormat="1" ht="12">
      <c r="A335" s="14"/>
      <c r="B335" s="243"/>
      <c r="C335" s="244"/>
      <c r="D335" s="228" t="s">
        <v>131</v>
      </c>
      <c r="E335" s="245" t="s">
        <v>1</v>
      </c>
      <c r="F335" s="246" t="s">
        <v>152</v>
      </c>
      <c r="G335" s="244"/>
      <c r="H335" s="247">
        <v>37.84</v>
      </c>
      <c r="I335" s="248"/>
      <c r="J335" s="244"/>
      <c r="K335" s="244"/>
      <c r="L335" s="249"/>
      <c r="M335" s="250"/>
      <c r="N335" s="251"/>
      <c r="O335" s="251"/>
      <c r="P335" s="251"/>
      <c r="Q335" s="251"/>
      <c r="R335" s="251"/>
      <c r="S335" s="251"/>
      <c r="T335" s="252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3" t="s">
        <v>131</v>
      </c>
      <c r="AU335" s="253" t="s">
        <v>83</v>
      </c>
      <c r="AV335" s="14" t="s">
        <v>83</v>
      </c>
      <c r="AW335" s="14" t="s">
        <v>30</v>
      </c>
      <c r="AX335" s="14" t="s">
        <v>73</v>
      </c>
      <c r="AY335" s="253" t="s">
        <v>122</v>
      </c>
    </row>
    <row r="336" spans="1:51" s="14" customFormat="1" ht="12">
      <c r="A336" s="14"/>
      <c r="B336" s="243"/>
      <c r="C336" s="244"/>
      <c r="D336" s="228" t="s">
        <v>131</v>
      </c>
      <c r="E336" s="245" t="s">
        <v>1</v>
      </c>
      <c r="F336" s="246" t="s">
        <v>153</v>
      </c>
      <c r="G336" s="244"/>
      <c r="H336" s="247">
        <v>12.26</v>
      </c>
      <c r="I336" s="248"/>
      <c r="J336" s="244"/>
      <c r="K336" s="244"/>
      <c r="L336" s="249"/>
      <c r="M336" s="250"/>
      <c r="N336" s="251"/>
      <c r="O336" s="251"/>
      <c r="P336" s="251"/>
      <c r="Q336" s="251"/>
      <c r="R336" s="251"/>
      <c r="S336" s="251"/>
      <c r="T336" s="252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53" t="s">
        <v>131</v>
      </c>
      <c r="AU336" s="253" t="s">
        <v>83</v>
      </c>
      <c r="AV336" s="14" t="s">
        <v>83</v>
      </c>
      <c r="AW336" s="14" t="s">
        <v>30</v>
      </c>
      <c r="AX336" s="14" t="s">
        <v>73</v>
      </c>
      <c r="AY336" s="253" t="s">
        <v>122</v>
      </c>
    </row>
    <row r="337" spans="1:51" s="14" customFormat="1" ht="12">
      <c r="A337" s="14"/>
      <c r="B337" s="243"/>
      <c r="C337" s="244"/>
      <c r="D337" s="228" t="s">
        <v>131</v>
      </c>
      <c r="E337" s="245" t="s">
        <v>1</v>
      </c>
      <c r="F337" s="246" t="s">
        <v>154</v>
      </c>
      <c r="G337" s="244"/>
      <c r="H337" s="247">
        <v>9.6</v>
      </c>
      <c r="I337" s="248"/>
      <c r="J337" s="244"/>
      <c r="K337" s="244"/>
      <c r="L337" s="249"/>
      <c r="M337" s="250"/>
      <c r="N337" s="251"/>
      <c r="O337" s="251"/>
      <c r="P337" s="251"/>
      <c r="Q337" s="251"/>
      <c r="R337" s="251"/>
      <c r="S337" s="251"/>
      <c r="T337" s="252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53" t="s">
        <v>131</v>
      </c>
      <c r="AU337" s="253" t="s">
        <v>83</v>
      </c>
      <c r="AV337" s="14" t="s">
        <v>83</v>
      </c>
      <c r="AW337" s="14" t="s">
        <v>30</v>
      </c>
      <c r="AX337" s="14" t="s">
        <v>73</v>
      </c>
      <c r="AY337" s="253" t="s">
        <v>122</v>
      </c>
    </row>
    <row r="338" spans="1:51" s="14" customFormat="1" ht="12">
      <c r="A338" s="14"/>
      <c r="B338" s="243"/>
      <c r="C338" s="244"/>
      <c r="D338" s="228" t="s">
        <v>131</v>
      </c>
      <c r="E338" s="245" t="s">
        <v>1</v>
      </c>
      <c r="F338" s="246" t="s">
        <v>155</v>
      </c>
      <c r="G338" s="244"/>
      <c r="H338" s="247">
        <v>16.2</v>
      </c>
      <c r="I338" s="248"/>
      <c r="J338" s="244"/>
      <c r="K338" s="244"/>
      <c r="L338" s="249"/>
      <c r="M338" s="250"/>
      <c r="N338" s="251"/>
      <c r="O338" s="251"/>
      <c r="P338" s="251"/>
      <c r="Q338" s="251"/>
      <c r="R338" s="251"/>
      <c r="S338" s="251"/>
      <c r="T338" s="252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3" t="s">
        <v>131</v>
      </c>
      <c r="AU338" s="253" t="s">
        <v>83</v>
      </c>
      <c r="AV338" s="14" t="s">
        <v>83</v>
      </c>
      <c r="AW338" s="14" t="s">
        <v>30</v>
      </c>
      <c r="AX338" s="14" t="s">
        <v>73</v>
      </c>
      <c r="AY338" s="253" t="s">
        <v>122</v>
      </c>
    </row>
    <row r="339" spans="1:51" s="14" customFormat="1" ht="12">
      <c r="A339" s="14"/>
      <c r="B339" s="243"/>
      <c r="C339" s="244"/>
      <c r="D339" s="228" t="s">
        <v>131</v>
      </c>
      <c r="E339" s="245" t="s">
        <v>1</v>
      </c>
      <c r="F339" s="246" t="s">
        <v>156</v>
      </c>
      <c r="G339" s="244"/>
      <c r="H339" s="247">
        <v>24.2</v>
      </c>
      <c r="I339" s="248"/>
      <c r="J339" s="244"/>
      <c r="K339" s="244"/>
      <c r="L339" s="249"/>
      <c r="M339" s="250"/>
      <c r="N339" s="251"/>
      <c r="O339" s="251"/>
      <c r="P339" s="251"/>
      <c r="Q339" s="251"/>
      <c r="R339" s="251"/>
      <c r="S339" s="251"/>
      <c r="T339" s="252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53" t="s">
        <v>131</v>
      </c>
      <c r="AU339" s="253" t="s">
        <v>83</v>
      </c>
      <c r="AV339" s="14" t="s">
        <v>83</v>
      </c>
      <c r="AW339" s="14" t="s">
        <v>30</v>
      </c>
      <c r="AX339" s="14" t="s">
        <v>73</v>
      </c>
      <c r="AY339" s="253" t="s">
        <v>122</v>
      </c>
    </row>
    <row r="340" spans="1:51" s="15" customFormat="1" ht="12">
      <c r="A340" s="15"/>
      <c r="B340" s="254"/>
      <c r="C340" s="255"/>
      <c r="D340" s="228" t="s">
        <v>131</v>
      </c>
      <c r="E340" s="256" t="s">
        <v>1</v>
      </c>
      <c r="F340" s="257" t="s">
        <v>141</v>
      </c>
      <c r="G340" s="255"/>
      <c r="H340" s="258">
        <v>825.5000000000001</v>
      </c>
      <c r="I340" s="259"/>
      <c r="J340" s="255"/>
      <c r="K340" s="255"/>
      <c r="L340" s="260"/>
      <c r="M340" s="261"/>
      <c r="N340" s="262"/>
      <c r="O340" s="262"/>
      <c r="P340" s="262"/>
      <c r="Q340" s="262"/>
      <c r="R340" s="262"/>
      <c r="S340" s="262"/>
      <c r="T340" s="263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T340" s="264" t="s">
        <v>131</v>
      </c>
      <c r="AU340" s="264" t="s">
        <v>83</v>
      </c>
      <c r="AV340" s="15" t="s">
        <v>142</v>
      </c>
      <c r="AW340" s="15" t="s">
        <v>30</v>
      </c>
      <c r="AX340" s="15" t="s">
        <v>73</v>
      </c>
      <c r="AY340" s="264" t="s">
        <v>122</v>
      </c>
    </row>
    <row r="341" spans="1:51" s="16" customFormat="1" ht="12">
      <c r="A341" s="16"/>
      <c r="B341" s="265"/>
      <c r="C341" s="266"/>
      <c r="D341" s="228" t="s">
        <v>131</v>
      </c>
      <c r="E341" s="267" t="s">
        <v>1</v>
      </c>
      <c r="F341" s="268" t="s">
        <v>143</v>
      </c>
      <c r="G341" s="266"/>
      <c r="H341" s="269">
        <v>825.5000000000001</v>
      </c>
      <c r="I341" s="270"/>
      <c r="J341" s="266"/>
      <c r="K341" s="266"/>
      <c r="L341" s="271"/>
      <c r="M341" s="272"/>
      <c r="N341" s="273"/>
      <c r="O341" s="273"/>
      <c r="P341" s="273"/>
      <c r="Q341" s="273"/>
      <c r="R341" s="273"/>
      <c r="S341" s="273"/>
      <c r="T341" s="274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T341" s="275" t="s">
        <v>131</v>
      </c>
      <c r="AU341" s="275" t="s">
        <v>83</v>
      </c>
      <c r="AV341" s="16" t="s">
        <v>129</v>
      </c>
      <c r="AW341" s="16" t="s">
        <v>30</v>
      </c>
      <c r="AX341" s="16" t="s">
        <v>81</v>
      </c>
      <c r="AY341" s="275" t="s">
        <v>122</v>
      </c>
    </row>
    <row r="342" spans="1:65" s="2" customFormat="1" ht="24.15" customHeight="1">
      <c r="A342" s="39"/>
      <c r="B342" s="40"/>
      <c r="C342" s="277" t="s">
        <v>234</v>
      </c>
      <c r="D342" s="277" t="s">
        <v>166</v>
      </c>
      <c r="E342" s="278" t="s">
        <v>312</v>
      </c>
      <c r="F342" s="279" t="s">
        <v>313</v>
      </c>
      <c r="G342" s="280" t="s">
        <v>148</v>
      </c>
      <c r="H342" s="281">
        <v>908.05</v>
      </c>
      <c r="I342" s="282"/>
      <c r="J342" s="283">
        <f>ROUND(I342*H342,2)</f>
        <v>0</v>
      </c>
      <c r="K342" s="279" t="s">
        <v>1</v>
      </c>
      <c r="L342" s="284"/>
      <c r="M342" s="285" t="s">
        <v>1</v>
      </c>
      <c r="N342" s="286" t="s">
        <v>38</v>
      </c>
      <c r="O342" s="92"/>
      <c r="P342" s="224">
        <f>O342*H342</f>
        <v>0</v>
      </c>
      <c r="Q342" s="224">
        <v>0</v>
      </c>
      <c r="R342" s="224">
        <f>Q342*H342</f>
        <v>0</v>
      </c>
      <c r="S342" s="224">
        <v>0</v>
      </c>
      <c r="T342" s="225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26" t="s">
        <v>227</v>
      </c>
      <c r="AT342" s="226" t="s">
        <v>166</v>
      </c>
      <c r="AU342" s="226" t="s">
        <v>83</v>
      </c>
      <c r="AY342" s="18" t="s">
        <v>122</v>
      </c>
      <c r="BE342" s="227">
        <f>IF(N342="základní",J342,0)</f>
        <v>0</v>
      </c>
      <c r="BF342" s="227">
        <f>IF(N342="snížená",J342,0)</f>
        <v>0</v>
      </c>
      <c r="BG342" s="227">
        <f>IF(N342="zákl. přenesená",J342,0)</f>
        <v>0</v>
      </c>
      <c r="BH342" s="227">
        <f>IF(N342="sníž. přenesená",J342,0)</f>
        <v>0</v>
      </c>
      <c r="BI342" s="227">
        <f>IF(N342="nulová",J342,0)</f>
        <v>0</v>
      </c>
      <c r="BJ342" s="18" t="s">
        <v>81</v>
      </c>
      <c r="BK342" s="227">
        <f>ROUND(I342*H342,2)</f>
        <v>0</v>
      </c>
      <c r="BL342" s="18" t="s">
        <v>178</v>
      </c>
      <c r="BM342" s="226" t="s">
        <v>314</v>
      </c>
    </row>
    <row r="343" spans="1:47" s="2" customFormat="1" ht="12">
      <c r="A343" s="39"/>
      <c r="B343" s="40"/>
      <c r="C343" s="41"/>
      <c r="D343" s="228" t="s">
        <v>130</v>
      </c>
      <c r="E343" s="41"/>
      <c r="F343" s="229" t="s">
        <v>313</v>
      </c>
      <c r="G343" s="41"/>
      <c r="H343" s="41"/>
      <c r="I343" s="230"/>
      <c r="J343" s="41"/>
      <c r="K343" s="41"/>
      <c r="L343" s="45"/>
      <c r="M343" s="231"/>
      <c r="N343" s="232"/>
      <c r="O343" s="92"/>
      <c r="P343" s="92"/>
      <c r="Q343" s="92"/>
      <c r="R343" s="92"/>
      <c r="S343" s="92"/>
      <c r="T343" s="93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T343" s="18" t="s">
        <v>130</v>
      </c>
      <c r="AU343" s="18" t="s">
        <v>83</v>
      </c>
    </row>
    <row r="344" spans="1:47" s="2" customFormat="1" ht="12">
      <c r="A344" s="39"/>
      <c r="B344" s="40"/>
      <c r="C344" s="41"/>
      <c r="D344" s="228" t="s">
        <v>164</v>
      </c>
      <c r="E344" s="41"/>
      <c r="F344" s="276" t="s">
        <v>315</v>
      </c>
      <c r="G344" s="41"/>
      <c r="H344" s="41"/>
      <c r="I344" s="230"/>
      <c r="J344" s="41"/>
      <c r="K344" s="41"/>
      <c r="L344" s="45"/>
      <c r="M344" s="231"/>
      <c r="N344" s="232"/>
      <c r="O344" s="92"/>
      <c r="P344" s="92"/>
      <c r="Q344" s="92"/>
      <c r="R344" s="92"/>
      <c r="S344" s="92"/>
      <c r="T344" s="93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8" t="s">
        <v>164</v>
      </c>
      <c r="AU344" s="18" t="s">
        <v>83</v>
      </c>
    </row>
    <row r="345" spans="1:51" s="14" customFormat="1" ht="12">
      <c r="A345" s="14"/>
      <c r="B345" s="243"/>
      <c r="C345" s="244"/>
      <c r="D345" s="228" t="s">
        <v>131</v>
      </c>
      <c r="E345" s="245" t="s">
        <v>1</v>
      </c>
      <c r="F345" s="246" t="s">
        <v>316</v>
      </c>
      <c r="G345" s="244"/>
      <c r="H345" s="247">
        <v>908.05</v>
      </c>
      <c r="I345" s="248"/>
      <c r="J345" s="244"/>
      <c r="K345" s="244"/>
      <c r="L345" s="249"/>
      <c r="M345" s="250"/>
      <c r="N345" s="251"/>
      <c r="O345" s="251"/>
      <c r="P345" s="251"/>
      <c r="Q345" s="251"/>
      <c r="R345" s="251"/>
      <c r="S345" s="251"/>
      <c r="T345" s="252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3" t="s">
        <v>131</v>
      </c>
      <c r="AU345" s="253" t="s">
        <v>83</v>
      </c>
      <c r="AV345" s="14" t="s">
        <v>83</v>
      </c>
      <c r="AW345" s="14" t="s">
        <v>30</v>
      </c>
      <c r="AX345" s="14" t="s">
        <v>73</v>
      </c>
      <c r="AY345" s="253" t="s">
        <v>122</v>
      </c>
    </row>
    <row r="346" spans="1:51" s="16" customFormat="1" ht="12">
      <c r="A346" s="16"/>
      <c r="B346" s="265"/>
      <c r="C346" s="266"/>
      <c r="D346" s="228" t="s">
        <v>131</v>
      </c>
      <c r="E346" s="267" t="s">
        <v>1</v>
      </c>
      <c r="F346" s="268" t="s">
        <v>143</v>
      </c>
      <c r="G346" s="266"/>
      <c r="H346" s="269">
        <v>908.05</v>
      </c>
      <c r="I346" s="270"/>
      <c r="J346" s="266"/>
      <c r="K346" s="266"/>
      <c r="L346" s="271"/>
      <c r="M346" s="272"/>
      <c r="N346" s="273"/>
      <c r="O346" s="273"/>
      <c r="P346" s="273"/>
      <c r="Q346" s="273"/>
      <c r="R346" s="273"/>
      <c r="S346" s="273"/>
      <c r="T346" s="274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T346" s="275" t="s">
        <v>131</v>
      </c>
      <c r="AU346" s="275" t="s">
        <v>83</v>
      </c>
      <c r="AV346" s="16" t="s">
        <v>129</v>
      </c>
      <c r="AW346" s="16" t="s">
        <v>30</v>
      </c>
      <c r="AX346" s="16" t="s">
        <v>81</v>
      </c>
      <c r="AY346" s="275" t="s">
        <v>122</v>
      </c>
    </row>
    <row r="347" spans="1:65" s="2" customFormat="1" ht="24.15" customHeight="1">
      <c r="A347" s="39"/>
      <c r="B347" s="40"/>
      <c r="C347" s="215" t="s">
        <v>317</v>
      </c>
      <c r="D347" s="215" t="s">
        <v>125</v>
      </c>
      <c r="E347" s="216" t="s">
        <v>318</v>
      </c>
      <c r="F347" s="217" t="s">
        <v>319</v>
      </c>
      <c r="G347" s="218" t="s">
        <v>273</v>
      </c>
      <c r="H347" s="219">
        <v>22</v>
      </c>
      <c r="I347" s="220"/>
      <c r="J347" s="221">
        <f>ROUND(I347*H347,2)</f>
        <v>0</v>
      </c>
      <c r="K347" s="217" t="s">
        <v>320</v>
      </c>
      <c r="L347" s="45"/>
      <c r="M347" s="222" t="s">
        <v>1</v>
      </c>
      <c r="N347" s="223" t="s">
        <v>38</v>
      </c>
      <c r="O347" s="92"/>
      <c r="P347" s="224">
        <f>O347*H347</f>
        <v>0</v>
      </c>
      <c r="Q347" s="224">
        <v>0</v>
      </c>
      <c r="R347" s="224">
        <f>Q347*H347</f>
        <v>0</v>
      </c>
      <c r="S347" s="224">
        <v>0</v>
      </c>
      <c r="T347" s="225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26" t="s">
        <v>178</v>
      </c>
      <c r="AT347" s="226" t="s">
        <v>125</v>
      </c>
      <c r="AU347" s="226" t="s">
        <v>83</v>
      </c>
      <c r="AY347" s="18" t="s">
        <v>122</v>
      </c>
      <c r="BE347" s="227">
        <f>IF(N347="základní",J347,0)</f>
        <v>0</v>
      </c>
      <c r="BF347" s="227">
        <f>IF(N347="snížená",J347,0)</f>
        <v>0</v>
      </c>
      <c r="BG347" s="227">
        <f>IF(N347="zákl. přenesená",J347,0)</f>
        <v>0</v>
      </c>
      <c r="BH347" s="227">
        <f>IF(N347="sníž. přenesená",J347,0)</f>
        <v>0</v>
      </c>
      <c r="BI347" s="227">
        <f>IF(N347="nulová",J347,0)</f>
        <v>0</v>
      </c>
      <c r="BJ347" s="18" t="s">
        <v>81</v>
      </c>
      <c r="BK347" s="227">
        <f>ROUND(I347*H347,2)</f>
        <v>0</v>
      </c>
      <c r="BL347" s="18" t="s">
        <v>178</v>
      </c>
      <c r="BM347" s="226" t="s">
        <v>321</v>
      </c>
    </row>
    <row r="348" spans="1:47" s="2" customFormat="1" ht="12">
      <c r="A348" s="39"/>
      <c r="B348" s="40"/>
      <c r="C348" s="41"/>
      <c r="D348" s="228" t="s">
        <v>130</v>
      </c>
      <c r="E348" s="41"/>
      <c r="F348" s="229" t="s">
        <v>322</v>
      </c>
      <c r="G348" s="41"/>
      <c r="H348" s="41"/>
      <c r="I348" s="230"/>
      <c r="J348" s="41"/>
      <c r="K348" s="41"/>
      <c r="L348" s="45"/>
      <c r="M348" s="231"/>
      <c r="N348" s="232"/>
      <c r="O348" s="92"/>
      <c r="P348" s="92"/>
      <c r="Q348" s="92"/>
      <c r="R348" s="92"/>
      <c r="S348" s="92"/>
      <c r="T348" s="93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T348" s="18" t="s">
        <v>130</v>
      </c>
      <c r="AU348" s="18" t="s">
        <v>83</v>
      </c>
    </row>
    <row r="349" spans="1:47" s="2" customFormat="1" ht="12">
      <c r="A349" s="39"/>
      <c r="B349" s="40"/>
      <c r="C349" s="41"/>
      <c r="D349" s="287" t="s">
        <v>323</v>
      </c>
      <c r="E349" s="41"/>
      <c r="F349" s="288" t="s">
        <v>324</v>
      </c>
      <c r="G349" s="41"/>
      <c r="H349" s="41"/>
      <c r="I349" s="230"/>
      <c r="J349" s="41"/>
      <c r="K349" s="41"/>
      <c r="L349" s="45"/>
      <c r="M349" s="231"/>
      <c r="N349" s="232"/>
      <c r="O349" s="92"/>
      <c r="P349" s="92"/>
      <c r="Q349" s="92"/>
      <c r="R349" s="92"/>
      <c r="S349" s="92"/>
      <c r="T349" s="93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T349" s="18" t="s">
        <v>323</v>
      </c>
      <c r="AU349" s="18" t="s">
        <v>83</v>
      </c>
    </row>
    <row r="350" spans="1:51" s="14" customFormat="1" ht="12">
      <c r="A350" s="14"/>
      <c r="B350" s="243"/>
      <c r="C350" s="244"/>
      <c r="D350" s="228" t="s">
        <v>131</v>
      </c>
      <c r="E350" s="245" t="s">
        <v>1</v>
      </c>
      <c r="F350" s="246" t="s">
        <v>325</v>
      </c>
      <c r="G350" s="244"/>
      <c r="H350" s="247">
        <v>22</v>
      </c>
      <c r="I350" s="248"/>
      <c r="J350" s="244"/>
      <c r="K350" s="244"/>
      <c r="L350" s="249"/>
      <c r="M350" s="250"/>
      <c r="N350" s="251"/>
      <c r="O350" s="251"/>
      <c r="P350" s="251"/>
      <c r="Q350" s="251"/>
      <c r="R350" s="251"/>
      <c r="S350" s="251"/>
      <c r="T350" s="252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53" t="s">
        <v>131</v>
      </c>
      <c r="AU350" s="253" t="s">
        <v>83</v>
      </c>
      <c r="AV350" s="14" t="s">
        <v>83</v>
      </c>
      <c r="AW350" s="14" t="s">
        <v>30</v>
      </c>
      <c r="AX350" s="14" t="s">
        <v>73</v>
      </c>
      <c r="AY350" s="253" t="s">
        <v>122</v>
      </c>
    </row>
    <row r="351" spans="1:51" s="15" customFormat="1" ht="12">
      <c r="A351" s="15"/>
      <c r="B351" s="254"/>
      <c r="C351" s="255"/>
      <c r="D351" s="228" t="s">
        <v>131</v>
      </c>
      <c r="E351" s="256" t="s">
        <v>1</v>
      </c>
      <c r="F351" s="257" t="s">
        <v>141</v>
      </c>
      <c r="G351" s="255"/>
      <c r="H351" s="258">
        <v>22</v>
      </c>
      <c r="I351" s="259"/>
      <c r="J351" s="255"/>
      <c r="K351" s="255"/>
      <c r="L351" s="260"/>
      <c r="M351" s="261"/>
      <c r="N351" s="262"/>
      <c r="O351" s="262"/>
      <c r="P351" s="262"/>
      <c r="Q351" s="262"/>
      <c r="R351" s="262"/>
      <c r="S351" s="262"/>
      <c r="T351" s="263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264" t="s">
        <v>131</v>
      </c>
      <c r="AU351" s="264" t="s">
        <v>83</v>
      </c>
      <c r="AV351" s="15" t="s">
        <v>142</v>
      </c>
      <c r="AW351" s="15" t="s">
        <v>30</v>
      </c>
      <c r="AX351" s="15" t="s">
        <v>73</v>
      </c>
      <c r="AY351" s="264" t="s">
        <v>122</v>
      </c>
    </row>
    <row r="352" spans="1:51" s="16" customFormat="1" ht="12">
      <c r="A352" s="16"/>
      <c r="B352" s="265"/>
      <c r="C352" s="266"/>
      <c r="D352" s="228" t="s">
        <v>131</v>
      </c>
      <c r="E352" s="267" t="s">
        <v>1</v>
      </c>
      <c r="F352" s="268" t="s">
        <v>143</v>
      </c>
      <c r="G352" s="266"/>
      <c r="H352" s="269">
        <v>22</v>
      </c>
      <c r="I352" s="270"/>
      <c r="J352" s="266"/>
      <c r="K352" s="266"/>
      <c r="L352" s="271"/>
      <c r="M352" s="272"/>
      <c r="N352" s="273"/>
      <c r="O352" s="273"/>
      <c r="P352" s="273"/>
      <c r="Q352" s="273"/>
      <c r="R352" s="273"/>
      <c r="S352" s="273"/>
      <c r="T352" s="274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T352" s="275" t="s">
        <v>131</v>
      </c>
      <c r="AU352" s="275" t="s">
        <v>83</v>
      </c>
      <c r="AV352" s="16" t="s">
        <v>129</v>
      </c>
      <c r="AW352" s="16" t="s">
        <v>30</v>
      </c>
      <c r="AX352" s="16" t="s">
        <v>81</v>
      </c>
      <c r="AY352" s="275" t="s">
        <v>122</v>
      </c>
    </row>
    <row r="353" spans="1:65" s="2" customFormat="1" ht="24.15" customHeight="1">
      <c r="A353" s="39"/>
      <c r="B353" s="40"/>
      <c r="C353" s="277" t="s">
        <v>239</v>
      </c>
      <c r="D353" s="277" t="s">
        <v>166</v>
      </c>
      <c r="E353" s="278" t="s">
        <v>326</v>
      </c>
      <c r="F353" s="279" t="s">
        <v>327</v>
      </c>
      <c r="G353" s="280" t="s">
        <v>148</v>
      </c>
      <c r="H353" s="281">
        <v>30</v>
      </c>
      <c r="I353" s="282"/>
      <c r="J353" s="283">
        <f>ROUND(I353*H353,2)</f>
        <v>0</v>
      </c>
      <c r="K353" s="279" t="s">
        <v>320</v>
      </c>
      <c r="L353" s="284"/>
      <c r="M353" s="285" t="s">
        <v>1</v>
      </c>
      <c r="N353" s="286" t="s">
        <v>38</v>
      </c>
      <c r="O353" s="92"/>
      <c r="P353" s="224">
        <f>O353*H353</f>
        <v>0</v>
      </c>
      <c r="Q353" s="224">
        <v>0.005</v>
      </c>
      <c r="R353" s="224">
        <f>Q353*H353</f>
        <v>0.15</v>
      </c>
      <c r="S353" s="224">
        <v>0</v>
      </c>
      <c r="T353" s="225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26" t="s">
        <v>227</v>
      </c>
      <c r="AT353" s="226" t="s">
        <v>166</v>
      </c>
      <c r="AU353" s="226" t="s">
        <v>83</v>
      </c>
      <c r="AY353" s="18" t="s">
        <v>122</v>
      </c>
      <c r="BE353" s="227">
        <f>IF(N353="základní",J353,0)</f>
        <v>0</v>
      </c>
      <c r="BF353" s="227">
        <f>IF(N353="snížená",J353,0)</f>
        <v>0</v>
      </c>
      <c r="BG353" s="227">
        <f>IF(N353="zákl. přenesená",J353,0)</f>
        <v>0</v>
      </c>
      <c r="BH353" s="227">
        <f>IF(N353="sníž. přenesená",J353,0)</f>
        <v>0</v>
      </c>
      <c r="BI353" s="227">
        <f>IF(N353="nulová",J353,0)</f>
        <v>0</v>
      </c>
      <c r="BJ353" s="18" t="s">
        <v>81</v>
      </c>
      <c r="BK353" s="227">
        <f>ROUND(I353*H353,2)</f>
        <v>0</v>
      </c>
      <c r="BL353" s="18" t="s">
        <v>178</v>
      </c>
      <c r="BM353" s="226" t="s">
        <v>328</v>
      </c>
    </row>
    <row r="354" spans="1:47" s="2" customFormat="1" ht="12">
      <c r="A354" s="39"/>
      <c r="B354" s="40"/>
      <c r="C354" s="41"/>
      <c r="D354" s="228" t="s">
        <v>130</v>
      </c>
      <c r="E354" s="41"/>
      <c r="F354" s="229" t="s">
        <v>329</v>
      </c>
      <c r="G354" s="41"/>
      <c r="H354" s="41"/>
      <c r="I354" s="230"/>
      <c r="J354" s="41"/>
      <c r="K354" s="41"/>
      <c r="L354" s="45"/>
      <c r="M354" s="231"/>
      <c r="N354" s="232"/>
      <c r="O354" s="92"/>
      <c r="P354" s="92"/>
      <c r="Q354" s="92"/>
      <c r="R354" s="92"/>
      <c r="S354" s="92"/>
      <c r="T354" s="93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T354" s="18" t="s">
        <v>130</v>
      </c>
      <c r="AU354" s="18" t="s">
        <v>83</v>
      </c>
    </row>
    <row r="355" spans="1:47" s="2" customFormat="1" ht="12">
      <c r="A355" s="39"/>
      <c r="B355" s="40"/>
      <c r="C355" s="41"/>
      <c r="D355" s="228" t="s">
        <v>164</v>
      </c>
      <c r="E355" s="41"/>
      <c r="F355" s="276" t="s">
        <v>330</v>
      </c>
      <c r="G355" s="41"/>
      <c r="H355" s="41"/>
      <c r="I355" s="230"/>
      <c r="J355" s="41"/>
      <c r="K355" s="41"/>
      <c r="L355" s="45"/>
      <c r="M355" s="231"/>
      <c r="N355" s="232"/>
      <c r="O355" s="92"/>
      <c r="P355" s="92"/>
      <c r="Q355" s="92"/>
      <c r="R355" s="92"/>
      <c r="S355" s="92"/>
      <c r="T355" s="93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T355" s="18" t="s">
        <v>164</v>
      </c>
      <c r="AU355" s="18" t="s">
        <v>83</v>
      </c>
    </row>
    <row r="356" spans="1:65" s="2" customFormat="1" ht="24.15" customHeight="1">
      <c r="A356" s="39"/>
      <c r="B356" s="40"/>
      <c r="C356" s="215" t="s">
        <v>331</v>
      </c>
      <c r="D356" s="215" t="s">
        <v>125</v>
      </c>
      <c r="E356" s="216" t="s">
        <v>332</v>
      </c>
      <c r="F356" s="217" t="s">
        <v>333</v>
      </c>
      <c r="G356" s="218" t="s">
        <v>273</v>
      </c>
      <c r="H356" s="219">
        <v>105</v>
      </c>
      <c r="I356" s="220"/>
      <c r="J356" s="221">
        <f>ROUND(I356*H356,2)</f>
        <v>0</v>
      </c>
      <c r="K356" s="217" t="s">
        <v>320</v>
      </c>
      <c r="L356" s="45"/>
      <c r="M356" s="222" t="s">
        <v>1</v>
      </c>
      <c r="N356" s="223" t="s">
        <v>38</v>
      </c>
      <c r="O356" s="92"/>
      <c r="P356" s="224">
        <f>O356*H356</f>
        <v>0</v>
      </c>
      <c r="Q356" s="224">
        <v>0</v>
      </c>
      <c r="R356" s="224">
        <f>Q356*H356</f>
        <v>0</v>
      </c>
      <c r="S356" s="224">
        <v>0</v>
      </c>
      <c r="T356" s="225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26" t="s">
        <v>178</v>
      </c>
      <c r="AT356" s="226" t="s">
        <v>125</v>
      </c>
      <c r="AU356" s="226" t="s">
        <v>83</v>
      </c>
      <c r="AY356" s="18" t="s">
        <v>122</v>
      </c>
      <c r="BE356" s="227">
        <f>IF(N356="základní",J356,0)</f>
        <v>0</v>
      </c>
      <c r="BF356" s="227">
        <f>IF(N356="snížená",J356,0)</f>
        <v>0</v>
      </c>
      <c r="BG356" s="227">
        <f>IF(N356="zákl. přenesená",J356,0)</f>
        <v>0</v>
      </c>
      <c r="BH356" s="227">
        <f>IF(N356="sníž. přenesená",J356,0)</f>
        <v>0</v>
      </c>
      <c r="BI356" s="227">
        <f>IF(N356="nulová",J356,0)</f>
        <v>0</v>
      </c>
      <c r="BJ356" s="18" t="s">
        <v>81</v>
      </c>
      <c r="BK356" s="227">
        <f>ROUND(I356*H356,2)</f>
        <v>0</v>
      </c>
      <c r="BL356" s="18" t="s">
        <v>178</v>
      </c>
      <c r="BM356" s="226" t="s">
        <v>334</v>
      </c>
    </row>
    <row r="357" spans="1:47" s="2" customFormat="1" ht="12">
      <c r="A357" s="39"/>
      <c r="B357" s="40"/>
      <c r="C357" s="41"/>
      <c r="D357" s="228" t="s">
        <v>130</v>
      </c>
      <c r="E357" s="41"/>
      <c r="F357" s="229" t="s">
        <v>335</v>
      </c>
      <c r="G357" s="41"/>
      <c r="H357" s="41"/>
      <c r="I357" s="230"/>
      <c r="J357" s="41"/>
      <c r="K357" s="41"/>
      <c r="L357" s="45"/>
      <c r="M357" s="231"/>
      <c r="N357" s="232"/>
      <c r="O357" s="92"/>
      <c r="P357" s="92"/>
      <c r="Q357" s="92"/>
      <c r="R357" s="92"/>
      <c r="S357" s="92"/>
      <c r="T357" s="93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T357" s="18" t="s">
        <v>130</v>
      </c>
      <c r="AU357" s="18" t="s">
        <v>83</v>
      </c>
    </row>
    <row r="358" spans="1:47" s="2" customFormat="1" ht="12">
      <c r="A358" s="39"/>
      <c r="B358" s="40"/>
      <c r="C358" s="41"/>
      <c r="D358" s="287" t="s">
        <v>323</v>
      </c>
      <c r="E358" s="41"/>
      <c r="F358" s="288" t="s">
        <v>336</v>
      </c>
      <c r="G358" s="41"/>
      <c r="H358" s="41"/>
      <c r="I358" s="230"/>
      <c r="J358" s="41"/>
      <c r="K358" s="41"/>
      <c r="L358" s="45"/>
      <c r="M358" s="231"/>
      <c r="N358" s="232"/>
      <c r="O358" s="92"/>
      <c r="P358" s="92"/>
      <c r="Q358" s="92"/>
      <c r="R358" s="92"/>
      <c r="S358" s="92"/>
      <c r="T358" s="93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T358" s="18" t="s">
        <v>323</v>
      </c>
      <c r="AU358" s="18" t="s">
        <v>83</v>
      </c>
    </row>
    <row r="359" spans="1:51" s="14" customFormat="1" ht="12">
      <c r="A359" s="14"/>
      <c r="B359" s="243"/>
      <c r="C359" s="244"/>
      <c r="D359" s="228" t="s">
        <v>131</v>
      </c>
      <c r="E359" s="245" t="s">
        <v>1</v>
      </c>
      <c r="F359" s="246" t="s">
        <v>337</v>
      </c>
      <c r="G359" s="244"/>
      <c r="H359" s="247">
        <v>84</v>
      </c>
      <c r="I359" s="248"/>
      <c r="J359" s="244"/>
      <c r="K359" s="244"/>
      <c r="L359" s="249"/>
      <c r="M359" s="250"/>
      <c r="N359" s="251"/>
      <c r="O359" s="251"/>
      <c r="P359" s="251"/>
      <c r="Q359" s="251"/>
      <c r="R359" s="251"/>
      <c r="S359" s="251"/>
      <c r="T359" s="252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53" t="s">
        <v>131</v>
      </c>
      <c r="AU359" s="253" t="s">
        <v>83</v>
      </c>
      <c r="AV359" s="14" t="s">
        <v>83</v>
      </c>
      <c r="AW359" s="14" t="s">
        <v>30</v>
      </c>
      <c r="AX359" s="14" t="s">
        <v>73</v>
      </c>
      <c r="AY359" s="253" t="s">
        <v>122</v>
      </c>
    </row>
    <row r="360" spans="1:51" s="14" customFormat="1" ht="12">
      <c r="A360" s="14"/>
      <c r="B360" s="243"/>
      <c r="C360" s="244"/>
      <c r="D360" s="228" t="s">
        <v>131</v>
      </c>
      <c r="E360" s="245" t="s">
        <v>1</v>
      </c>
      <c r="F360" s="246" t="s">
        <v>338</v>
      </c>
      <c r="G360" s="244"/>
      <c r="H360" s="247">
        <v>11</v>
      </c>
      <c r="I360" s="248"/>
      <c r="J360" s="244"/>
      <c r="K360" s="244"/>
      <c r="L360" s="249"/>
      <c r="M360" s="250"/>
      <c r="N360" s="251"/>
      <c r="O360" s="251"/>
      <c r="P360" s="251"/>
      <c r="Q360" s="251"/>
      <c r="R360" s="251"/>
      <c r="S360" s="251"/>
      <c r="T360" s="252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53" t="s">
        <v>131</v>
      </c>
      <c r="AU360" s="253" t="s">
        <v>83</v>
      </c>
      <c r="AV360" s="14" t="s">
        <v>83</v>
      </c>
      <c r="AW360" s="14" t="s">
        <v>30</v>
      </c>
      <c r="AX360" s="14" t="s">
        <v>73</v>
      </c>
      <c r="AY360" s="253" t="s">
        <v>122</v>
      </c>
    </row>
    <row r="361" spans="1:51" s="14" customFormat="1" ht="12">
      <c r="A361" s="14"/>
      <c r="B361" s="243"/>
      <c r="C361" s="244"/>
      <c r="D361" s="228" t="s">
        <v>131</v>
      </c>
      <c r="E361" s="245" t="s">
        <v>1</v>
      </c>
      <c r="F361" s="246" t="s">
        <v>339</v>
      </c>
      <c r="G361" s="244"/>
      <c r="H361" s="247">
        <v>2</v>
      </c>
      <c r="I361" s="248"/>
      <c r="J361" s="244"/>
      <c r="K361" s="244"/>
      <c r="L361" s="249"/>
      <c r="M361" s="250"/>
      <c r="N361" s="251"/>
      <c r="O361" s="251"/>
      <c r="P361" s="251"/>
      <c r="Q361" s="251"/>
      <c r="R361" s="251"/>
      <c r="S361" s="251"/>
      <c r="T361" s="252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3" t="s">
        <v>131</v>
      </c>
      <c r="AU361" s="253" t="s">
        <v>83</v>
      </c>
      <c r="AV361" s="14" t="s">
        <v>83</v>
      </c>
      <c r="AW361" s="14" t="s">
        <v>30</v>
      </c>
      <c r="AX361" s="14" t="s">
        <v>73</v>
      </c>
      <c r="AY361" s="253" t="s">
        <v>122</v>
      </c>
    </row>
    <row r="362" spans="1:51" s="14" customFormat="1" ht="12">
      <c r="A362" s="14"/>
      <c r="B362" s="243"/>
      <c r="C362" s="244"/>
      <c r="D362" s="228" t="s">
        <v>131</v>
      </c>
      <c r="E362" s="245" t="s">
        <v>1</v>
      </c>
      <c r="F362" s="246" t="s">
        <v>340</v>
      </c>
      <c r="G362" s="244"/>
      <c r="H362" s="247">
        <v>3</v>
      </c>
      <c r="I362" s="248"/>
      <c r="J362" s="244"/>
      <c r="K362" s="244"/>
      <c r="L362" s="249"/>
      <c r="M362" s="250"/>
      <c r="N362" s="251"/>
      <c r="O362" s="251"/>
      <c r="P362" s="251"/>
      <c r="Q362" s="251"/>
      <c r="R362" s="251"/>
      <c r="S362" s="251"/>
      <c r="T362" s="252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53" t="s">
        <v>131</v>
      </c>
      <c r="AU362" s="253" t="s">
        <v>83</v>
      </c>
      <c r="AV362" s="14" t="s">
        <v>83</v>
      </c>
      <c r="AW362" s="14" t="s">
        <v>30</v>
      </c>
      <c r="AX362" s="14" t="s">
        <v>73</v>
      </c>
      <c r="AY362" s="253" t="s">
        <v>122</v>
      </c>
    </row>
    <row r="363" spans="1:51" s="14" customFormat="1" ht="12">
      <c r="A363" s="14"/>
      <c r="B363" s="243"/>
      <c r="C363" s="244"/>
      <c r="D363" s="228" t="s">
        <v>131</v>
      </c>
      <c r="E363" s="245" t="s">
        <v>1</v>
      </c>
      <c r="F363" s="246" t="s">
        <v>341</v>
      </c>
      <c r="G363" s="244"/>
      <c r="H363" s="247">
        <v>5</v>
      </c>
      <c r="I363" s="248"/>
      <c r="J363" s="244"/>
      <c r="K363" s="244"/>
      <c r="L363" s="249"/>
      <c r="M363" s="250"/>
      <c r="N363" s="251"/>
      <c r="O363" s="251"/>
      <c r="P363" s="251"/>
      <c r="Q363" s="251"/>
      <c r="R363" s="251"/>
      <c r="S363" s="251"/>
      <c r="T363" s="252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3" t="s">
        <v>131</v>
      </c>
      <c r="AU363" s="253" t="s">
        <v>83</v>
      </c>
      <c r="AV363" s="14" t="s">
        <v>83</v>
      </c>
      <c r="AW363" s="14" t="s">
        <v>30</v>
      </c>
      <c r="AX363" s="14" t="s">
        <v>73</v>
      </c>
      <c r="AY363" s="253" t="s">
        <v>122</v>
      </c>
    </row>
    <row r="364" spans="1:51" s="15" customFormat="1" ht="12">
      <c r="A364" s="15"/>
      <c r="B364" s="254"/>
      <c r="C364" s="255"/>
      <c r="D364" s="228" t="s">
        <v>131</v>
      </c>
      <c r="E364" s="256" t="s">
        <v>1</v>
      </c>
      <c r="F364" s="257" t="s">
        <v>141</v>
      </c>
      <c r="G364" s="255"/>
      <c r="H364" s="258">
        <v>105</v>
      </c>
      <c r="I364" s="259"/>
      <c r="J364" s="255"/>
      <c r="K364" s="255"/>
      <c r="L364" s="260"/>
      <c r="M364" s="261"/>
      <c r="N364" s="262"/>
      <c r="O364" s="262"/>
      <c r="P364" s="262"/>
      <c r="Q364" s="262"/>
      <c r="R364" s="262"/>
      <c r="S364" s="262"/>
      <c r="T364" s="263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T364" s="264" t="s">
        <v>131</v>
      </c>
      <c r="AU364" s="264" t="s">
        <v>83</v>
      </c>
      <c r="AV364" s="15" t="s">
        <v>142</v>
      </c>
      <c r="AW364" s="15" t="s">
        <v>30</v>
      </c>
      <c r="AX364" s="15" t="s">
        <v>73</v>
      </c>
      <c r="AY364" s="264" t="s">
        <v>122</v>
      </c>
    </row>
    <row r="365" spans="1:51" s="16" customFormat="1" ht="12">
      <c r="A365" s="16"/>
      <c r="B365" s="265"/>
      <c r="C365" s="266"/>
      <c r="D365" s="228" t="s">
        <v>131</v>
      </c>
      <c r="E365" s="267" t="s">
        <v>1</v>
      </c>
      <c r="F365" s="268" t="s">
        <v>143</v>
      </c>
      <c r="G365" s="266"/>
      <c r="H365" s="269">
        <v>105</v>
      </c>
      <c r="I365" s="270"/>
      <c r="J365" s="266"/>
      <c r="K365" s="266"/>
      <c r="L365" s="271"/>
      <c r="M365" s="272"/>
      <c r="N365" s="273"/>
      <c r="O365" s="273"/>
      <c r="P365" s="273"/>
      <c r="Q365" s="273"/>
      <c r="R365" s="273"/>
      <c r="S365" s="273"/>
      <c r="T365" s="274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T365" s="275" t="s">
        <v>131</v>
      </c>
      <c r="AU365" s="275" t="s">
        <v>83</v>
      </c>
      <c r="AV365" s="16" t="s">
        <v>129</v>
      </c>
      <c r="AW365" s="16" t="s">
        <v>30</v>
      </c>
      <c r="AX365" s="16" t="s">
        <v>81</v>
      </c>
      <c r="AY365" s="275" t="s">
        <v>122</v>
      </c>
    </row>
    <row r="366" spans="1:65" s="2" customFormat="1" ht="24.15" customHeight="1">
      <c r="A366" s="39"/>
      <c r="B366" s="40"/>
      <c r="C366" s="277" t="s">
        <v>243</v>
      </c>
      <c r="D366" s="277" t="s">
        <v>166</v>
      </c>
      <c r="E366" s="278" t="s">
        <v>342</v>
      </c>
      <c r="F366" s="279" t="s">
        <v>343</v>
      </c>
      <c r="G366" s="280" t="s">
        <v>148</v>
      </c>
      <c r="H366" s="281">
        <v>30</v>
      </c>
      <c r="I366" s="282"/>
      <c r="J366" s="283">
        <f>ROUND(I366*H366,2)</f>
        <v>0</v>
      </c>
      <c r="K366" s="279" t="s">
        <v>320</v>
      </c>
      <c r="L366" s="284"/>
      <c r="M366" s="285" t="s">
        <v>1</v>
      </c>
      <c r="N366" s="286" t="s">
        <v>38</v>
      </c>
      <c r="O366" s="92"/>
      <c r="P366" s="224">
        <f>O366*H366</f>
        <v>0</v>
      </c>
      <c r="Q366" s="224">
        <v>0.007</v>
      </c>
      <c r="R366" s="224">
        <f>Q366*H366</f>
        <v>0.21</v>
      </c>
      <c r="S366" s="224">
        <v>0</v>
      </c>
      <c r="T366" s="225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26" t="s">
        <v>227</v>
      </c>
      <c r="AT366" s="226" t="s">
        <v>166</v>
      </c>
      <c r="AU366" s="226" t="s">
        <v>83</v>
      </c>
      <c r="AY366" s="18" t="s">
        <v>122</v>
      </c>
      <c r="BE366" s="227">
        <f>IF(N366="základní",J366,0)</f>
        <v>0</v>
      </c>
      <c r="BF366" s="227">
        <f>IF(N366="snížená",J366,0)</f>
        <v>0</v>
      </c>
      <c r="BG366" s="227">
        <f>IF(N366="zákl. přenesená",J366,0)</f>
        <v>0</v>
      </c>
      <c r="BH366" s="227">
        <f>IF(N366="sníž. přenesená",J366,0)</f>
        <v>0</v>
      </c>
      <c r="BI366" s="227">
        <f>IF(N366="nulová",J366,0)</f>
        <v>0</v>
      </c>
      <c r="BJ366" s="18" t="s">
        <v>81</v>
      </c>
      <c r="BK366" s="227">
        <f>ROUND(I366*H366,2)</f>
        <v>0</v>
      </c>
      <c r="BL366" s="18" t="s">
        <v>178</v>
      </c>
      <c r="BM366" s="226" t="s">
        <v>344</v>
      </c>
    </row>
    <row r="367" spans="1:47" s="2" customFormat="1" ht="12">
      <c r="A367" s="39"/>
      <c r="B367" s="40"/>
      <c r="C367" s="41"/>
      <c r="D367" s="228" t="s">
        <v>130</v>
      </c>
      <c r="E367" s="41"/>
      <c r="F367" s="229" t="s">
        <v>345</v>
      </c>
      <c r="G367" s="41"/>
      <c r="H367" s="41"/>
      <c r="I367" s="230"/>
      <c r="J367" s="41"/>
      <c r="K367" s="41"/>
      <c r="L367" s="45"/>
      <c r="M367" s="231"/>
      <c r="N367" s="232"/>
      <c r="O367" s="92"/>
      <c r="P367" s="92"/>
      <c r="Q367" s="92"/>
      <c r="R367" s="92"/>
      <c r="S367" s="92"/>
      <c r="T367" s="93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T367" s="18" t="s">
        <v>130</v>
      </c>
      <c r="AU367" s="18" t="s">
        <v>83</v>
      </c>
    </row>
    <row r="368" spans="1:47" s="2" customFormat="1" ht="12">
      <c r="A368" s="39"/>
      <c r="B368" s="40"/>
      <c r="C368" s="41"/>
      <c r="D368" s="228" t="s">
        <v>164</v>
      </c>
      <c r="E368" s="41"/>
      <c r="F368" s="276" t="s">
        <v>346</v>
      </c>
      <c r="G368" s="41"/>
      <c r="H368" s="41"/>
      <c r="I368" s="230"/>
      <c r="J368" s="41"/>
      <c r="K368" s="41"/>
      <c r="L368" s="45"/>
      <c r="M368" s="231"/>
      <c r="N368" s="232"/>
      <c r="O368" s="92"/>
      <c r="P368" s="92"/>
      <c r="Q368" s="92"/>
      <c r="R368" s="92"/>
      <c r="S368" s="92"/>
      <c r="T368" s="93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T368" s="18" t="s">
        <v>164</v>
      </c>
      <c r="AU368" s="18" t="s">
        <v>83</v>
      </c>
    </row>
    <row r="369" spans="1:65" s="2" customFormat="1" ht="24.15" customHeight="1">
      <c r="A369" s="39"/>
      <c r="B369" s="40"/>
      <c r="C369" s="215" t="s">
        <v>347</v>
      </c>
      <c r="D369" s="215" t="s">
        <v>125</v>
      </c>
      <c r="E369" s="216" t="s">
        <v>348</v>
      </c>
      <c r="F369" s="217" t="s">
        <v>349</v>
      </c>
      <c r="G369" s="218" t="s">
        <v>273</v>
      </c>
      <c r="H369" s="219">
        <v>11</v>
      </c>
      <c r="I369" s="220"/>
      <c r="J369" s="221">
        <f>ROUND(I369*H369,2)</f>
        <v>0</v>
      </c>
      <c r="K369" s="217" t="s">
        <v>320</v>
      </c>
      <c r="L369" s="45"/>
      <c r="M369" s="222" t="s">
        <v>1</v>
      </c>
      <c r="N369" s="223" t="s">
        <v>38</v>
      </c>
      <c r="O369" s="92"/>
      <c r="P369" s="224">
        <f>O369*H369</f>
        <v>0</v>
      </c>
      <c r="Q369" s="224">
        <v>0</v>
      </c>
      <c r="R369" s="224">
        <f>Q369*H369</f>
        <v>0</v>
      </c>
      <c r="S369" s="224">
        <v>0</v>
      </c>
      <c r="T369" s="225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26" t="s">
        <v>178</v>
      </c>
      <c r="AT369" s="226" t="s">
        <v>125</v>
      </c>
      <c r="AU369" s="226" t="s">
        <v>83</v>
      </c>
      <c r="AY369" s="18" t="s">
        <v>122</v>
      </c>
      <c r="BE369" s="227">
        <f>IF(N369="základní",J369,0)</f>
        <v>0</v>
      </c>
      <c r="BF369" s="227">
        <f>IF(N369="snížená",J369,0)</f>
        <v>0</v>
      </c>
      <c r="BG369" s="227">
        <f>IF(N369="zákl. přenesená",J369,0)</f>
        <v>0</v>
      </c>
      <c r="BH369" s="227">
        <f>IF(N369="sníž. přenesená",J369,0)</f>
        <v>0</v>
      </c>
      <c r="BI369" s="227">
        <f>IF(N369="nulová",J369,0)</f>
        <v>0</v>
      </c>
      <c r="BJ369" s="18" t="s">
        <v>81</v>
      </c>
      <c r="BK369" s="227">
        <f>ROUND(I369*H369,2)</f>
        <v>0</v>
      </c>
      <c r="BL369" s="18" t="s">
        <v>178</v>
      </c>
      <c r="BM369" s="226" t="s">
        <v>350</v>
      </c>
    </row>
    <row r="370" spans="1:47" s="2" customFormat="1" ht="12">
      <c r="A370" s="39"/>
      <c r="B370" s="40"/>
      <c r="C370" s="41"/>
      <c r="D370" s="228" t="s">
        <v>130</v>
      </c>
      <c r="E370" s="41"/>
      <c r="F370" s="229" t="s">
        <v>351</v>
      </c>
      <c r="G370" s="41"/>
      <c r="H370" s="41"/>
      <c r="I370" s="230"/>
      <c r="J370" s="41"/>
      <c r="K370" s="41"/>
      <c r="L370" s="45"/>
      <c r="M370" s="231"/>
      <c r="N370" s="232"/>
      <c r="O370" s="92"/>
      <c r="P370" s="92"/>
      <c r="Q370" s="92"/>
      <c r="R370" s="92"/>
      <c r="S370" s="92"/>
      <c r="T370" s="93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T370" s="18" t="s">
        <v>130</v>
      </c>
      <c r="AU370" s="18" t="s">
        <v>83</v>
      </c>
    </row>
    <row r="371" spans="1:47" s="2" customFormat="1" ht="12">
      <c r="A371" s="39"/>
      <c r="B371" s="40"/>
      <c r="C371" s="41"/>
      <c r="D371" s="287" t="s">
        <v>323</v>
      </c>
      <c r="E371" s="41"/>
      <c r="F371" s="288" t="s">
        <v>352</v>
      </c>
      <c r="G371" s="41"/>
      <c r="H371" s="41"/>
      <c r="I371" s="230"/>
      <c r="J371" s="41"/>
      <c r="K371" s="41"/>
      <c r="L371" s="45"/>
      <c r="M371" s="231"/>
      <c r="N371" s="232"/>
      <c r="O371" s="92"/>
      <c r="P371" s="92"/>
      <c r="Q371" s="92"/>
      <c r="R371" s="92"/>
      <c r="S371" s="92"/>
      <c r="T371" s="93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T371" s="18" t="s">
        <v>323</v>
      </c>
      <c r="AU371" s="18" t="s">
        <v>83</v>
      </c>
    </row>
    <row r="372" spans="1:51" s="14" customFormat="1" ht="12">
      <c r="A372" s="14"/>
      <c r="B372" s="243"/>
      <c r="C372" s="244"/>
      <c r="D372" s="228" t="s">
        <v>131</v>
      </c>
      <c r="E372" s="245" t="s">
        <v>1</v>
      </c>
      <c r="F372" s="246" t="s">
        <v>353</v>
      </c>
      <c r="G372" s="244"/>
      <c r="H372" s="247">
        <v>10</v>
      </c>
      <c r="I372" s="248"/>
      <c r="J372" s="244"/>
      <c r="K372" s="244"/>
      <c r="L372" s="249"/>
      <c r="M372" s="250"/>
      <c r="N372" s="251"/>
      <c r="O372" s="251"/>
      <c r="P372" s="251"/>
      <c r="Q372" s="251"/>
      <c r="R372" s="251"/>
      <c r="S372" s="251"/>
      <c r="T372" s="252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53" t="s">
        <v>131</v>
      </c>
      <c r="AU372" s="253" t="s">
        <v>83</v>
      </c>
      <c r="AV372" s="14" t="s">
        <v>83</v>
      </c>
      <c r="AW372" s="14" t="s">
        <v>30</v>
      </c>
      <c r="AX372" s="14" t="s">
        <v>73</v>
      </c>
      <c r="AY372" s="253" t="s">
        <v>122</v>
      </c>
    </row>
    <row r="373" spans="1:51" s="14" customFormat="1" ht="12">
      <c r="A373" s="14"/>
      <c r="B373" s="243"/>
      <c r="C373" s="244"/>
      <c r="D373" s="228" t="s">
        <v>131</v>
      </c>
      <c r="E373" s="245" t="s">
        <v>1</v>
      </c>
      <c r="F373" s="246" t="s">
        <v>354</v>
      </c>
      <c r="G373" s="244"/>
      <c r="H373" s="247">
        <v>1</v>
      </c>
      <c r="I373" s="248"/>
      <c r="J373" s="244"/>
      <c r="K373" s="244"/>
      <c r="L373" s="249"/>
      <c r="M373" s="250"/>
      <c r="N373" s="251"/>
      <c r="O373" s="251"/>
      <c r="P373" s="251"/>
      <c r="Q373" s="251"/>
      <c r="R373" s="251"/>
      <c r="S373" s="251"/>
      <c r="T373" s="252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53" t="s">
        <v>131</v>
      </c>
      <c r="AU373" s="253" t="s">
        <v>83</v>
      </c>
      <c r="AV373" s="14" t="s">
        <v>83</v>
      </c>
      <c r="AW373" s="14" t="s">
        <v>30</v>
      </c>
      <c r="AX373" s="14" t="s">
        <v>73</v>
      </c>
      <c r="AY373" s="253" t="s">
        <v>122</v>
      </c>
    </row>
    <row r="374" spans="1:51" s="16" customFormat="1" ht="12">
      <c r="A374" s="16"/>
      <c r="B374" s="265"/>
      <c r="C374" s="266"/>
      <c r="D374" s="228" t="s">
        <v>131</v>
      </c>
      <c r="E374" s="267" t="s">
        <v>1</v>
      </c>
      <c r="F374" s="268" t="s">
        <v>143</v>
      </c>
      <c r="G374" s="266"/>
      <c r="H374" s="269">
        <v>11</v>
      </c>
      <c r="I374" s="270"/>
      <c r="J374" s="266"/>
      <c r="K374" s="266"/>
      <c r="L374" s="271"/>
      <c r="M374" s="272"/>
      <c r="N374" s="273"/>
      <c r="O374" s="273"/>
      <c r="P374" s="273"/>
      <c r="Q374" s="273"/>
      <c r="R374" s="273"/>
      <c r="S374" s="273"/>
      <c r="T374" s="274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T374" s="275" t="s">
        <v>131</v>
      </c>
      <c r="AU374" s="275" t="s">
        <v>83</v>
      </c>
      <c r="AV374" s="16" t="s">
        <v>129</v>
      </c>
      <c r="AW374" s="16" t="s">
        <v>30</v>
      </c>
      <c r="AX374" s="16" t="s">
        <v>81</v>
      </c>
      <c r="AY374" s="275" t="s">
        <v>122</v>
      </c>
    </row>
    <row r="375" spans="1:65" s="2" customFormat="1" ht="24.15" customHeight="1">
      <c r="A375" s="39"/>
      <c r="B375" s="40"/>
      <c r="C375" s="277" t="s">
        <v>249</v>
      </c>
      <c r="D375" s="277" t="s">
        <v>166</v>
      </c>
      <c r="E375" s="278" t="s">
        <v>355</v>
      </c>
      <c r="F375" s="279" t="s">
        <v>356</v>
      </c>
      <c r="G375" s="280" t="s">
        <v>148</v>
      </c>
      <c r="H375" s="281">
        <v>30</v>
      </c>
      <c r="I375" s="282"/>
      <c r="J375" s="283">
        <f>ROUND(I375*H375,2)</f>
        <v>0</v>
      </c>
      <c r="K375" s="279" t="s">
        <v>320</v>
      </c>
      <c r="L375" s="284"/>
      <c r="M375" s="285" t="s">
        <v>1</v>
      </c>
      <c r="N375" s="286" t="s">
        <v>38</v>
      </c>
      <c r="O375" s="92"/>
      <c r="P375" s="224">
        <f>O375*H375</f>
        <v>0</v>
      </c>
      <c r="Q375" s="224">
        <v>0.008</v>
      </c>
      <c r="R375" s="224">
        <f>Q375*H375</f>
        <v>0.24</v>
      </c>
      <c r="S375" s="224">
        <v>0</v>
      </c>
      <c r="T375" s="225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26" t="s">
        <v>227</v>
      </c>
      <c r="AT375" s="226" t="s">
        <v>166</v>
      </c>
      <c r="AU375" s="226" t="s">
        <v>83</v>
      </c>
      <c r="AY375" s="18" t="s">
        <v>122</v>
      </c>
      <c r="BE375" s="227">
        <f>IF(N375="základní",J375,0)</f>
        <v>0</v>
      </c>
      <c r="BF375" s="227">
        <f>IF(N375="snížená",J375,0)</f>
        <v>0</v>
      </c>
      <c r="BG375" s="227">
        <f>IF(N375="zákl. přenesená",J375,0)</f>
        <v>0</v>
      </c>
      <c r="BH375" s="227">
        <f>IF(N375="sníž. přenesená",J375,0)</f>
        <v>0</v>
      </c>
      <c r="BI375" s="227">
        <f>IF(N375="nulová",J375,0)</f>
        <v>0</v>
      </c>
      <c r="BJ375" s="18" t="s">
        <v>81</v>
      </c>
      <c r="BK375" s="227">
        <f>ROUND(I375*H375,2)</f>
        <v>0</v>
      </c>
      <c r="BL375" s="18" t="s">
        <v>178</v>
      </c>
      <c r="BM375" s="226" t="s">
        <v>357</v>
      </c>
    </row>
    <row r="376" spans="1:47" s="2" customFormat="1" ht="12">
      <c r="A376" s="39"/>
      <c r="B376" s="40"/>
      <c r="C376" s="41"/>
      <c r="D376" s="228" t="s">
        <v>130</v>
      </c>
      <c r="E376" s="41"/>
      <c r="F376" s="229" t="s">
        <v>358</v>
      </c>
      <c r="G376" s="41"/>
      <c r="H376" s="41"/>
      <c r="I376" s="230"/>
      <c r="J376" s="41"/>
      <c r="K376" s="41"/>
      <c r="L376" s="45"/>
      <c r="M376" s="231"/>
      <c r="N376" s="232"/>
      <c r="O376" s="92"/>
      <c r="P376" s="92"/>
      <c r="Q376" s="92"/>
      <c r="R376" s="92"/>
      <c r="S376" s="92"/>
      <c r="T376" s="93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T376" s="18" t="s">
        <v>130</v>
      </c>
      <c r="AU376" s="18" t="s">
        <v>83</v>
      </c>
    </row>
    <row r="377" spans="1:47" s="2" customFormat="1" ht="12">
      <c r="A377" s="39"/>
      <c r="B377" s="40"/>
      <c r="C377" s="41"/>
      <c r="D377" s="228" t="s">
        <v>164</v>
      </c>
      <c r="E377" s="41"/>
      <c r="F377" s="276" t="s">
        <v>359</v>
      </c>
      <c r="G377" s="41"/>
      <c r="H377" s="41"/>
      <c r="I377" s="230"/>
      <c r="J377" s="41"/>
      <c r="K377" s="41"/>
      <c r="L377" s="45"/>
      <c r="M377" s="231"/>
      <c r="N377" s="232"/>
      <c r="O377" s="92"/>
      <c r="P377" s="92"/>
      <c r="Q377" s="92"/>
      <c r="R377" s="92"/>
      <c r="S377" s="92"/>
      <c r="T377" s="93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T377" s="18" t="s">
        <v>164</v>
      </c>
      <c r="AU377" s="18" t="s">
        <v>83</v>
      </c>
    </row>
    <row r="378" spans="1:65" s="2" customFormat="1" ht="24.15" customHeight="1">
      <c r="A378" s="39"/>
      <c r="B378" s="40"/>
      <c r="C378" s="277" t="s">
        <v>360</v>
      </c>
      <c r="D378" s="277" t="s">
        <v>166</v>
      </c>
      <c r="E378" s="278" t="s">
        <v>361</v>
      </c>
      <c r="F378" s="279" t="s">
        <v>362</v>
      </c>
      <c r="G378" s="280" t="s">
        <v>148</v>
      </c>
      <c r="H378" s="281">
        <v>30</v>
      </c>
      <c r="I378" s="282"/>
      <c r="J378" s="283">
        <f>ROUND(I378*H378,2)</f>
        <v>0</v>
      </c>
      <c r="K378" s="279" t="s">
        <v>320</v>
      </c>
      <c r="L378" s="284"/>
      <c r="M378" s="285" t="s">
        <v>1</v>
      </c>
      <c r="N378" s="286" t="s">
        <v>38</v>
      </c>
      <c r="O378" s="92"/>
      <c r="P378" s="224">
        <f>O378*H378</f>
        <v>0</v>
      </c>
      <c r="Q378" s="224">
        <v>0.01</v>
      </c>
      <c r="R378" s="224">
        <f>Q378*H378</f>
        <v>0.3</v>
      </c>
      <c r="S378" s="224">
        <v>0</v>
      </c>
      <c r="T378" s="225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26" t="s">
        <v>227</v>
      </c>
      <c r="AT378" s="226" t="s">
        <v>166</v>
      </c>
      <c r="AU378" s="226" t="s">
        <v>83</v>
      </c>
      <c r="AY378" s="18" t="s">
        <v>122</v>
      </c>
      <c r="BE378" s="227">
        <f>IF(N378="základní",J378,0)</f>
        <v>0</v>
      </c>
      <c r="BF378" s="227">
        <f>IF(N378="snížená",J378,0)</f>
        <v>0</v>
      </c>
      <c r="BG378" s="227">
        <f>IF(N378="zákl. přenesená",J378,0)</f>
        <v>0</v>
      </c>
      <c r="BH378" s="227">
        <f>IF(N378="sníž. přenesená",J378,0)</f>
        <v>0</v>
      </c>
      <c r="BI378" s="227">
        <f>IF(N378="nulová",J378,0)</f>
        <v>0</v>
      </c>
      <c r="BJ378" s="18" t="s">
        <v>81</v>
      </c>
      <c r="BK378" s="227">
        <f>ROUND(I378*H378,2)</f>
        <v>0</v>
      </c>
      <c r="BL378" s="18" t="s">
        <v>178</v>
      </c>
      <c r="BM378" s="226" t="s">
        <v>363</v>
      </c>
    </row>
    <row r="379" spans="1:47" s="2" customFormat="1" ht="12">
      <c r="A379" s="39"/>
      <c r="B379" s="40"/>
      <c r="C379" s="41"/>
      <c r="D379" s="228" t="s">
        <v>130</v>
      </c>
      <c r="E379" s="41"/>
      <c r="F379" s="229" t="s">
        <v>364</v>
      </c>
      <c r="G379" s="41"/>
      <c r="H379" s="41"/>
      <c r="I379" s="230"/>
      <c r="J379" s="41"/>
      <c r="K379" s="41"/>
      <c r="L379" s="45"/>
      <c r="M379" s="231"/>
      <c r="N379" s="232"/>
      <c r="O379" s="92"/>
      <c r="P379" s="92"/>
      <c r="Q379" s="92"/>
      <c r="R379" s="92"/>
      <c r="S379" s="92"/>
      <c r="T379" s="93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T379" s="18" t="s">
        <v>130</v>
      </c>
      <c r="AU379" s="18" t="s">
        <v>83</v>
      </c>
    </row>
    <row r="380" spans="1:47" s="2" customFormat="1" ht="12">
      <c r="A380" s="39"/>
      <c r="B380" s="40"/>
      <c r="C380" s="41"/>
      <c r="D380" s="228" t="s">
        <v>164</v>
      </c>
      <c r="E380" s="41"/>
      <c r="F380" s="276" t="s">
        <v>365</v>
      </c>
      <c r="G380" s="41"/>
      <c r="H380" s="41"/>
      <c r="I380" s="230"/>
      <c r="J380" s="41"/>
      <c r="K380" s="41"/>
      <c r="L380" s="45"/>
      <c r="M380" s="231"/>
      <c r="N380" s="232"/>
      <c r="O380" s="92"/>
      <c r="P380" s="92"/>
      <c r="Q380" s="92"/>
      <c r="R380" s="92"/>
      <c r="S380" s="92"/>
      <c r="T380" s="93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T380" s="18" t="s">
        <v>164</v>
      </c>
      <c r="AU380" s="18" t="s">
        <v>83</v>
      </c>
    </row>
    <row r="381" spans="1:65" s="2" customFormat="1" ht="24.15" customHeight="1">
      <c r="A381" s="39"/>
      <c r="B381" s="40"/>
      <c r="C381" s="277" t="s">
        <v>252</v>
      </c>
      <c r="D381" s="277" t="s">
        <v>166</v>
      </c>
      <c r="E381" s="278" t="s">
        <v>366</v>
      </c>
      <c r="F381" s="279" t="s">
        <v>367</v>
      </c>
      <c r="G381" s="280" t="s">
        <v>148</v>
      </c>
      <c r="H381" s="281">
        <v>30</v>
      </c>
      <c r="I381" s="282"/>
      <c r="J381" s="283">
        <f>ROUND(I381*H381,2)</f>
        <v>0</v>
      </c>
      <c r="K381" s="279" t="s">
        <v>320</v>
      </c>
      <c r="L381" s="284"/>
      <c r="M381" s="285" t="s">
        <v>1</v>
      </c>
      <c r="N381" s="286" t="s">
        <v>38</v>
      </c>
      <c r="O381" s="92"/>
      <c r="P381" s="224">
        <f>O381*H381</f>
        <v>0</v>
      </c>
      <c r="Q381" s="224">
        <v>0.012</v>
      </c>
      <c r="R381" s="224">
        <f>Q381*H381</f>
        <v>0.36</v>
      </c>
      <c r="S381" s="224">
        <v>0</v>
      </c>
      <c r="T381" s="225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26" t="s">
        <v>227</v>
      </c>
      <c r="AT381" s="226" t="s">
        <v>166</v>
      </c>
      <c r="AU381" s="226" t="s">
        <v>83</v>
      </c>
      <c r="AY381" s="18" t="s">
        <v>122</v>
      </c>
      <c r="BE381" s="227">
        <f>IF(N381="základní",J381,0)</f>
        <v>0</v>
      </c>
      <c r="BF381" s="227">
        <f>IF(N381="snížená",J381,0)</f>
        <v>0</v>
      </c>
      <c r="BG381" s="227">
        <f>IF(N381="zákl. přenesená",J381,0)</f>
        <v>0</v>
      </c>
      <c r="BH381" s="227">
        <f>IF(N381="sníž. přenesená",J381,0)</f>
        <v>0</v>
      </c>
      <c r="BI381" s="227">
        <f>IF(N381="nulová",J381,0)</f>
        <v>0</v>
      </c>
      <c r="BJ381" s="18" t="s">
        <v>81</v>
      </c>
      <c r="BK381" s="227">
        <f>ROUND(I381*H381,2)</f>
        <v>0</v>
      </c>
      <c r="BL381" s="18" t="s">
        <v>178</v>
      </c>
      <c r="BM381" s="226" t="s">
        <v>368</v>
      </c>
    </row>
    <row r="382" spans="1:47" s="2" customFormat="1" ht="12">
      <c r="A382" s="39"/>
      <c r="B382" s="40"/>
      <c r="C382" s="41"/>
      <c r="D382" s="228" t="s">
        <v>130</v>
      </c>
      <c r="E382" s="41"/>
      <c r="F382" s="229" t="s">
        <v>369</v>
      </c>
      <c r="G382" s="41"/>
      <c r="H382" s="41"/>
      <c r="I382" s="230"/>
      <c r="J382" s="41"/>
      <c r="K382" s="41"/>
      <c r="L382" s="45"/>
      <c r="M382" s="231"/>
      <c r="N382" s="232"/>
      <c r="O382" s="92"/>
      <c r="P382" s="92"/>
      <c r="Q382" s="92"/>
      <c r="R382" s="92"/>
      <c r="S382" s="92"/>
      <c r="T382" s="93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T382" s="18" t="s">
        <v>130</v>
      </c>
      <c r="AU382" s="18" t="s">
        <v>83</v>
      </c>
    </row>
    <row r="383" spans="1:47" s="2" customFormat="1" ht="12">
      <c r="A383" s="39"/>
      <c r="B383" s="40"/>
      <c r="C383" s="41"/>
      <c r="D383" s="228" t="s">
        <v>164</v>
      </c>
      <c r="E383" s="41"/>
      <c r="F383" s="276" t="s">
        <v>370</v>
      </c>
      <c r="G383" s="41"/>
      <c r="H383" s="41"/>
      <c r="I383" s="230"/>
      <c r="J383" s="41"/>
      <c r="K383" s="41"/>
      <c r="L383" s="45"/>
      <c r="M383" s="231"/>
      <c r="N383" s="232"/>
      <c r="O383" s="92"/>
      <c r="P383" s="92"/>
      <c r="Q383" s="92"/>
      <c r="R383" s="92"/>
      <c r="S383" s="92"/>
      <c r="T383" s="93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T383" s="18" t="s">
        <v>164</v>
      </c>
      <c r="AU383" s="18" t="s">
        <v>83</v>
      </c>
    </row>
    <row r="384" spans="1:65" s="2" customFormat="1" ht="49.05" customHeight="1">
      <c r="A384" s="39"/>
      <c r="B384" s="40"/>
      <c r="C384" s="215" t="s">
        <v>371</v>
      </c>
      <c r="D384" s="215" t="s">
        <v>125</v>
      </c>
      <c r="E384" s="216" t="s">
        <v>372</v>
      </c>
      <c r="F384" s="217" t="s">
        <v>373</v>
      </c>
      <c r="G384" s="218" t="s">
        <v>219</v>
      </c>
      <c r="H384" s="219">
        <v>6.594</v>
      </c>
      <c r="I384" s="220"/>
      <c r="J384" s="221">
        <f>ROUND(I384*H384,2)</f>
        <v>0</v>
      </c>
      <c r="K384" s="217" t="s">
        <v>1</v>
      </c>
      <c r="L384" s="45"/>
      <c r="M384" s="222" t="s">
        <v>1</v>
      </c>
      <c r="N384" s="223" t="s">
        <v>38</v>
      </c>
      <c r="O384" s="92"/>
      <c r="P384" s="224">
        <f>O384*H384</f>
        <v>0</v>
      </c>
      <c r="Q384" s="224">
        <v>0</v>
      </c>
      <c r="R384" s="224">
        <f>Q384*H384</f>
        <v>0</v>
      </c>
      <c r="S384" s="224">
        <v>0</v>
      </c>
      <c r="T384" s="225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26" t="s">
        <v>178</v>
      </c>
      <c r="AT384" s="226" t="s">
        <v>125</v>
      </c>
      <c r="AU384" s="226" t="s">
        <v>83</v>
      </c>
      <c r="AY384" s="18" t="s">
        <v>122</v>
      </c>
      <c r="BE384" s="227">
        <f>IF(N384="základní",J384,0)</f>
        <v>0</v>
      </c>
      <c r="BF384" s="227">
        <f>IF(N384="snížená",J384,0)</f>
        <v>0</v>
      </c>
      <c r="BG384" s="227">
        <f>IF(N384="zákl. přenesená",J384,0)</f>
        <v>0</v>
      </c>
      <c r="BH384" s="227">
        <f>IF(N384="sníž. přenesená",J384,0)</f>
        <v>0</v>
      </c>
      <c r="BI384" s="227">
        <f>IF(N384="nulová",J384,0)</f>
        <v>0</v>
      </c>
      <c r="BJ384" s="18" t="s">
        <v>81</v>
      </c>
      <c r="BK384" s="227">
        <f>ROUND(I384*H384,2)</f>
        <v>0</v>
      </c>
      <c r="BL384" s="18" t="s">
        <v>178</v>
      </c>
      <c r="BM384" s="226" t="s">
        <v>374</v>
      </c>
    </row>
    <row r="385" spans="1:47" s="2" customFormat="1" ht="12">
      <c r="A385" s="39"/>
      <c r="B385" s="40"/>
      <c r="C385" s="41"/>
      <c r="D385" s="228" t="s">
        <v>130</v>
      </c>
      <c r="E385" s="41"/>
      <c r="F385" s="229" t="s">
        <v>373</v>
      </c>
      <c r="G385" s="41"/>
      <c r="H385" s="41"/>
      <c r="I385" s="230"/>
      <c r="J385" s="41"/>
      <c r="K385" s="41"/>
      <c r="L385" s="45"/>
      <c r="M385" s="231"/>
      <c r="N385" s="232"/>
      <c r="O385" s="92"/>
      <c r="P385" s="92"/>
      <c r="Q385" s="92"/>
      <c r="R385" s="92"/>
      <c r="S385" s="92"/>
      <c r="T385" s="93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T385" s="18" t="s">
        <v>130</v>
      </c>
      <c r="AU385" s="18" t="s">
        <v>83</v>
      </c>
    </row>
    <row r="386" spans="1:65" s="2" customFormat="1" ht="49.05" customHeight="1">
      <c r="A386" s="39"/>
      <c r="B386" s="40"/>
      <c r="C386" s="215" t="s">
        <v>260</v>
      </c>
      <c r="D386" s="215" t="s">
        <v>125</v>
      </c>
      <c r="E386" s="216" t="s">
        <v>375</v>
      </c>
      <c r="F386" s="217" t="s">
        <v>376</v>
      </c>
      <c r="G386" s="218" t="s">
        <v>219</v>
      </c>
      <c r="H386" s="219">
        <v>6.594</v>
      </c>
      <c r="I386" s="220"/>
      <c r="J386" s="221">
        <f>ROUND(I386*H386,2)</f>
        <v>0</v>
      </c>
      <c r="K386" s="217" t="s">
        <v>1</v>
      </c>
      <c r="L386" s="45"/>
      <c r="M386" s="222" t="s">
        <v>1</v>
      </c>
      <c r="N386" s="223" t="s">
        <v>38</v>
      </c>
      <c r="O386" s="92"/>
      <c r="P386" s="224">
        <f>O386*H386</f>
        <v>0</v>
      </c>
      <c r="Q386" s="224">
        <v>0</v>
      </c>
      <c r="R386" s="224">
        <f>Q386*H386</f>
        <v>0</v>
      </c>
      <c r="S386" s="224">
        <v>0</v>
      </c>
      <c r="T386" s="225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26" t="s">
        <v>178</v>
      </c>
      <c r="AT386" s="226" t="s">
        <v>125</v>
      </c>
      <c r="AU386" s="226" t="s">
        <v>83</v>
      </c>
      <c r="AY386" s="18" t="s">
        <v>122</v>
      </c>
      <c r="BE386" s="227">
        <f>IF(N386="základní",J386,0)</f>
        <v>0</v>
      </c>
      <c r="BF386" s="227">
        <f>IF(N386="snížená",J386,0)</f>
        <v>0</v>
      </c>
      <c r="BG386" s="227">
        <f>IF(N386="zákl. přenesená",J386,0)</f>
        <v>0</v>
      </c>
      <c r="BH386" s="227">
        <f>IF(N386="sníž. přenesená",J386,0)</f>
        <v>0</v>
      </c>
      <c r="BI386" s="227">
        <f>IF(N386="nulová",J386,0)</f>
        <v>0</v>
      </c>
      <c r="BJ386" s="18" t="s">
        <v>81</v>
      </c>
      <c r="BK386" s="227">
        <f>ROUND(I386*H386,2)</f>
        <v>0</v>
      </c>
      <c r="BL386" s="18" t="s">
        <v>178</v>
      </c>
      <c r="BM386" s="226" t="s">
        <v>377</v>
      </c>
    </row>
    <row r="387" spans="1:47" s="2" customFormat="1" ht="12">
      <c r="A387" s="39"/>
      <c r="B387" s="40"/>
      <c r="C387" s="41"/>
      <c r="D387" s="228" t="s">
        <v>130</v>
      </c>
      <c r="E387" s="41"/>
      <c r="F387" s="229" t="s">
        <v>376</v>
      </c>
      <c r="G387" s="41"/>
      <c r="H387" s="41"/>
      <c r="I387" s="230"/>
      <c r="J387" s="41"/>
      <c r="K387" s="41"/>
      <c r="L387" s="45"/>
      <c r="M387" s="231"/>
      <c r="N387" s="232"/>
      <c r="O387" s="92"/>
      <c r="P387" s="92"/>
      <c r="Q387" s="92"/>
      <c r="R387" s="92"/>
      <c r="S387" s="92"/>
      <c r="T387" s="93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T387" s="18" t="s">
        <v>130</v>
      </c>
      <c r="AU387" s="18" t="s">
        <v>83</v>
      </c>
    </row>
    <row r="388" spans="1:65" s="2" customFormat="1" ht="49.05" customHeight="1">
      <c r="A388" s="39"/>
      <c r="B388" s="40"/>
      <c r="C388" s="215" t="s">
        <v>378</v>
      </c>
      <c r="D388" s="215" t="s">
        <v>125</v>
      </c>
      <c r="E388" s="216" t="s">
        <v>379</v>
      </c>
      <c r="F388" s="217" t="s">
        <v>380</v>
      </c>
      <c r="G388" s="218" t="s">
        <v>219</v>
      </c>
      <c r="H388" s="219">
        <v>6.594</v>
      </c>
      <c r="I388" s="220"/>
      <c r="J388" s="221">
        <f>ROUND(I388*H388,2)</f>
        <v>0</v>
      </c>
      <c r="K388" s="217" t="s">
        <v>1</v>
      </c>
      <c r="L388" s="45"/>
      <c r="M388" s="222" t="s">
        <v>1</v>
      </c>
      <c r="N388" s="223" t="s">
        <v>38</v>
      </c>
      <c r="O388" s="92"/>
      <c r="P388" s="224">
        <f>O388*H388</f>
        <v>0</v>
      </c>
      <c r="Q388" s="224">
        <v>0</v>
      </c>
      <c r="R388" s="224">
        <f>Q388*H388</f>
        <v>0</v>
      </c>
      <c r="S388" s="224">
        <v>0</v>
      </c>
      <c r="T388" s="225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26" t="s">
        <v>178</v>
      </c>
      <c r="AT388" s="226" t="s">
        <v>125</v>
      </c>
      <c r="AU388" s="226" t="s">
        <v>83</v>
      </c>
      <c r="AY388" s="18" t="s">
        <v>122</v>
      </c>
      <c r="BE388" s="227">
        <f>IF(N388="základní",J388,0)</f>
        <v>0</v>
      </c>
      <c r="BF388" s="227">
        <f>IF(N388="snížená",J388,0)</f>
        <v>0</v>
      </c>
      <c r="BG388" s="227">
        <f>IF(N388="zákl. přenesená",J388,0)</f>
        <v>0</v>
      </c>
      <c r="BH388" s="227">
        <f>IF(N388="sníž. přenesená",J388,0)</f>
        <v>0</v>
      </c>
      <c r="BI388" s="227">
        <f>IF(N388="nulová",J388,0)</f>
        <v>0</v>
      </c>
      <c r="BJ388" s="18" t="s">
        <v>81</v>
      </c>
      <c r="BK388" s="227">
        <f>ROUND(I388*H388,2)</f>
        <v>0</v>
      </c>
      <c r="BL388" s="18" t="s">
        <v>178</v>
      </c>
      <c r="BM388" s="226" t="s">
        <v>381</v>
      </c>
    </row>
    <row r="389" spans="1:47" s="2" customFormat="1" ht="12">
      <c r="A389" s="39"/>
      <c r="B389" s="40"/>
      <c r="C389" s="41"/>
      <c r="D389" s="228" t="s">
        <v>130</v>
      </c>
      <c r="E389" s="41"/>
      <c r="F389" s="229" t="s">
        <v>380</v>
      </c>
      <c r="G389" s="41"/>
      <c r="H389" s="41"/>
      <c r="I389" s="230"/>
      <c r="J389" s="41"/>
      <c r="K389" s="41"/>
      <c r="L389" s="45"/>
      <c r="M389" s="231"/>
      <c r="N389" s="232"/>
      <c r="O389" s="92"/>
      <c r="P389" s="92"/>
      <c r="Q389" s="92"/>
      <c r="R389" s="92"/>
      <c r="S389" s="92"/>
      <c r="T389" s="93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T389" s="18" t="s">
        <v>130</v>
      </c>
      <c r="AU389" s="18" t="s">
        <v>83</v>
      </c>
    </row>
    <row r="390" spans="1:63" s="12" customFormat="1" ht="22.8" customHeight="1">
      <c r="A390" s="12"/>
      <c r="B390" s="199"/>
      <c r="C390" s="200"/>
      <c r="D390" s="201" t="s">
        <v>72</v>
      </c>
      <c r="E390" s="213" t="s">
        <v>382</v>
      </c>
      <c r="F390" s="213" t="s">
        <v>383</v>
      </c>
      <c r="G390" s="200"/>
      <c r="H390" s="200"/>
      <c r="I390" s="203"/>
      <c r="J390" s="214">
        <f>BK390</f>
        <v>0</v>
      </c>
      <c r="K390" s="200"/>
      <c r="L390" s="205"/>
      <c r="M390" s="206"/>
      <c r="N390" s="207"/>
      <c r="O390" s="207"/>
      <c r="P390" s="208">
        <f>SUM(P391:P430)</f>
        <v>0</v>
      </c>
      <c r="Q390" s="207"/>
      <c r="R390" s="208">
        <f>SUM(R391:R430)</f>
        <v>0</v>
      </c>
      <c r="S390" s="207"/>
      <c r="T390" s="209">
        <f>SUM(T391:T430)</f>
        <v>0</v>
      </c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R390" s="210" t="s">
        <v>83</v>
      </c>
      <c r="AT390" s="211" t="s">
        <v>72</v>
      </c>
      <c r="AU390" s="211" t="s">
        <v>81</v>
      </c>
      <c r="AY390" s="210" t="s">
        <v>122</v>
      </c>
      <c r="BK390" s="212">
        <f>SUM(BK391:BK430)</f>
        <v>0</v>
      </c>
    </row>
    <row r="391" spans="1:65" s="2" customFormat="1" ht="24.15" customHeight="1">
      <c r="A391" s="39"/>
      <c r="B391" s="40"/>
      <c r="C391" s="215" t="s">
        <v>263</v>
      </c>
      <c r="D391" s="215" t="s">
        <v>125</v>
      </c>
      <c r="E391" s="216" t="s">
        <v>384</v>
      </c>
      <c r="F391" s="217" t="s">
        <v>385</v>
      </c>
      <c r="G391" s="218" t="s">
        <v>128</v>
      </c>
      <c r="H391" s="219">
        <v>248.178</v>
      </c>
      <c r="I391" s="220"/>
      <c r="J391" s="221">
        <f>ROUND(I391*H391,2)</f>
        <v>0</v>
      </c>
      <c r="K391" s="217" t="s">
        <v>1</v>
      </c>
      <c r="L391" s="45"/>
      <c r="M391" s="222" t="s">
        <v>1</v>
      </c>
      <c r="N391" s="223" t="s">
        <v>38</v>
      </c>
      <c r="O391" s="92"/>
      <c r="P391" s="224">
        <f>O391*H391</f>
        <v>0</v>
      </c>
      <c r="Q391" s="224">
        <v>0</v>
      </c>
      <c r="R391" s="224">
        <f>Q391*H391</f>
        <v>0</v>
      </c>
      <c r="S391" s="224">
        <v>0</v>
      </c>
      <c r="T391" s="225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26" t="s">
        <v>178</v>
      </c>
      <c r="AT391" s="226" t="s">
        <v>125</v>
      </c>
      <c r="AU391" s="226" t="s">
        <v>83</v>
      </c>
      <c r="AY391" s="18" t="s">
        <v>122</v>
      </c>
      <c r="BE391" s="227">
        <f>IF(N391="základní",J391,0)</f>
        <v>0</v>
      </c>
      <c r="BF391" s="227">
        <f>IF(N391="snížená",J391,0)</f>
        <v>0</v>
      </c>
      <c r="BG391" s="227">
        <f>IF(N391="zákl. přenesená",J391,0)</f>
        <v>0</v>
      </c>
      <c r="BH391" s="227">
        <f>IF(N391="sníž. přenesená",J391,0)</f>
        <v>0</v>
      </c>
      <c r="BI391" s="227">
        <f>IF(N391="nulová",J391,0)</f>
        <v>0</v>
      </c>
      <c r="BJ391" s="18" t="s">
        <v>81</v>
      </c>
      <c r="BK391" s="227">
        <f>ROUND(I391*H391,2)</f>
        <v>0</v>
      </c>
      <c r="BL391" s="18" t="s">
        <v>178</v>
      </c>
      <c r="BM391" s="226" t="s">
        <v>386</v>
      </c>
    </row>
    <row r="392" spans="1:47" s="2" customFormat="1" ht="12">
      <c r="A392" s="39"/>
      <c r="B392" s="40"/>
      <c r="C392" s="41"/>
      <c r="D392" s="228" t="s">
        <v>130</v>
      </c>
      <c r="E392" s="41"/>
      <c r="F392" s="229" t="s">
        <v>385</v>
      </c>
      <c r="G392" s="41"/>
      <c r="H392" s="41"/>
      <c r="I392" s="230"/>
      <c r="J392" s="41"/>
      <c r="K392" s="41"/>
      <c r="L392" s="45"/>
      <c r="M392" s="231"/>
      <c r="N392" s="232"/>
      <c r="O392" s="92"/>
      <c r="P392" s="92"/>
      <c r="Q392" s="92"/>
      <c r="R392" s="92"/>
      <c r="S392" s="92"/>
      <c r="T392" s="93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T392" s="18" t="s">
        <v>130</v>
      </c>
      <c r="AU392" s="18" t="s">
        <v>83</v>
      </c>
    </row>
    <row r="393" spans="1:51" s="13" customFormat="1" ht="12">
      <c r="A393" s="13"/>
      <c r="B393" s="233"/>
      <c r="C393" s="234"/>
      <c r="D393" s="228" t="s">
        <v>131</v>
      </c>
      <c r="E393" s="235" t="s">
        <v>1</v>
      </c>
      <c r="F393" s="236" t="s">
        <v>132</v>
      </c>
      <c r="G393" s="234"/>
      <c r="H393" s="235" t="s">
        <v>1</v>
      </c>
      <c r="I393" s="237"/>
      <c r="J393" s="234"/>
      <c r="K393" s="234"/>
      <c r="L393" s="238"/>
      <c r="M393" s="239"/>
      <c r="N393" s="240"/>
      <c r="O393" s="240"/>
      <c r="P393" s="240"/>
      <c r="Q393" s="240"/>
      <c r="R393" s="240"/>
      <c r="S393" s="240"/>
      <c r="T393" s="241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2" t="s">
        <v>131</v>
      </c>
      <c r="AU393" s="242" t="s">
        <v>83</v>
      </c>
      <c r="AV393" s="13" t="s">
        <v>81</v>
      </c>
      <c r="AW393" s="13" t="s">
        <v>30</v>
      </c>
      <c r="AX393" s="13" t="s">
        <v>73</v>
      </c>
      <c r="AY393" s="242" t="s">
        <v>122</v>
      </c>
    </row>
    <row r="394" spans="1:51" s="14" customFormat="1" ht="12">
      <c r="A394" s="14"/>
      <c r="B394" s="243"/>
      <c r="C394" s="244"/>
      <c r="D394" s="228" t="s">
        <v>131</v>
      </c>
      <c r="E394" s="245" t="s">
        <v>1</v>
      </c>
      <c r="F394" s="246" t="s">
        <v>133</v>
      </c>
      <c r="G394" s="244"/>
      <c r="H394" s="247">
        <v>160.776</v>
      </c>
      <c r="I394" s="248"/>
      <c r="J394" s="244"/>
      <c r="K394" s="244"/>
      <c r="L394" s="249"/>
      <c r="M394" s="250"/>
      <c r="N394" s="251"/>
      <c r="O394" s="251"/>
      <c r="P394" s="251"/>
      <c r="Q394" s="251"/>
      <c r="R394" s="251"/>
      <c r="S394" s="251"/>
      <c r="T394" s="252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53" t="s">
        <v>131</v>
      </c>
      <c r="AU394" s="253" t="s">
        <v>83</v>
      </c>
      <c r="AV394" s="14" t="s">
        <v>83</v>
      </c>
      <c r="AW394" s="14" t="s">
        <v>30</v>
      </c>
      <c r="AX394" s="14" t="s">
        <v>73</v>
      </c>
      <c r="AY394" s="253" t="s">
        <v>122</v>
      </c>
    </row>
    <row r="395" spans="1:51" s="14" customFormat="1" ht="12">
      <c r="A395" s="14"/>
      <c r="B395" s="243"/>
      <c r="C395" s="244"/>
      <c r="D395" s="228" t="s">
        <v>131</v>
      </c>
      <c r="E395" s="245" t="s">
        <v>1</v>
      </c>
      <c r="F395" s="246" t="s">
        <v>134</v>
      </c>
      <c r="G395" s="244"/>
      <c r="H395" s="247">
        <v>19.62</v>
      </c>
      <c r="I395" s="248"/>
      <c r="J395" s="244"/>
      <c r="K395" s="244"/>
      <c r="L395" s="249"/>
      <c r="M395" s="250"/>
      <c r="N395" s="251"/>
      <c r="O395" s="251"/>
      <c r="P395" s="251"/>
      <c r="Q395" s="251"/>
      <c r="R395" s="251"/>
      <c r="S395" s="251"/>
      <c r="T395" s="252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53" t="s">
        <v>131</v>
      </c>
      <c r="AU395" s="253" t="s">
        <v>83</v>
      </c>
      <c r="AV395" s="14" t="s">
        <v>83</v>
      </c>
      <c r="AW395" s="14" t="s">
        <v>30</v>
      </c>
      <c r="AX395" s="14" t="s">
        <v>73</v>
      </c>
      <c r="AY395" s="253" t="s">
        <v>122</v>
      </c>
    </row>
    <row r="396" spans="1:51" s="14" customFormat="1" ht="12">
      <c r="A396" s="14"/>
      <c r="B396" s="243"/>
      <c r="C396" s="244"/>
      <c r="D396" s="228" t="s">
        <v>131</v>
      </c>
      <c r="E396" s="245" t="s">
        <v>1</v>
      </c>
      <c r="F396" s="246" t="s">
        <v>135</v>
      </c>
      <c r="G396" s="244"/>
      <c r="H396" s="247">
        <v>37.752</v>
      </c>
      <c r="I396" s="248"/>
      <c r="J396" s="244"/>
      <c r="K396" s="244"/>
      <c r="L396" s="249"/>
      <c r="M396" s="250"/>
      <c r="N396" s="251"/>
      <c r="O396" s="251"/>
      <c r="P396" s="251"/>
      <c r="Q396" s="251"/>
      <c r="R396" s="251"/>
      <c r="S396" s="251"/>
      <c r="T396" s="252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53" t="s">
        <v>131</v>
      </c>
      <c r="AU396" s="253" t="s">
        <v>83</v>
      </c>
      <c r="AV396" s="14" t="s">
        <v>83</v>
      </c>
      <c r="AW396" s="14" t="s">
        <v>30</v>
      </c>
      <c r="AX396" s="14" t="s">
        <v>73</v>
      </c>
      <c r="AY396" s="253" t="s">
        <v>122</v>
      </c>
    </row>
    <row r="397" spans="1:51" s="14" customFormat="1" ht="12">
      <c r="A397" s="14"/>
      <c r="B397" s="243"/>
      <c r="C397" s="244"/>
      <c r="D397" s="228" t="s">
        <v>131</v>
      </c>
      <c r="E397" s="245" t="s">
        <v>1</v>
      </c>
      <c r="F397" s="246" t="s">
        <v>136</v>
      </c>
      <c r="G397" s="244"/>
      <c r="H397" s="247">
        <v>11.352</v>
      </c>
      <c r="I397" s="248"/>
      <c r="J397" s="244"/>
      <c r="K397" s="244"/>
      <c r="L397" s="249"/>
      <c r="M397" s="250"/>
      <c r="N397" s="251"/>
      <c r="O397" s="251"/>
      <c r="P397" s="251"/>
      <c r="Q397" s="251"/>
      <c r="R397" s="251"/>
      <c r="S397" s="251"/>
      <c r="T397" s="252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53" t="s">
        <v>131</v>
      </c>
      <c r="AU397" s="253" t="s">
        <v>83</v>
      </c>
      <c r="AV397" s="14" t="s">
        <v>83</v>
      </c>
      <c r="AW397" s="14" t="s">
        <v>30</v>
      </c>
      <c r="AX397" s="14" t="s">
        <v>73</v>
      </c>
      <c r="AY397" s="253" t="s">
        <v>122</v>
      </c>
    </row>
    <row r="398" spans="1:51" s="14" customFormat="1" ht="12">
      <c r="A398" s="14"/>
      <c r="B398" s="243"/>
      <c r="C398" s="244"/>
      <c r="D398" s="228" t="s">
        <v>131</v>
      </c>
      <c r="E398" s="245" t="s">
        <v>1</v>
      </c>
      <c r="F398" s="246" t="s">
        <v>137</v>
      </c>
      <c r="G398" s="244"/>
      <c r="H398" s="247">
        <v>3.678</v>
      </c>
      <c r="I398" s="248"/>
      <c r="J398" s="244"/>
      <c r="K398" s="244"/>
      <c r="L398" s="249"/>
      <c r="M398" s="250"/>
      <c r="N398" s="251"/>
      <c r="O398" s="251"/>
      <c r="P398" s="251"/>
      <c r="Q398" s="251"/>
      <c r="R398" s="251"/>
      <c r="S398" s="251"/>
      <c r="T398" s="252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53" t="s">
        <v>131</v>
      </c>
      <c r="AU398" s="253" t="s">
        <v>83</v>
      </c>
      <c r="AV398" s="14" t="s">
        <v>83</v>
      </c>
      <c r="AW398" s="14" t="s">
        <v>30</v>
      </c>
      <c r="AX398" s="14" t="s">
        <v>73</v>
      </c>
      <c r="AY398" s="253" t="s">
        <v>122</v>
      </c>
    </row>
    <row r="399" spans="1:51" s="14" customFormat="1" ht="12">
      <c r="A399" s="14"/>
      <c r="B399" s="243"/>
      <c r="C399" s="244"/>
      <c r="D399" s="228" t="s">
        <v>131</v>
      </c>
      <c r="E399" s="245" t="s">
        <v>1</v>
      </c>
      <c r="F399" s="246" t="s">
        <v>138</v>
      </c>
      <c r="G399" s="244"/>
      <c r="H399" s="247">
        <v>2.88</v>
      </c>
      <c r="I399" s="248"/>
      <c r="J399" s="244"/>
      <c r="K399" s="244"/>
      <c r="L399" s="249"/>
      <c r="M399" s="250"/>
      <c r="N399" s="251"/>
      <c r="O399" s="251"/>
      <c r="P399" s="251"/>
      <c r="Q399" s="251"/>
      <c r="R399" s="251"/>
      <c r="S399" s="251"/>
      <c r="T399" s="252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53" t="s">
        <v>131</v>
      </c>
      <c r="AU399" s="253" t="s">
        <v>83</v>
      </c>
      <c r="AV399" s="14" t="s">
        <v>83</v>
      </c>
      <c r="AW399" s="14" t="s">
        <v>30</v>
      </c>
      <c r="AX399" s="14" t="s">
        <v>73</v>
      </c>
      <c r="AY399" s="253" t="s">
        <v>122</v>
      </c>
    </row>
    <row r="400" spans="1:51" s="14" customFormat="1" ht="12">
      <c r="A400" s="14"/>
      <c r="B400" s="243"/>
      <c r="C400" s="244"/>
      <c r="D400" s="228" t="s">
        <v>131</v>
      </c>
      <c r="E400" s="245" t="s">
        <v>1</v>
      </c>
      <c r="F400" s="246" t="s">
        <v>139</v>
      </c>
      <c r="G400" s="244"/>
      <c r="H400" s="247">
        <v>4.86</v>
      </c>
      <c r="I400" s="248"/>
      <c r="J400" s="244"/>
      <c r="K400" s="244"/>
      <c r="L400" s="249"/>
      <c r="M400" s="250"/>
      <c r="N400" s="251"/>
      <c r="O400" s="251"/>
      <c r="P400" s="251"/>
      <c r="Q400" s="251"/>
      <c r="R400" s="251"/>
      <c r="S400" s="251"/>
      <c r="T400" s="252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53" t="s">
        <v>131</v>
      </c>
      <c r="AU400" s="253" t="s">
        <v>83</v>
      </c>
      <c r="AV400" s="14" t="s">
        <v>83</v>
      </c>
      <c r="AW400" s="14" t="s">
        <v>30</v>
      </c>
      <c r="AX400" s="14" t="s">
        <v>73</v>
      </c>
      <c r="AY400" s="253" t="s">
        <v>122</v>
      </c>
    </row>
    <row r="401" spans="1:51" s="14" customFormat="1" ht="12">
      <c r="A401" s="14"/>
      <c r="B401" s="243"/>
      <c r="C401" s="244"/>
      <c r="D401" s="228" t="s">
        <v>131</v>
      </c>
      <c r="E401" s="245" t="s">
        <v>1</v>
      </c>
      <c r="F401" s="246" t="s">
        <v>140</v>
      </c>
      <c r="G401" s="244"/>
      <c r="H401" s="247">
        <v>7.26</v>
      </c>
      <c r="I401" s="248"/>
      <c r="J401" s="244"/>
      <c r="K401" s="244"/>
      <c r="L401" s="249"/>
      <c r="M401" s="250"/>
      <c r="N401" s="251"/>
      <c r="O401" s="251"/>
      <c r="P401" s="251"/>
      <c r="Q401" s="251"/>
      <c r="R401" s="251"/>
      <c r="S401" s="251"/>
      <c r="T401" s="252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53" t="s">
        <v>131</v>
      </c>
      <c r="AU401" s="253" t="s">
        <v>83</v>
      </c>
      <c r="AV401" s="14" t="s">
        <v>83</v>
      </c>
      <c r="AW401" s="14" t="s">
        <v>30</v>
      </c>
      <c r="AX401" s="14" t="s">
        <v>73</v>
      </c>
      <c r="AY401" s="253" t="s">
        <v>122</v>
      </c>
    </row>
    <row r="402" spans="1:51" s="15" customFormat="1" ht="12">
      <c r="A402" s="15"/>
      <c r="B402" s="254"/>
      <c r="C402" s="255"/>
      <c r="D402" s="228" t="s">
        <v>131</v>
      </c>
      <c r="E402" s="256" t="s">
        <v>1</v>
      </c>
      <c r="F402" s="257" t="s">
        <v>141</v>
      </c>
      <c r="G402" s="255"/>
      <c r="H402" s="258">
        <v>248.17800000000003</v>
      </c>
      <c r="I402" s="259"/>
      <c r="J402" s="255"/>
      <c r="K402" s="255"/>
      <c r="L402" s="260"/>
      <c r="M402" s="261"/>
      <c r="N402" s="262"/>
      <c r="O402" s="262"/>
      <c r="P402" s="262"/>
      <c r="Q402" s="262"/>
      <c r="R402" s="262"/>
      <c r="S402" s="262"/>
      <c r="T402" s="263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T402" s="264" t="s">
        <v>131</v>
      </c>
      <c r="AU402" s="264" t="s">
        <v>83</v>
      </c>
      <c r="AV402" s="15" t="s">
        <v>142</v>
      </c>
      <c r="AW402" s="15" t="s">
        <v>30</v>
      </c>
      <c r="AX402" s="15" t="s">
        <v>73</v>
      </c>
      <c r="AY402" s="264" t="s">
        <v>122</v>
      </c>
    </row>
    <row r="403" spans="1:51" s="16" customFormat="1" ht="12">
      <c r="A403" s="16"/>
      <c r="B403" s="265"/>
      <c r="C403" s="266"/>
      <c r="D403" s="228" t="s">
        <v>131</v>
      </c>
      <c r="E403" s="267" t="s">
        <v>1</v>
      </c>
      <c r="F403" s="268" t="s">
        <v>143</v>
      </c>
      <c r="G403" s="266"/>
      <c r="H403" s="269">
        <v>248.17800000000003</v>
      </c>
      <c r="I403" s="270"/>
      <c r="J403" s="266"/>
      <c r="K403" s="266"/>
      <c r="L403" s="271"/>
      <c r="M403" s="272"/>
      <c r="N403" s="273"/>
      <c r="O403" s="273"/>
      <c r="P403" s="273"/>
      <c r="Q403" s="273"/>
      <c r="R403" s="273"/>
      <c r="S403" s="273"/>
      <c r="T403" s="274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T403" s="275" t="s">
        <v>131</v>
      </c>
      <c r="AU403" s="275" t="s">
        <v>83</v>
      </c>
      <c r="AV403" s="16" t="s">
        <v>129</v>
      </c>
      <c r="AW403" s="16" t="s">
        <v>30</v>
      </c>
      <c r="AX403" s="16" t="s">
        <v>81</v>
      </c>
      <c r="AY403" s="275" t="s">
        <v>122</v>
      </c>
    </row>
    <row r="404" spans="1:65" s="2" customFormat="1" ht="44.25" customHeight="1">
      <c r="A404" s="39"/>
      <c r="B404" s="40"/>
      <c r="C404" s="215" t="s">
        <v>387</v>
      </c>
      <c r="D404" s="215" t="s">
        <v>125</v>
      </c>
      <c r="E404" s="216" t="s">
        <v>388</v>
      </c>
      <c r="F404" s="217" t="s">
        <v>389</v>
      </c>
      <c r="G404" s="218" t="s">
        <v>128</v>
      </c>
      <c r="H404" s="219">
        <v>466.072</v>
      </c>
      <c r="I404" s="220"/>
      <c r="J404" s="221">
        <f>ROUND(I404*H404,2)</f>
        <v>0</v>
      </c>
      <c r="K404" s="217" t="s">
        <v>1</v>
      </c>
      <c r="L404" s="45"/>
      <c r="M404" s="222" t="s">
        <v>1</v>
      </c>
      <c r="N404" s="223" t="s">
        <v>38</v>
      </c>
      <c r="O404" s="92"/>
      <c r="P404" s="224">
        <f>O404*H404</f>
        <v>0</v>
      </c>
      <c r="Q404" s="224">
        <v>0</v>
      </c>
      <c r="R404" s="224">
        <f>Q404*H404</f>
        <v>0</v>
      </c>
      <c r="S404" s="224">
        <v>0</v>
      </c>
      <c r="T404" s="225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26" t="s">
        <v>178</v>
      </c>
      <c r="AT404" s="226" t="s">
        <v>125</v>
      </c>
      <c r="AU404" s="226" t="s">
        <v>83</v>
      </c>
      <c r="AY404" s="18" t="s">
        <v>122</v>
      </c>
      <c r="BE404" s="227">
        <f>IF(N404="základní",J404,0)</f>
        <v>0</v>
      </c>
      <c r="BF404" s="227">
        <f>IF(N404="snížená",J404,0)</f>
        <v>0</v>
      </c>
      <c r="BG404" s="227">
        <f>IF(N404="zákl. přenesená",J404,0)</f>
        <v>0</v>
      </c>
      <c r="BH404" s="227">
        <f>IF(N404="sníž. přenesená",J404,0)</f>
        <v>0</v>
      </c>
      <c r="BI404" s="227">
        <f>IF(N404="nulová",J404,0)</f>
        <v>0</v>
      </c>
      <c r="BJ404" s="18" t="s">
        <v>81</v>
      </c>
      <c r="BK404" s="227">
        <f>ROUND(I404*H404,2)</f>
        <v>0</v>
      </c>
      <c r="BL404" s="18" t="s">
        <v>178</v>
      </c>
      <c r="BM404" s="226" t="s">
        <v>390</v>
      </c>
    </row>
    <row r="405" spans="1:47" s="2" customFormat="1" ht="12">
      <c r="A405" s="39"/>
      <c r="B405" s="40"/>
      <c r="C405" s="41"/>
      <c r="D405" s="228" t="s">
        <v>130</v>
      </c>
      <c r="E405" s="41"/>
      <c r="F405" s="229" t="s">
        <v>389</v>
      </c>
      <c r="G405" s="41"/>
      <c r="H405" s="41"/>
      <c r="I405" s="230"/>
      <c r="J405" s="41"/>
      <c r="K405" s="41"/>
      <c r="L405" s="45"/>
      <c r="M405" s="231"/>
      <c r="N405" s="232"/>
      <c r="O405" s="92"/>
      <c r="P405" s="92"/>
      <c r="Q405" s="92"/>
      <c r="R405" s="92"/>
      <c r="S405" s="92"/>
      <c r="T405" s="93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T405" s="18" t="s">
        <v>130</v>
      </c>
      <c r="AU405" s="18" t="s">
        <v>83</v>
      </c>
    </row>
    <row r="406" spans="1:51" s="14" customFormat="1" ht="12">
      <c r="A406" s="14"/>
      <c r="B406" s="243"/>
      <c r="C406" s="244"/>
      <c r="D406" s="228" t="s">
        <v>131</v>
      </c>
      <c r="E406" s="245" t="s">
        <v>1</v>
      </c>
      <c r="F406" s="246" t="s">
        <v>204</v>
      </c>
      <c r="G406" s="244"/>
      <c r="H406" s="247">
        <v>313.051</v>
      </c>
      <c r="I406" s="248"/>
      <c r="J406" s="244"/>
      <c r="K406" s="244"/>
      <c r="L406" s="249"/>
      <c r="M406" s="250"/>
      <c r="N406" s="251"/>
      <c r="O406" s="251"/>
      <c r="P406" s="251"/>
      <c r="Q406" s="251"/>
      <c r="R406" s="251"/>
      <c r="S406" s="251"/>
      <c r="T406" s="252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53" t="s">
        <v>131</v>
      </c>
      <c r="AU406" s="253" t="s">
        <v>83</v>
      </c>
      <c r="AV406" s="14" t="s">
        <v>83</v>
      </c>
      <c r="AW406" s="14" t="s">
        <v>30</v>
      </c>
      <c r="AX406" s="14" t="s">
        <v>73</v>
      </c>
      <c r="AY406" s="253" t="s">
        <v>122</v>
      </c>
    </row>
    <row r="407" spans="1:51" s="14" customFormat="1" ht="12">
      <c r="A407" s="14"/>
      <c r="B407" s="243"/>
      <c r="C407" s="244"/>
      <c r="D407" s="228" t="s">
        <v>131</v>
      </c>
      <c r="E407" s="245" t="s">
        <v>1</v>
      </c>
      <c r="F407" s="246" t="s">
        <v>213</v>
      </c>
      <c r="G407" s="244"/>
      <c r="H407" s="247">
        <v>41.14</v>
      </c>
      <c r="I407" s="248"/>
      <c r="J407" s="244"/>
      <c r="K407" s="244"/>
      <c r="L407" s="249"/>
      <c r="M407" s="250"/>
      <c r="N407" s="251"/>
      <c r="O407" s="251"/>
      <c r="P407" s="251"/>
      <c r="Q407" s="251"/>
      <c r="R407" s="251"/>
      <c r="S407" s="251"/>
      <c r="T407" s="252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53" t="s">
        <v>131</v>
      </c>
      <c r="AU407" s="253" t="s">
        <v>83</v>
      </c>
      <c r="AV407" s="14" t="s">
        <v>83</v>
      </c>
      <c r="AW407" s="14" t="s">
        <v>30</v>
      </c>
      <c r="AX407" s="14" t="s">
        <v>73</v>
      </c>
      <c r="AY407" s="253" t="s">
        <v>122</v>
      </c>
    </row>
    <row r="408" spans="1:51" s="14" customFormat="1" ht="12">
      <c r="A408" s="14"/>
      <c r="B408" s="243"/>
      <c r="C408" s="244"/>
      <c r="D408" s="228" t="s">
        <v>131</v>
      </c>
      <c r="E408" s="245" t="s">
        <v>1</v>
      </c>
      <c r="F408" s="246" t="s">
        <v>280</v>
      </c>
      <c r="G408" s="244"/>
      <c r="H408" s="247">
        <v>42.592</v>
      </c>
      <c r="I408" s="248"/>
      <c r="J408" s="244"/>
      <c r="K408" s="244"/>
      <c r="L408" s="249"/>
      <c r="M408" s="250"/>
      <c r="N408" s="251"/>
      <c r="O408" s="251"/>
      <c r="P408" s="251"/>
      <c r="Q408" s="251"/>
      <c r="R408" s="251"/>
      <c r="S408" s="251"/>
      <c r="T408" s="252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53" t="s">
        <v>131</v>
      </c>
      <c r="AU408" s="253" t="s">
        <v>83</v>
      </c>
      <c r="AV408" s="14" t="s">
        <v>83</v>
      </c>
      <c r="AW408" s="14" t="s">
        <v>30</v>
      </c>
      <c r="AX408" s="14" t="s">
        <v>73</v>
      </c>
      <c r="AY408" s="253" t="s">
        <v>122</v>
      </c>
    </row>
    <row r="409" spans="1:51" s="14" customFormat="1" ht="12">
      <c r="A409" s="14"/>
      <c r="B409" s="243"/>
      <c r="C409" s="244"/>
      <c r="D409" s="228" t="s">
        <v>131</v>
      </c>
      <c r="E409" s="245" t="s">
        <v>1</v>
      </c>
      <c r="F409" s="246" t="s">
        <v>200</v>
      </c>
      <c r="G409" s="244"/>
      <c r="H409" s="247">
        <v>15.954</v>
      </c>
      <c r="I409" s="248"/>
      <c r="J409" s="244"/>
      <c r="K409" s="244"/>
      <c r="L409" s="249"/>
      <c r="M409" s="250"/>
      <c r="N409" s="251"/>
      <c r="O409" s="251"/>
      <c r="P409" s="251"/>
      <c r="Q409" s="251"/>
      <c r="R409" s="251"/>
      <c r="S409" s="251"/>
      <c r="T409" s="252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53" t="s">
        <v>131</v>
      </c>
      <c r="AU409" s="253" t="s">
        <v>83</v>
      </c>
      <c r="AV409" s="14" t="s">
        <v>83</v>
      </c>
      <c r="AW409" s="14" t="s">
        <v>30</v>
      </c>
      <c r="AX409" s="14" t="s">
        <v>73</v>
      </c>
      <c r="AY409" s="253" t="s">
        <v>122</v>
      </c>
    </row>
    <row r="410" spans="1:51" s="14" customFormat="1" ht="12">
      <c r="A410" s="14"/>
      <c r="B410" s="243"/>
      <c r="C410" s="244"/>
      <c r="D410" s="228" t="s">
        <v>131</v>
      </c>
      <c r="E410" s="245" t="s">
        <v>1</v>
      </c>
      <c r="F410" s="246" t="s">
        <v>281</v>
      </c>
      <c r="G410" s="244"/>
      <c r="H410" s="247">
        <v>21.94</v>
      </c>
      <c r="I410" s="248"/>
      <c r="J410" s="244"/>
      <c r="K410" s="244"/>
      <c r="L410" s="249"/>
      <c r="M410" s="250"/>
      <c r="N410" s="251"/>
      <c r="O410" s="251"/>
      <c r="P410" s="251"/>
      <c r="Q410" s="251"/>
      <c r="R410" s="251"/>
      <c r="S410" s="251"/>
      <c r="T410" s="252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53" t="s">
        <v>131</v>
      </c>
      <c r="AU410" s="253" t="s">
        <v>83</v>
      </c>
      <c r="AV410" s="14" t="s">
        <v>83</v>
      </c>
      <c r="AW410" s="14" t="s">
        <v>30</v>
      </c>
      <c r="AX410" s="14" t="s">
        <v>73</v>
      </c>
      <c r="AY410" s="253" t="s">
        <v>122</v>
      </c>
    </row>
    <row r="411" spans="1:51" s="14" customFormat="1" ht="12">
      <c r="A411" s="14"/>
      <c r="B411" s="243"/>
      <c r="C411" s="244"/>
      <c r="D411" s="228" t="s">
        <v>131</v>
      </c>
      <c r="E411" s="245" t="s">
        <v>1</v>
      </c>
      <c r="F411" s="246" t="s">
        <v>214</v>
      </c>
      <c r="G411" s="244"/>
      <c r="H411" s="247">
        <v>9.315</v>
      </c>
      <c r="I411" s="248"/>
      <c r="J411" s="244"/>
      <c r="K411" s="244"/>
      <c r="L411" s="249"/>
      <c r="M411" s="250"/>
      <c r="N411" s="251"/>
      <c r="O411" s="251"/>
      <c r="P411" s="251"/>
      <c r="Q411" s="251"/>
      <c r="R411" s="251"/>
      <c r="S411" s="251"/>
      <c r="T411" s="252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53" t="s">
        <v>131</v>
      </c>
      <c r="AU411" s="253" t="s">
        <v>83</v>
      </c>
      <c r="AV411" s="14" t="s">
        <v>83</v>
      </c>
      <c r="AW411" s="14" t="s">
        <v>30</v>
      </c>
      <c r="AX411" s="14" t="s">
        <v>73</v>
      </c>
      <c r="AY411" s="253" t="s">
        <v>122</v>
      </c>
    </row>
    <row r="412" spans="1:51" s="14" customFormat="1" ht="12">
      <c r="A412" s="14"/>
      <c r="B412" s="243"/>
      <c r="C412" s="244"/>
      <c r="D412" s="228" t="s">
        <v>131</v>
      </c>
      <c r="E412" s="245" t="s">
        <v>1</v>
      </c>
      <c r="F412" s="246" t="s">
        <v>207</v>
      </c>
      <c r="G412" s="244"/>
      <c r="H412" s="247">
        <v>9.12</v>
      </c>
      <c r="I412" s="248"/>
      <c r="J412" s="244"/>
      <c r="K412" s="244"/>
      <c r="L412" s="249"/>
      <c r="M412" s="250"/>
      <c r="N412" s="251"/>
      <c r="O412" s="251"/>
      <c r="P412" s="251"/>
      <c r="Q412" s="251"/>
      <c r="R412" s="251"/>
      <c r="S412" s="251"/>
      <c r="T412" s="252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53" t="s">
        <v>131</v>
      </c>
      <c r="AU412" s="253" t="s">
        <v>83</v>
      </c>
      <c r="AV412" s="14" t="s">
        <v>83</v>
      </c>
      <c r="AW412" s="14" t="s">
        <v>30</v>
      </c>
      <c r="AX412" s="14" t="s">
        <v>73</v>
      </c>
      <c r="AY412" s="253" t="s">
        <v>122</v>
      </c>
    </row>
    <row r="413" spans="1:51" s="14" customFormat="1" ht="12">
      <c r="A413" s="14"/>
      <c r="B413" s="243"/>
      <c r="C413" s="244"/>
      <c r="D413" s="228" t="s">
        <v>131</v>
      </c>
      <c r="E413" s="245" t="s">
        <v>1</v>
      </c>
      <c r="F413" s="246" t="s">
        <v>208</v>
      </c>
      <c r="G413" s="244"/>
      <c r="H413" s="247">
        <v>12.96</v>
      </c>
      <c r="I413" s="248"/>
      <c r="J413" s="244"/>
      <c r="K413" s="244"/>
      <c r="L413" s="249"/>
      <c r="M413" s="250"/>
      <c r="N413" s="251"/>
      <c r="O413" s="251"/>
      <c r="P413" s="251"/>
      <c r="Q413" s="251"/>
      <c r="R413" s="251"/>
      <c r="S413" s="251"/>
      <c r="T413" s="252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53" t="s">
        <v>131</v>
      </c>
      <c r="AU413" s="253" t="s">
        <v>83</v>
      </c>
      <c r="AV413" s="14" t="s">
        <v>83</v>
      </c>
      <c r="AW413" s="14" t="s">
        <v>30</v>
      </c>
      <c r="AX413" s="14" t="s">
        <v>73</v>
      </c>
      <c r="AY413" s="253" t="s">
        <v>122</v>
      </c>
    </row>
    <row r="414" spans="1:51" s="15" customFormat="1" ht="12">
      <c r="A414" s="15"/>
      <c r="B414" s="254"/>
      <c r="C414" s="255"/>
      <c r="D414" s="228" t="s">
        <v>131</v>
      </c>
      <c r="E414" s="256" t="s">
        <v>1</v>
      </c>
      <c r="F414" s="257" t="s">
        <v>141</v>
      </c>
      <c r="G414" s="255"/>
      <c r="H414" s="258">
        <v>466.07199999999995</v>
      </c>
      <c r="I414" s="259"/>
      <c r="J414" s="255"/>
      <c r="K414" s="255"/>
      <c r="L414" s="260"/>
      <c r="M414" s="261"/>
      <c r="N414" s="262"/>
      <c r="O414" s="262"/>
      <c r="P414" s="262"/>
      <c r="Q414" s="262"/>
      <c r="R414" s="262"/>
      <c r="S414" s="262"/>
      <c r="T414" s="263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T414" s="264" t="s">
        <v>131</v>
      </c>
      <c r="AU414" s="264" t="s">
        <v>83</v>
      </c>
      <c r="AV414" s="15" t="s">
        <v>142</v>
      </c>
      <c r="AW414" s="15" t="s">
        <v>30</v>
      </c>
      <c r="AX414" s="15" t="s">
        <v>73</v>
      </c>
      <c r="AY414" s="264" t="s">
        <v>122</v>
      </c>
    </row>
    <row r="415" spans="1:51" s="16" customFormat="1" ht="12">
      <c r="A415" s="16"/>
      <c r="B415" s="265"/>
      <c r="C415" s="266"/>
      <c r="D415" s="228" t="s">
        <v>131</v>
      </c>
      <c r="E415" s="267" t="s">
        <v>1</v>
      </c>
      <c r="F415" s="268" t="s">
        <v>143</v>
      </c>
      <c r="G415" s="266"/>
      <c r="H415" s="269">
        <v>466.07199999999995</v>
      </c>
      <c r="I415" s="270"/>
      <c r="J415" s="266"/>
      <c r="K415" s="266"/>
      <c r="L415" s="271"/>
      <c r="M415" s="272"/>
      <c r="N415" s="273"/>
      <c r="O415" s="273"/>
      <c r="P415" s="273"/>
      <c r="Q415" s="273"/>
      <c r="R415" s="273"/>
      <c r="S415" s="273"/>
      <c r="T415" s="274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T415" s="275" t="s">
        <v>131</v>
      </c>
      <c r="AU415" s="275" t="s">
        <v>83</v>
      </c>
      <c r="AV415" s="16" t="s">
        <v>129</v>
      </c>
      <c r="AW415" s="16" t="s">
        <v>30</v>
      </c>
      <c r="AX415" s="16" t="s">
        <v>81</v>
      </c>
      <c r="AY415" s="275" t="s">
        <v>122</v>
      </c>
    </row>
    <row r="416" spans="1:65" s="2" customFormat="1" ht="16.5" customHeight="1">
      <c r="A416" s="39"/>
      <c r="B416" s="40"/>
      <c r="C416" s="277" t="s">
        <v>270</v>
      </c>
      <c r="D416" s="277" t="s">
        <v>166</v>
      </c>
      <c r="E416" s="278" t="s">
        <v>391</v>
      </c>
      <c r="F416" s="279" t="s">
        <v>392</v>
      </c>
      <c r="G416" s="280" t="s">
        <v>128</v>
      </c>
      <c r="H416" s="281">
        <v>490.35</v>
      </c>
      <c r="I416" s="282"/>
      <c r="J416" s="283">
        <f>ROUND(I416*H416,2)</f>
        <v>0</v>
      </c>
      <c r="K416" s="279" t="s">
        <v>1</v>
      </c>
      <c r="L416" s="284"/>
      <c r="M416" s="285" t="s">
        <v>1</v>
      </c>
      <c r="N416" s="286" t="s">
        <v>38</v>
      </c>
      <c r="O416" s="92"/>
      <c r="P416" s="224">
        <f>O416*H416</f>
        <v>0</v>
      </c>
      <c r="Q416" s="224">
        <v>0</v>
      </c>
      <c r="R416" s="224">
        <f>Q416*H416</f>
        <v>0</v>
      </c>
      <c r="S416" s="224">
        <v>0</v>
      </c>
      <c r="T416" s="225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26" t="s">
        <v>227</v>
      </c>
      <c r="AT416" s="226" t="s">
        <v>166</v>
      </c>
      <c r="AU416" s="226" t="s">
        <v>83</v>
      </c>
      <c r="AY416" s="18" t="s">
        <v>122</v>
      </c>
      <c r="BE416" s="227">
        <f>IF(N416="základní",J416,0)</f>
        <v>0</v>
      </c>
      <c r="BF416" s="227">
        <f>IF(N416="snížená",J416,0)</f>
        <v>0</v>
      </c>
      <c r="BG416" s="227">
        <f>IF(N416="zákl. přenesená",J416,0)</f>
        <v>0</v>
      </c>
      <c r="BH416" s="227">
        <f>IF(N416="sníž. přenesená",J416,0)</f>
        <v>0</v>
      </c>
      <c r="BI416" s="227">
        <f>IF(N416="nulová",J416,0)</f>
        <v>0</v>
      </c>
      <c r="BJ416" s="18" t="s">
        <v>81</v>
      </c>
      <c r="BK416" s="227">
        <f>ROUND(I416*H416,2)</f>
        <v>0</v>
      </c>
      <c r="BL416" s="18" t="s">
        <v>178</v>
      </c>
      <c r="BM416" s="226" t="s">
        <v>393</v>
      </c>
    </row>
    <row r="417" spans="1:47" s="2" customFormat="1" ht="12">
      <c r="A417" s="39"/>
      <c r="B417" s="40"/>
      <c r="C417" s="41"/>
      <c r="D417" s="228" t="s">
        <v>130</v>
      </c>
      <c r="E417" s="41"/>
      <c r="F417" s="229" t="s">
        <v>392</v>
      </c>
      <c r="G417" s="41"/>
      <c r="H417" s="41"/>
      <c r="I417" s="230"/>
      <c r="J417" s="41"/>
      <c r="K417" s="41"/>
      <c r="L417" s="45"/>
      <c r="M417" s="231"/>
      <c r="N417" s="232"/>
      <c r="O417" s="92"/>
      <c r="P417" s="92"/>
      <c r="Q417" s="92"/>
      <c r="R417" s="92"/>
      <c r="S417" s="92"/>
      <c r="T417" s="93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T417" s="18" t="s">
        <v>130</v>
      </c>
      <c r="AU417" s="18" t="s">
        <v>83</v>
      </c>
    </row>
    <row r="418" spans="1:51" s="14" customFormat="1" ht="12">
      <c r="A418" s="14"/>
      <c r="B418" s="243"/>
      <c r="C418" s="244"/>
      <c r="D418" s="228" t="s">
        <v>131</v>
      </c>
      <c r="E418" s="245" t="s">
        <v>1</v>
      </c>
      <c r="F418" s="246" t="s">
        <v>394</v>
      </c>
      <c r="G418" s="244"/>
      <c r="H418" s="247">
        <v>490.35</v>
      </c>
      <c r="I418" s="248"/>
      <c r="J418" s="244"/>
      <c r="K418" s="244"/>
      <c r="L418" s="249"/>
      <c r="M418" s="250"/>
      <c r="N418" s="251"/>
      <c r="O418" s="251"/>
      <c r="P418" s="251"/>
      <c r="Q418" s="251"/>
      <c r="R418" s="251"/>
      <c r="S418" s="251"/>
      <c r="T418" s="252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53" t="s">
        <v>131</v>
      </c>
      <c r="AU418" s="253" t="s">
        <v>83</v>
      </c>
      <c r="AV418" s="14" t="s">
        <v>83</v>
      </c>
      <c r="AW418" s="14" t="s">
        <v>30</v>
      </c>
      <c r="AX418" s="14" t="s">
        <v>73</v>
      </c>
      <c r="AY418" s="253" t="s">
        <v>122</v>
      </c>
    </row>
    <row r="419" spans="1:51" s="16" customFormat="1" ht="12">
      <c r="A419" s="16"/>
      <c r="B419" s="265"/>
      <c r="C419" s="266"/>
      <c r="D419" s="228" t="s">
        <v>131</v>
      </c>
      <c r="E419" s="267" t="s">
        <v>1</v>
      </c>
      <c r="F419" s="268" t="s">
        <v>143</v>
      </c>
      <c r="G419" s="266"/>
      <c r="H419" s="269">
        <v>490.35</v>
      </c>
      <c r="I419" s="270"/>
      <c r="J419" s="266"/>
      <c r="K419" s="266"/>
      <c r="L419" s="271"/>
      <c r="M419" s="272"/>
      <c r="N419" s="273"/>
      <c r="O419" s="273"/>
      <c r="P419" s="273"/>
      <c r="Q419" s="273"/>
      <c r="R419" s="273"/>
      <c r="S419" s="273"/>
      <c r="T419" s="274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T419" s="275" t="s">
        <v>131</v>
      </c>
      <c r="AU419" s="275" t="s">
        <v>83</v>
      </c>
      <c r="AV419" s="16" t="s">
        <v>129</v>
      </c>
      <c r="AW419" s="16" t="s">
        <v>30</v>
      </c>
      <c r="AX419" s="16" t="s">
        <v>81</v>
      </c>
      <c r="AY419" s="275" t="s">
        <v>122</v>
      </c>
    </row>
    <row r="420" spans="1:65" s="2" customFormat="1" ht="33" customHeight="1">
      <c r="A420" s="39"/>
      <c r="B420" s="40"/>
      <c r="C420" s="215" t="s">
        <v>395</v>
      </c>
      <c r="D420" s="215" t="s">
        <v>125</v>
      </c>
      <c r="E420" s="216" t="s">
        <v>396</v>
      </c>
      <c r="F420" s="217" t="s">
        <v>397</v>
      </c>
      <c r="G420" s="218" t="s">
        <v>128</v>
      </c>
      <c r="H420" s="219">
        <v>248.178</v>
      </c>
      <c r="I420" s="220"/>
      <c r="J420" s="221">
        <f>ROUND(I420*H420,2)</f>
        <v>0</v>
      </c>
      <c r="K420" s="217" t="s">
        <v>1</v>
      </c>
      <c r="L420" s="45"/>
      <c r="M420" s="222" t="s">
        <v>1</v>
      </c>
      <c r="N420" s="223" t="s">
        <v>38</v>
      </c>
      <c r="O420" s="92"/>
      <c r="P420" s="224">
        <f>O420*H420</f>
        <v>0</v>
      </c>
      <c r="Q420" s="224">
        <v>0</v>
      </c>
      <c r="R420" s="224">
        <f>Q420*H420</f>
        <v>0</v>
      </c>
      <c r="S420" s="224">
        <v>0</v>
      </c>
      <c r="T420" s="225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26" t="s">
        <v>178</v>
      </c>
      <c r="AT420" s="226" t="s">
        <v>125</v>
      </c>
      <c r="AU420" s="226" t="s">
        <v>83</v>
      </c>
      <c r="AY420" s="18" t="s">
        <v>122</v>
      </c>
      <c r="BE420" s="227">
        <f>IF(N420="základní",J420,0)</f>
        <v>0</v>
      </c>
      <c r="BF420" s="227">
        <f>IF(N420="snížená",J420,0)</f>
        <v>0</v>
      </c>
      <c r="BG420" s="227">
        <f>IF(N420="zákl. přenesená",J420,0)</f>
        <v>0</v>
      </c>
      <c r="BH420" s="227">
        <f>IF(N420="sníž. přenesená",J420,0)</f>
        <v>0</v>
      </c>
      <c r="BI420" s="227">
        <f>IF(N420="nulová",J420,0)</f>
        <v>0</v>
      </c>
      <c r="BJ420" s="18" t="s">
        <v>81</v>
      </c>
      <c r="BK420" s="227">
        <f>ROUND(I420*H420,2)</f>
        <v>0</v>
      </c>
      <c r="BL420" s="18" t="s">
        <v>178</v>
      </c>
      <c r="BM420" s="226" t="s">
        <v>398</v>
      </c>
    </row>
    <row r="421" spans="1:47" s="2" customFormat="1" ht="12">
      <c r="A421" s="39"/>
      <c r="B421" s="40"/>
      <c r="C421" s="41"/>
      <c r="D421" s="228" t="s">
        <v>130</v>
      </c>
      <c r="E421" s="41"/>
      <c r="F421" s="229" t="s">
        <v>397</v>
      </c>
      <c r="G421" s="41"/>
      <c r="H421" s="41"/>
      <c r="I421" s="230"/>
      <c r="J421" s="41"/>
      <c r="K421" s="41"/>
      <c r="L421" s="45"/>
      <c r="M421" s="231"/>
      <c r="N421" s="232"/>
      <c r="O421" s="92"/>
      <c r="P421" s="92"/>
      <c r="Q421" s="92"/>
      <c r="R421" s="92"/>
      <c r="S421" s="92"/>
      <c r="T421" s="93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T421" s="18" t="s">
        <v>130</v>
      </c>
      <c r="AU421" s="18" t="s">
        <v>83</v>
      </c>
    </row>
    <row r="422" spans="1:65" s="2" customFormat="1" ht="37.8" customHeight="1">
      <c r="A422" s="39"/>
      <c r="B422" s="40"/>
      <c r="C422" s="215" t="s">
        <v>274</v>
      </c>
      <c r="D422" s="215" t="s">
        <v>125</v>
      </c>
      <c r="E422" s="216" t="s">
        <v>399</v>
      </c>
      <c r="F422" s="217" t="s">
        <v>400</v>
      </c>
      <c r="G422" s="218" t="s">
        <v>128</v>
      </c>
      <c r="H422" s="219">
        <v>466.072</v>
      </c>
      <c r="I422" s="220"/>
      <c r="J422" s="221">
        <f>ROUND(I422*H422,2)</f>
        <v>0</v>
      </c>
      <c r="K422" s="217" t="s">
        <v>1</v>
      </c>
      <c r="L422" s="45"/>
      <c r="M422" s="222" t="s">
        <v>1</v>
      </c>
      <c r="N422" s="223" t="s">
        <v>38</v>
      </c>
      <c r="O422" s="92"/>
      <c r="P422" s="224">
        <f>O422*H422</f>
        <v>0</v>
      </c>
      <c r="Q422" s="224">
        <v>0</v>
      </c>
      <c r="R422" s="224">
        <f>Q422*H422</f>
        <v>0</v>
      </c>
      <c r="S422" s="224">
        <v>0</v>
      </c>
      <c r="T422" s="225">
        <f>S422*H422</f>
        <v>0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R422" s="226" t="s">
        <v>178</v>
      </c>
      <c r="AT422" s="226" t="s">
        <v>125</v>
      </c>
      <c r="AU422" s="226" t="s">
        <v>83</v>
      </c>
      <c r="AY422" s="18" t="s">
        <v>122</v>
      </c>
      <c r="BE422" s="227">
        <f>IF(N422="základní",J422,0)</f>
        <v>0</v>
      </c>
      <c r="BF422" s="227">
        <f>IF(N422="snížená",J422,0)</f>
        <v>0</v>
      </c>
      <c r="BG422" s="227">
        <f>IF(N422="zákl. přenesená",J422,0)</f>
        <v>0</v>
      </c>
      <c r="BH422" s="227">
        <f>IF(N422="sníž. přenesená",J422,0)</f>
        <v>0</v>
      </c>
      <c r="BI422" s="227">
        <f>IF(N422="nulová",J422,0)</f>
        <v>0</v>
      </c>
      <c r="BJ422" s="18" t="s">
        <v>81</v>
      </c>
      <c r="BK422" s="227">
        <f>ROUND(I422*H422,2)</f>
        <v>0</v>
      </c>
      <c r="BL422" s="18" t="s">
        <v>178</v>
      </c>
      <c r="BM422" s="226" t="s">
        <v>401</v>
      </c>
    </row>
    <row r="423" spans="1:47" s="2" customFormat="1" ht="12">
      <c r="A423" s="39"/>
      <c r="B423" s="40"/>
      <c r="C423" s="41"/>
      <c r="D423" s="228" t="s">
        <v>130</v>
      </c>
      <c r="E423" s="41"/>
      <c r="F423" s="229" t="s">
        <v>400</v>
      </c>
      <c r="G423" s="41"/>
      <c r="H423" s="41"/>
      <c r="I423" s="230"/>
      <c r="J423" s="41"/>
      <c r="K423" s="41"/>
      <c r="L423" s="45"/>
      <c r="M423" s="231"/>
      <c r="N423" s="232"/>
      <c r="O423" s="92"/>
      <c r="P423" s="92"/>
      <c r="Q423" s="92"/>
      <c r="R423" s="92"/>
      <c r="S423" s="92"/>
      <c r="T423" s="93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T423" s="18" t="s">
        <v>130</v>
      </c>
      <c r="AU423" s="18" t="s">
        <v>83</v>
      </c>
    </row>
    <row r="424" spans="1:51" s="14" customFormat="1" ht="12">
      <c r="A424" s="14"/>
      <c r="B424" s="243"/>
      <c r="C424" s="244"/>
      <c r="D424" s="228" t="s">
        <v>131</v>
      </c>
      <c r="E424" s="245" t="s">
        <v>1</v>
      </c>
      <c r="F424" s="246" t="s">
        <v>402</v>
      </c>
      <c r="G424" s="244"/>
      <c r="H424" s="247">
        <v>466.072</v>
      </c>
      <c r="I424" s="248"/>
      <c r="J424" s="244"/>
      <c r="K424" s="244"/>
      <c r="L424" s="249"/>
      <c r="M424" s="250"/>
      <c r="N424" s="251"/>
      <c r="O424" s="251"/>
      <c r="P424" s="251"/>
      <c r="Q424" s="251"/>
      <c r="R424" s="251"/>
      <c r="S424" s="251"/>
      <c r="T424" s="252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53" t="s">
        <v>131</v>
      </c>
      <c r="AU424" s="253" t="s">
        <v>83</v>
      </c>
      <c r="AV424" s="14" t="s">
        <v>83</v>
      </c>
      <c r="AW424" s="14" t="s">
        <v>30</v>
      </c>
      <c r="AX424" s="14" t="s">
        <v>81</v>
      </c>
      <c r="AY424" s="253" t="s">
        <v>122</v>
      </c>
    </row>
    <row r="425" spans="1:65" s="2" customFormat="1" ht="37.8" customHeight="1">
      <c r="A425" s="39"/>
      <c r="B425" s="40"/>
      <c r="C425" s="215" t="s">
        <v>403</v>
      </c>
      <c r="D425" s="215" t="s">
        <v>125</v>
      </c>
      <c r="E425" s="216" t="s">
        <v>404</v>
      </c>
      <c r="F425" s="217" t="s">
        <v>405</v>
      </c>
      <c r="G425" s="218" t="s">
        <v>128</v>
      </c>
      <c r="H425" s="219">
        <v>248.178</v>
      </c>
      <c r="I425" s="220"/>
      <c r="J425" s="221">
        <f>ROUND(I425*H425,2)</f>
        <v>0</v>
      </c>
      <c r="K425" s="217" t="s">
        <v>1</v>
      </c>
      <c r="L425" s="45"/>
      <c r="M425" s="222" t="s">
        <v>1</v>
      </c>
      <c r="N425" s="223" t="s">
        <v>38</v>
      </c>
      <c r="O425" s="92"/>
      <c r="P425" s="224">
        <f>O425*H425</f>
        <v>0</v>
      </c>
      <c r="Q425" s="224">
        <v>0</v>
      </c>
      <c r="R425" s="224">
        <f>Q425*H425</f>
        <v>0</v>
      </c>
      <c r="S425" s="224">
        <v>0</v>
      </c>
      <c r="T425" s="225">
        <f>S425*H425</f>
        <v>0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26" t="s">
        <v>178</v>
      </c>
      <c r="AT425" s="226" t="s">
        <v>125</v>
      </c>
      <c r="AU425" s="226" t="s">
        <v>83</v>
      </c>
      <c r="AY425" s="18" t="s">
        <v>122</v>
      </c>
      <c r="BE425" s="227">
        <f>IF(N425="základní",J425,0)</f>
        <v>0</v>
      </c>
      <c r="BF425" s="227">
        <f>IF(N425="snížená",J425,0)</f>
        <v>0</v>
      </c>
      <c r="BG425" s="227">
        <f>IF(N425="zákl. přenesená",J425,0)</f>
        <v>0</v>
      </c>
      <c r="BH425" s="227">
        <f>IF(N425="sníž. přenesená",J425,0)</f>
        <v>0</v>
      </c>
      <c r="BI425" s="227">
        <f>IF(N425="nulová",J425,0)</f>
        <v>0</v>
      </c>
      <c r="BJ425" s="18" t="s">
        <v>81</v>
      </c>
      <c r="BK425" s="227">
        <f>ROUND(I425*H425,2)</f>
        <v>0</v>
      </c>
      <c r="BL425" s="18" t="s">
        <v>178</v>
      </c>
      <c r="BM425" s="226" t="s">
        <v>406</v>
      </c>
    </row>
    <row r="426" spans="1:47" s="2" customFormat="1" ht="12">
      <c r="A426" s="39"/>
      <c r="B426" s="40"/>
      <c r="C426" s="41"/>
      <c r="D426" s="228" t="s">
        <v>130</v>
      </c>
      <c r="E426" s="41"/>
      <c r="F426" s="229" t="s">
        <v>405</v>
      </c>
      <c r="G426" s="41"/>
      <c r="H426" s="41"/>
      <c r="I426" s="230"/>
      <c r="J426" s="41"/>
      <c r="K426" s="41"/>
      <c r="L426" s="45"/>
      <c r="M426" s="231"/>
      <c r="N426" s="232"/>
      <c r="O426" s="92"/>
      <c r="P426" s="92"/>
      <c r="Q426" s="92"/>
      <c r="R426" s="92"/>
      <c r="S426" s="92"/>
      <c r="T426" s="93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T426" s="18" t="s">
        <v>130</v>
      </c>
      <c r="AU426" s="18" t="s">
        <v>83</v>
      </c>
    </row>
    <row r="427" spans="1:65" s="2" customFormat="1" ht="44.25" customHeight="1">
      <c r="A427" s="39"/>
      <c r="B427" s="40"/>
      <c r="C427" s="215" t="s">
        <v>279</v>
      </c>
      <c r="D427" s="215" t="s">
        <v>125</v>
      </c>
      <c r="E427" s="216" t="s">
        <v>407</v>
      </c>
      <c r="F427" s="217" t="s">
        <v>408</v>
      </c>
      <c r="G427" s="218" t="s">
        <v>128</v>
      </c>
      <c r="H427" s="219">
        <v>248.178</v>
      </c>
      <c r="I427" s="220"/>
      <c r="J427" s="221">
        <f>ROUND(I427*H427,2)</f>
        <v>0</v>
      </c>
      <c r="K427" s="217" t="s">
        <v>1</v>
      </c>
      <c r="L427" s="45"/>
      <c r="M427" s="222" t="s">
        <v>1</v>
      </c>
      <c r="N427" s="223" t="s">
        <v>38</v>
      </c>
      <c r="O427" s="92"/>
      <c r="P427" s="224">
        <f>O427*H427</f>
        <v>0</v>
      </c>
      <c r="Q427" s="224">
        <v>0</v>
      </c>
      <c r="R427" s="224">
        <f>Q427*H427</f>
        <v>0</v>
      </c>
      <c r="S427" s="224">
        <v>0</v>
      </c>
      <c r="T427" s="225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26" t="s">
        <v>178</v>
      </c>
      <c r="AT427" s="226" t="s">
        <v>125</v>
      </c>
      <c r="AU427" s="226" t="s">
        <v>83</v>
      </c>
      <c r="AY427" s="18" t="s">
        <v>122</v>
      </c>
      <c r="BE427" s="227">
        <f>IF(N427="základní",J427,0)</f>
        <v>0</v>
      </c>
      <c r="BF427" s="227">
        <f>IF(N427="snížená",J427,0)</f>
        <v>0</v>
      </c>
      <c r="BG427" s="227">
        <f>IF(N427="zákl. přenesená",J427,0)</f>
        <v>0</v>
      </c>
      <c r="BH427" s="227">
        <f>IF(N427="sníž. přenesená",J427,0)</f>
        <v>0</v>
      </c>
      <c r="BI427" s="227">
        <f>IF(N427="nulová",J427,0)</f>
        <v>0</v>
      </c>
      <c r="BJ427" s="18" t="s">
        <v>81</v>
      </c>
      <c r="BK427" s="227">
        <f>ROUND(I427*H427,2)</f>
        <v>0</v>
      </c>
      <c r="BL427" s="18" t="s">
        <v>178</v>
      </c>
      <c r="BM427" s="226" t="s">
        <v>409</v>
      </c>
    </row>
    <row r="428" spans="1:47" s="2" customFormat="1" ht="12">
      <c r="A428" s="39"/>
      <c r="B428" s="40"/>
      <c r="C428" s="41"/>
      <c r="D428" s="228" t="s">
        <v>130</v>
      </c>
      <c r="E428" s="41"/>
      <c r="F428" s="229" t="s">
        <v>408</v>
      </c>
      <c r="G428" s="41"/>
      <c r="H428" s="41"/>
      <c r="I428" s="230"/>
      <c r="J428" s="41"/>
      <c r="K428" s="41"/>
      <c r="L428" s="45"/>
      <c r="M428" s="231"/>
      <c r="N428" s="232"/>
      <c r="O428" s="92"/>
      <c r="P428" s="92"/>
      <c r="Q428" s="92"/>
      <c r="R428" s="92"/>
      <c r="S428" s="92"/>
      <c r="T428" s="93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T428" s="18" t="s">
        <v>130</v>
      </c>
      <c r="AU428" s="18" t="s">
        <v>83</v>
      </c>
    </row>
    <row r="429" spans="1:65" s="2" customFormat="1" ht="37.8" customHeight="1">
      <c r="A429" s="39"/>
      <c r="B429" s="40"/>
      <c r="C429" s="215" t="s">
        <v>410</v>
      </c>
      <c r="D429" s="215" t="s">
        <v>125</v>
      </c>
      <c r="E429" s="216" t="s">
        <v>411</v>
      </c>
      <c r="F429" s="217" t="s">
        <v>412</v>
      </c>
      <c r="G429" s="218" t="s">
        <v>128</v>
      </c>
      <c r="H429" s="219">
        <v>248.178</v>
      </c>
      <c r="I429" s="220"/>
      <c r="J429" s="221">
        <f>ROUND(I429*H429,2)</f>
        <v>0</v>
      </c>
      <c r="K429" s="217" t="s">
        <v>1</v>
      </c>
      <c r="L429" s="45"/>
      <c r="M429" s="222" t="s">
        <v>1</v>
      </c>
      <c r="N429" s="223" t="s">
        <v>38</v>
      </c>
      <c r="O429" s="92"/>
      <c r="P429" s="224">
        <f>O429*H429</f>
        <v>0</v>
      </c>
      <c r="Q429" s="224">
        <v>0</v>
      </c>
      <c r="R429" s="224">
        <f>Q429*H429</f>
        <v>0</v>
      </c>
      <c r="S429" s="224">
        <v>0</v>
      </c>
      <c r="T429" s="225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26" t="s">
        <v>178</v>
      </c>
      <c r="AT429" s="226" t="s">
        <v>125</v>
      </c>
      <c r="AU429" s="226" t="s">
        <v>83</v>
      </c>
      <c r="AY429" s="18" t="s">
        <v>122</v>
      </c>
      <c r="BE429" s="227">
        <f>IF(N429="základní",J429,0)</f>
        <v>0</v>
      </c>
      <c r="BF429" s="227">
        <f>IF(N429="snížená",J429,0)</f>
        <v>0</v>
      </c>
      <c r="BG429" s="227">
        <f>IF(N429="zákl. přenesená",J429,0)</f>
        <v>0</v>
      </c>
      <c r="BH429" s="227">
        <f>IF(N429="sníž. přenesená",J429,0)</f>
        <v>0</v>
      </c>
      <c r="BI429" s="227">
        <f>IF(N429="nulová",J429,0)</f>
        <v>0</v>
      </c>
      <c r="BJ429" s="18" t="s">
        <v>81</v>
      </c>
      <c r="BK429" s="227">
        <f>ROUND(I429*H429,2)</f>
        <v>0</v>
      </c>
      <c r="BL429" s="18" t="s">
        <v>178</v>
      </c>
      <c r="BM429" s="226" t="s">
        <v>413</v>
      </c>
    </row>
    <row r="430" spans="1:47" s="2" customFormat="1" ht="12">
      <c r="A430" s="39"/>
      <c r="B430" s="40"/>
      <c r="C430" s="41"/>
      <c r="D430" s="228" t="s">
        <v>130</v>
      </c>
      <c r="E430" s="41"/>
      <c r="F430" s="229" t="s">
        <v>412</v>
      </c>
      <c r="G430" s="41"/>
      <c r="H430" s="41"/>
      <c r="I430" s="230"/>
      <c r="J430" s="41"/>
      <c r="K430" s="41"/>
      <c r="L430" s="45"/>
      <c r="M430" s="231"/>
      <c r="N430" s="232"/>
      <c r="O430" s="92"/>
      <c r="P430" s="92"/>
      <c r="Q430" s="92"/>
      <c r="R430" s="92"/>
      <c r="S430" s="92"/>
      <c r="T430" s="93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T430" s="18" t="s">
        <v>130</v>
      </c>
      <c r="AU430" s="18" t="s">
        <v>83</v>
      </c>
    </row>
    <row r="431" spans="1:63" s="12" customFormat="1" ht="22.8" customHeight="1">
      <c r="A431" s="12"/>
      <c r="B431" s="199"/>
      <c r="C431" s="200"/>
      <c r="D431" s="201" t="s">
        <v>72</v>
      </c>
      <c r="E431" s="213" t="s">
        <v>414</v>
      </c>
      <c r="F431" s="213" t="s">
        <v>415</v>
      </c>
      <c r="G431" s="200"/>
      <c r="H431" s="200"/>
      <c r="I431" s="203"/>
      <c r="J431" s="214">
        <f>BK431</f>
        <v>0</v>
      </c>
      <c r="K431" s="200"/>
      <c r="L431" s="205"/>
      <c r="M431" s="206"/>
      <c r="N431" s="207"/>
      <c r="O431" s="207"/>
      <c r="P431" s="208">
        <f>SUM(P432:P462)</f>
        <v>0</v>
      </c>
      <c r="Q431" s="207"/>
      <c r="R431" s="208">
        <f>SUM(R432:R462)</f>
        <v>0</v>
      </c>
      <c r="S431" s="207"/>
      <c r="T431" s="209">
        <f>SUM(T432:T462)</f>
        <v>0</v>
      </c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R431" s="210" t="s">
        <v>83</v>
      </c>
      <c r="AT431" s="211" t="s">
        <v>72</v>
      </c>
      <c r="AU431" s="211" t="s">
        <v>81</v>
      </c>
      <c r="AY431" s="210" t="s">
        <v>122</v>
      </c>
      <c r="BK431" s="212">
        <f>SUM(BK432:BK462)</f>
        <v>0</v>
      </c>
    </row>
    <row r="432" spans="1:65" s="2" customFormat="1" ht="37.8" customHeight="1">
      <c r="A432" s="39"/>
      <c r="B432" s="40"/>
      <c r="C432" s="215" t="s">
        <v>284</v>
      </c>
      <c r="D432" s="215" t="s">
        <v>125</v>
      </c>
      <c r="E432" s="216" t="s">
        <v>416</v>
      </c>
      <c r="F432" s="217" t="s">
        <v>417</v>
      </c>
      <c r="G432" s="218" t="s">
        <v>128</v>
      </c>
      <c r="H432" s="219">
        <v>466.072</v>
      </c>
      <c r="I432" s="220"/>
      <c r="J432" s="221">
        <f>ROUND(I432*H432,2)</f>
        <v>0</v>
      </c>
      <c r="K432" s="217" t="s">
        <v>1</v>
      </c>
      <c r="L432" s="45"/>
      <c r="M432" s="222" t="s">
        <v>1</v>
      </c>
      <c r="N432" s="223" t="s">
        <v>38</v>
      </c>
      <c r="O432" s="92"/>
      <c r="P432" s="224">
        <f>O432*H432</f>
        <v>0</v>
      </c>
      <c r="Q432" s="224">
        <v>0</v>
      </c>
      <c r="R432" s="224">
        <f>Q432*H432</f>
        <v>0</v>
      </c>
      <c r="S432" s="224">
        <v>0</v>
      </c>
      <c r="T432" s="225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26" t="s">
        <v>178</v>
      </c>
      <c r="AT432" s="226" t="s">
        <v>125</v>
      </c>
      <c r="AU432" s="226" t="s">
        <v>83</v>
      </c>
      <c r="AY432" s="18" t="s">
        <v>122</v>
      </c>
      <c r="BE432" s="227">
        <f>IF(N432="základní",J432,0)</f>
        <v>0</v>
      </c>
      <c r="BF432" s="227">
        <f>IF(N432="snížená",J432,0)</f>
        <v>0</v>
      </c>
      <c r="BG432" s="227">
        <f>IF(N432="zákl. přenesená",J432,0)</f>
        <v>0</v>
      </c>
      <c r="BH432" s="227">
        <f>IF(N432="sníž. přenesená",J432,0)</f>
        <v>0</v>
      </c>
      <c r="BI432" s="227">
        <f>IF(N432="nulová",J432,0)</f>
        <v>0</v>
      </c>
      <c r="BJ432" s="18" t="s">
        <v>81</v>
      </c>
      <c r="BK432" s="227">
        <f>ROUND(I432*H432,2)</f>
        <v>0</v>
      </c>
      <c r="BL432" s="18" t="s">
        <v>178</v>
      </c>
      <c r="BM432" s="226" t="s">
        <v>418</v>
      </c>
    </row>
    <row r="433" spans="1:47" s="2" customFormat="1" ht="12">
      <c r="A433" s="39"/>
      <c r="B433" s="40"/>
      <c r="C433" s="41"/>
      <c r="D433" s="228" t="s">
        <v>130</v>
      </c>
      <c r="E433" s="41"/>
      <c r="F433" s="229" t="s">
        <v>417</v>
      </c>
      <c r="G433" s="41"/>
      <c r="H433" s="41"/>
      <c r="I433" s="230"/>
      <c r="J433" s="41"/>
      <c r="K433" s="41"/>
      <c r="L433" s="45"/>
      <c r="M433" s="231"/>
      <c r="N433" s="232"/>
      <c r="O433" s="92"/>
      <c r="P433" s="92"/>
      <c r="Q433" s="92"/>
      <c r="R433" s="92"/>
      <c r="S433" s="92"/>
      <c r="T433" s="93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T433" s="18" t="s">
        <v>130</v>
      </c>
      <c r="AU433" s="18" t="s">
        <v>83</v>
      </c>
    </row>
    <row r="434" spans="1:51" s="14" customFormat="1" ht="12">
      <c r="A434" s="14"/>
      <c r="B434" s="243"/>
      <c r="C434" s="244"/>
      <c r="D434" s="228" t="s">
        <v>131</v>
      </c>
      <c r="E434" s="245" t="s">
        <v>1</v>
      </c>
      <c r="F434" s="246" t="s">
        <v>204</v>
      </c>
      <c r="G434" s="244"/>
      <c r="H434" s="247">
        <v>313.051</v>
      </c>
      <c r="I434" s="248"/>
      <c r="J434" s="244"/>
      <c r="K434" s="244"/>
      <c r="L434" s="249"/>
      <c r="M434" s="250"/>
      <c r="N434" s="251"/>
      <c r="O434" s="251"/>
      <c r="P434" s="251"/>
      <c r="Q434" s="251"/>
      <c r="R434" s="251"/>
      <c r="S434" s="251"/>
      <c r="T434" s="252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53" t="s">
        <v>131</v>
      </c>
      <c r="AU434" s="253" t="s">
        <v>83</v>
      </c>
      <c r="AV434" s="14" t="s">
        <v>83</v>
      </c>
      <c r="AW434" s="14" t="s">
        <v>30</v>
      </c>
      <c r="AX434" s="14" t="s">
        <v>73</v>
      </c>
      <c r="AY434" s="253" t="s">
        <v>122</v>
      </c>
    </row>
    <row r="435" spans="1:51" s="14" customFormat="1" ht="12">
      <c r="A435" s="14"/>
      <c r="B435" s="243"/>
      <c r="C435" s="244"/>
      <c r="D435" s="228" t="s">
        <v>131</v>
      </c>
      <c r="E435" s="245" t="s">
        <v>1</v>
      </c>
      <c r="F435" s="246" t="s">
        <v>213</v>
      </c>
      <c r="G435" s="244"/>
      <c r="H435" s="247">
        <v>41.14</v>
      </c>
      <c r="I435" s="248"/>
      <c r="J435" s="244"/>
      <c r="K435" s="244"/>
      <c r="L435" s="249"/>
      <c r="M435" s="250"/>
      <c r="N435" s="251"/>
      <c r="O435" s="251"/>
      <c r="P435" s="251"/>
      <c r="Q435" s="251"/>
      <c r="R435" s="251"/>
      <c r="S435" s="251"/>
      <c r="T435" s="252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53" t="s">
        <v>131</v>
      </c>
      <c r="AU435" s="253" t="s">
        <v>83</v>
      </c>
      <c r="AV435" s="14" t="s">
        <v>83</v>
      </c>
      <c r="AW435" s="14" t="s">
        <v>30</v>
      </c>
      <c r="AX435" s="14" t="s">
        <v>73</v>
      </c>
      <c r="AY435" s="253" t="s">
        <v>122</v>
      </c>
    </row>
    <row r="436" spans="1:51" s="14" customFormat="1" ht="12">
      <c r="A436" s="14"/>
      <c r="B436" s="243"/>
      <c r="C436" s="244"/>
      <c r="D436" s="228" t="s">
        <v>131</v>
      </c>
      <c r="E436" s="245" t="s">
        <v>1</v>
      </c>
      <c r="F436" s="246" t="s">
        <v>280</v>
      </c>
      <c r="G436" s="244"/>
      <c r="H436" s="247">
        <v>42.592</v>
      </c>
      <c r="I436" s="248"/>
      <c r="J436" s="244"/>
      <c r="K436" s="244"/>
      <c r="L436" s="249"/>
      <c r="M436" s="250"/>
      <c r="N436" s="251"/>
      <c r="O436" s="251"/>
      <c r="P436" s="251"/>
      <c r="Q436" s="251"/>
      <c r="R436" s="251"/>
      <c r="S436" s="251"/>
      <c r="T436" s="252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53" t="s">
        <v>131</v>
      </c>
      <c r="AU436" s="253" t="s">
        <v>83</v>
      </c>
      <c r="AV436" s="14" t="s">
        <v>83</v>
      </c>
      <c r="AW436" s="14" t="s">
        <v>30</v>
      </c>
      <c r="AX436" s="14" t="s">
        <v>73</v>
      </c>
      <c r="AY436" s="253" t="s">
        <v>122</v>
      </c>
    </row>
    <row r="437" spans="1:51" s="14" customFormat="1" ht="12">
      <c r="A437" s="14"/>
      <c r="B437" s="243"/>
      <c r="C437" s="244"/>
      <c r="D437" s="228" t="s">
        <v>131</v>
      </c>
      <c r="E437" s="245" t="s">
        <v>1</v>
      </c>
      <c r="F437" s="246" t="s">
        <v>200</v>
      </c>
      <c r="G437" s="244"/>
      <c r="H437" s="247">
        <v>15.954</v>
      </c>
      <c r="I437" s="248"/>
      <c r="J437" s="244"/>
      <c r="K437" s="244"/>
      <c r="L437" s="249"/>
      <c r="M437" s="250"/>
      <c r="N437" s="251"/>
      <c r="O437" s="251"/>
      <c r="P437" s="251"/>
      <c r="Q437" s="251"/>
      <c r="R437" s="251"/>
      <c r="S437" s="251"/>
      <c r="T437" s="252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53" t="s">
        <v>131</v>
      </c>
      <c r="AU437" s="253" t="s">
        <v>83</v>
      </c>
      <c r="AV437" s="14" t="s">
        <v>83</v>
      </c>
      <c r="AW437" s="14" t="s">
        <v>30</v>
      </c>
      <c r="AX437" s="14" t="s">
        <v>73</v>
      </c>
      <c r="AY437" s="253" t="s">
        <v>122</v>
      </c>
    </row>
    <row r="438" spans="1:51" s="14" customFormat="1" ht="12">
      <c r="A438" s="14"/>
      <c r="B438" s="243"/>
      <c r="C438" s="244"/>
      <c r="D438" s="228" t="s">
        <v>131</v>
      </c>
      <c r="E438" s="245" t="s">
        <v>1</v>
      </c>
      <c r="F438" s="246" t="s">
        <v>281</v>
      </c>
      <c r="G438" s="244"/>
      <c r="H438" s="247">
        <v>21.94</v>
      </c>
      <c r="I438" s="248"/>
      <c r="J438" s="244"/>
      <c r="K438" s="244"/>
      <c r="L438" s="249"/>
      <c r="M438" s="250"/>
      <c r="N438" s="251"/>
      <c r="O438" s="251"/>
      <c r="P438" s="251"/>
      <c r="Q438" s="251"/>
      <c r="R438" s="251"/>
      <c r="S438" s="251"/>
      <c r="T438" s="252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53" t="s">
        <v>131</v>
      </c>
      <c r="AU438" s="253" t="s">
        <v>83</v>
      </c>
      <c r="AV438" s="14" t="s">
        <v>83</v>
      </c>
      <c r="AW438" s="14" t="s">
        <v>30</v>
      </c>
      <c r="AX438" s="14" t="s">
        <v>73</v>
      </c>
      <c r="AY438" s="253" t="s">
        <v>122</v>
      </c>
    </row>
    <row r="439" spans="1:51" s="14" customFormat="1" ht="12">
      <c r="A439" s="14"/>
      <c r="B439" s="243"/>
      <c r="C439" s="244"/>
      <c r="D439" s="228" t="s">
        <v>131</v>
      </c>
      <c r="E439" s="245" t="s">
        <v>1</v>
      </c>
      <c r="F439" s="246" t="s">
        <v>214</v>
      </c>
      <c r="G439" s="244"/>
      <c r="H439" s="247">
        <v>9.315</v>
      </c>
      <c r="I439" s="248"/>
      <c r="J439" s="244"/>
      <c r="K439" s="244"/>
      <c r="L439" s="249"/>
      <c r="M439" s="250"/>
      <c r="N439" s="251"/>
      <c r="O439" s="251"/>
      <c r="P439" s="251"/>
      <c r="Q439" s="251"/>
      <c r="R439" s="251"/>
      <c r="S439" s="251"/>
      <c r="T439" s="252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53" t="s">
        <v>131</v>
      </c>
      <c r="AU439" s="253" t="s">
        <v>83</v>
      </c>
      <c r="AV439" s="14" t="s">
        <v>83</v>
      </c>
      <c r="AW439" s="14" t="s">
        <v>30</v>
      </c>
      <c r="AX439" s="14" t="s">
        <v>73</v>
      </c>
      <c r="AY439" s="253" t="s">
        <v>122</v>
      </c>
    </row>
    <row r="440" spans="1:51" s="14" customFormat="1" ht="12">
      <c r="A440" s="14"/>
      <c r="B440" s="243"/>
      <c r="C440" s="244"/>
      <c r="D440" s="228" t="s">
        <v>131</v>
      </c>
      <c r="E440" s="245" t="s">
        <v>1</v>
      </c>
      <c r="F440" s="246" t="s">
        <v>207</v>
      </c>
      <c r="G440" s="244"/>
      <c r="H440" s="247">
        <v>9.12</v>
      </c>
      <c r="I440" s="248"/>
      <c r="J440" s="244"/>
      <c r="K440" s="244"/>
      <c r="L440" s="249"/>
      <c r="M440" s="250"/>
      <c r="N440" s="251"/>
      <c r="O440" s="251"/>
      <c r="P440" s="251"/>
      <c r="Q440" s="251"/>
      <c r="R440" s="251"/>
      <c r="S440" s="251"/>
      <c r="T440" s="252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53" t="s">
        <v>131</v>
      </c>
      <c r="AU440" s="253" t="s">
        <v>83</v>
      </c>
      <c r="AV440" s="14" t="s">
        <v>83</v>
      </c>
      <c r="AW440" s="14" t="s">
        <v>30</v>
      </c>
      <c r="AX440" s="14" t="s">
        <v>73</v>
      </c>
      <c r="AY440" s="253" t="s">
        <v>122</v>
      </c>
    </row>
    <row r="441" spans="1:51" s="14" customFormat="1" ht="12">
      <c r="A441" s="14"/>
      <c r="B441" s="243"/>
      <c r="C441" s="244"/>
      <c r="D441" s="228" t="s">
        <v>131</v>
      </c>
      <c r="E441" s="245" t="s">
        <v>1</v>
      </c>
      <c r="F441" s="246" t="s">
        <v>208</v>
      </c>
      <c r="G441" s="244"/>
      <c r="H441" s="247">
        <v>12.96</v>
      </c>
      <c r="I441" s="248"/>
      <c r="J441" s="244"/>
      <c r="K441" s="244"/>
      <c r="L441" s="249"/>
      <c r="M441" s="250"/>
      <c r="N441" s="251"/>
      <c r="O441" s="251"/>
      <c r="P441" s="251"/>
      <c r="Q441" s="251"/>
      <c r="R441" s="251"/>
      <c r="S441" s="251"/>
      <c r="T441" s="252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53" t="s">
        <v>131</v>
      </c>
      <c r="AU441" s="253" t="s">
        <v>83</v>
      </c>
      <c r="AV441" s="14" t="s">
        <v>83</v>
      </c>
      <c r="AW441" s="14" t="s">
        <v>30</v>
      </c>
      <c r="AX441" s="14" t="s">
        <v>73</v>
      </c>
      <c r="AY441" s="253" t="s">
        <v>122</v>
      </c>
    </row>
    <row r="442" spans="1:51" s="15" customFormat="1" ht="12">
      <c r="A442" s="15"/>
      <c r="B442" s="254"/>
      <c r="C442" s="255"/>
      <c r="D442" s="228" t="s">
        <v>131</v>
      </c>
      <c r="E442" s="256" t="s">
        <v>1</v>
      </c>
      <c r="F442" s="257" t="s">
        <v>141</v>
      </c>
      <c r="G442" s="255"/>
      <c r="H442" s="258">
        <v>466.07199999999995</v>
      </c>
      <c r="I442" s="259"/>
      <c r="J442" s="255"/>
      <c r="K442" s="255"/>
      <c r="L442" s="260"/>
      <c r="M442" s="261"/>
      <c r="N442" s="262"/>
      <c r="O442" s="262"/>
      <c r="P442" s="262"/>
      <c r="Q442" s="262"/>
      <c r="R442" s="262"/>
      <c r="S442" s="262"/>
      <c r="T442" s="263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T442" s="264" t="s">
        <v>131</v>
      </c>
      <c r="AU442" s="264" t="s">
        <v>83</v>
      </c>
      <c r="AV442" s="15" t="s">
        <v>142</v>
      </c>
      <c r="AW442" s="15" t="s">
        <v>30</v>
      </c>
      <c r="AX442" s="15" t="s">
        <v>73</v>
      </c>
      <c r="AY442" s="264" t="s">
        <v>122</v>
      </c>
    </row>
    <row r="443" spans="1:51" s="16" customFormat="1" ht="12">
      <c r="A443" s="16"/>
      <c r="B443" s="265"/>
      <c r="C443" s="266"/>
      <c r="D443" s="228" t="s">
        <v>131</v>
      </c>
      <c r="E443" s="267" t="s">
        <v>1</v>
      </c>
      <c r="F443" s="268" t="s">
        <v>143</v>
      </c>
      <c r="G443" s="266"/>
      <c r="H443" s="269">
        <v>466.07199999999995</v>
      </c>
      <c r="I443" s="270"/>
      <c r="J443" s="266"/>
      <c r="K443" s="266"/>
      <c r="L443" s="271"/>
      <c r="M443" s="272"/>
      <c r="N443" s="273"/>
      <c r="O443" s="273"/>
      <c r="P443" s="273"/>
      <c r="Q443" s="273"/>
      <c r="R443" s="273"/>
      <c r="S443" s="273"/>
      <c r="T443" s="274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T443" s="275" t="s">
        <v>131</v>
      </c>
      <c r="AU443" s="275" t="s">
        <v>83</v>
      </c>
      <c r="AV443" s="16" t="s">
        <v>129</v>
      </c>
      <c r="AW443" s="16" t="s">
        <v>30</v>
      </c>
      <c r="AX443" s="16" t="s">
        <v>81</v>
      </c>
      <c r="AY443" s="275" t="s">
        <v>122</v>
      </c>
    </row>
    <row r="444" spans="1:65" s="2" customFormat="1" ht="16.5" customHeight="1">
      <c r="A444" s="39"/>
      <c r="B444" s="40"/>
      <c r="C444" s="277" t="s">
        <v>419</v>
      </c>
      <c r="D444" s="277" t="s">
        <v>166</v>
      </c>
      <c r="E444" s="278" t="s">
        <v>420</v>
      </c>
      <c r="F444" s="279" t="s">
        <v>421</v>
      </c>
      <c r="G444" s="280" t="s">
        <v>128</v>
      </c>
      <c r="H444" s="281">
        <v>466.072</v>
      </c>
      <c r="I444" s="282"/>
      <c r="J444" s="283">
        <f>ROUND(I444*H444,2)</f>
        <v>0</v>
      </c>
      <c r="K444" s="279" t="s">
        <v>1</v>
      </c>
      <c r="L444" s="284"/>
      <c r="M444" s="285" t="s">
        <v>1</v>
      </c>
      <c r="N444" s="286" t="s">
        <v>38</v>
      </c>
      <c r="O444" s="92"/>
      <c r="P444" s="224">
        <f>O444*H444</f>
        <v>0</v>
      </c>
      <c r="Q444" s="224">
        <v>0</v>
      </c>
      <c r="R444" s="224">
        <f>Q444*H444</f>
        <v>0</v>
      </c>
      <c r="S444" s="224">
        <v>0</v>
      </c>
      <c r="T444" s="225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26" t="s">
        <v>227</v>
      </c>
      <c r="AT444" s="226" t="s">
        <v>166</v>
      </c>
      <c r="AU444" s="226" t="s">
        <v>83</v>
      </c>
      <c r="AY444" s="18" t="s">
        <v>122</v>
      </c>
      <c r="BE444" s="227">
        <f>IF(N444="základní",J444,0)</f>
        <v>0</v>
      </c>
      <c r="BF444" s="227">
        <f>IF(N444="snížená",J444,0)</f>
        <v>0</v>
      </c>
      <c r="BG444" s="227">
        <f>IF(N444="zákl. přenesená",J444,0)</f>
        <v>0</v>
      </c>
      <c r="BH444" s="227">
        <f>IF(N444="sníž. přenesená",J444,0)</f>
        <v>0</v>
      </c>
      <c r="BI444" s="227">
        <f>IF(N444="nulová",J444,0)</f>
        <v>0</v>
      </c>
      <c r="BJ444" s="18" t="s">
        <v>81</v>
      </c>
      <c r="BK444" s="227">
        <f>ROUND(I444*H444,2)</f>
        <v>0</v>
      </c>
      <c r="BL444" s="18" t="s">
        <v>178</v>
      </c>
      <c r="BM444" s="226" t="s">
        <v>422</v>
      </c>
    </row>
    <row r="445" spans="1:47" s="2" customFormat="1" ht="12">
      <c r="A445" s="39"/>
      <c r="B445" s="40"/>
      <c r="C445" s="41"/>
      <c r="D445" s="228" t="s">
        <v>130</v>
      </c>
      <c r="E445" s="41"/>
      <c r="F445" s="229" t="s">
        <v>421</v>
      </c>
      <c r="G445" s="41"/>
      <c r="H445" s="41"/>
      <c r="I445" s="230"/>
      <c r="J445" s="41"/>
      <c r="K445" s="41"/>
      <c r="L445" s="45"/>
      <c r="M445" s="231"/>
      <c r="N445" s="232"/>
      <c r="O445" s="92"/>
      <c r="P445" s="92"/>
      <c r="Q445" s="92"/>
      <c r="R445" s="92"/>
      <c r="S445" s="92"/>
      <c r="T445" s="93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T445" s="18" t="s">
        <v>130</v>
      </c>
      <c r="AU445" s="18" t="s">
        <v>83</v>
      </c>
    </row>
    <row r="446" spans="1:47" s="2" customFormat="1" ht="12">
      <c r="A446" s="39"/>
      <c r="B446" s="40"/>
      <c r="C446" s="41"/>
      <c r="D446" s="228" t="s">
        <v>164</v>
      </c>
      <c r="E446" s="41"/>
      <c r="F446" s="276" t="s">
        <v>423</v>
      </c>
      <c r="G446" s="41"/>
      <c r="H446" s="41"/>
      <c r="I446" s="230"/>
      <c r="J446" s="41"/>
      <c r="K446" s="41"/>
      <c r="L446" s="45"/>
      <c r="M446" s="231"/>
      <c r="N446" s="232"/>
      <c r="O446" s="92"/>
      <c r="P446" s="92"/>
      <c r="Q446" s="92"/>
      <c r="R446" s="92"/>
      <c r="S446" s="92"/>
      <c r="T446" s="93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T446" s="18" t="s">
        <v>164</v>
      </c>
      <c r="AU446" s="18" t="s">
        <v>83</v>
      </c>
    </row>
    <row r="447" spans="1:51" s="14" customFormat="1" ht="12">
      <c r="A447" s="14"/>
      <c r="B447" s="243"/>
      <c r="C447" s="244"/>
      <c r="D447" s="228" t="s">
        <v>131</v>
      </c>
      <c r="E447" s="245" t="s">
        <v>1</v>
      </c>
      <c r="F447" s="246" t="s">
        <v>204</v>
      </c>
      <c r="G447" s="244"/>
      <c r="H447" s="247">
        <v>313.051</v>
      </c>
      <c r="I447" s="248"/>
      <c r="J447" s="244"/>
      <c r="K447" s="244"/>
      <c r="L447" s="249"/>
      <c r="M447" s="250"/>
      <c r="N447" s="251"/>
      <c r="O447" s="251"/>
      <c r="P447" s="251"/>
      <c r="Q447" s="251"/>
      <c r="R447" s="251"/>
      <c r="S447" s="251"/>
      <c r="T447" s="252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53" t="s">
        <v>131</v>
      </c>
      <c r="AU447" s="253" t="s">
        <v>83</v>
      </c>
      <c r="AV447" s="14" t="s">
        <v>83</v>
      </c>
      <c r="AW447" s="14" t="s">
        <v>30</v>
      </c>
      <c r="AX447" s="14" t="s">
        <v>73</v>
      </c>
      <c r="AY447" s="253" t="s">
        <v>122</v>
      </c>
    </row>
    <row r="448" spans="1:51" s="14" customFormat="1" ht="12">
      <c r="A448" s="14"/>
      <c r="B448" s="243"/>
      <c r="C448" s="244"/>
      <c r="D448" s="228" t="s">
        <v>131</v>
      </c>
      <c r="E448" s="245" t="s">
        <v>1</v>
      </c>
      <c r="F448" s="246" t="s">
        <v>213</v>
      </c>
      <c r="G448" s="244"/>
      <c r="H448" s="247">
        <v>41.14</v>
      </c>
      <c r="I448" s="248"/>
      <c r="J448" s="244"/>
      <c r="K448" s="244"/>
      <c r="L448" s="249"/>
      <c r="M448" s="250"/>
      <c r="N448" s="251"/>
      <c r="O448" s="251"/>
      <c r="P448" s="251"/>
      <c r="Q448" s="251"/>
      <c r="R448" s="251"/>
      <c r="S448" s="251"/>
      <c r="T448" s="252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53" t="s">
        <v>131</v>
      </c>
      <c r="AU448" s="253" t="s">
        <v>83</v>
      </c>
      <c r="AV448" s="14" t="s">
        <v>83</v>
      </c>
      <c r="AW448" s="14" t="s">
        <v>30</v>
      </c>
      <c r="AX448" s="14" t="s">
        <v>73</v>
      </c>
      <c r="AY448" s="253" t="s">
        <v>122</v>
      </c>
    </row>
    <row r="449" spans="1:51" s="14" customFormat="1" ht="12">
      <c r="A449" s="14"/>
      <c r="B449" s="243"/>
      <c r="C449" s="244"/>
      <c r="D449" s="228" t="s">
        <v>131</v>
      </c>
      <c r="E449" s="245" t="s">
        <v>1</v>
      </c>
      <c r="F449" s="246" t="s">
        <v>280</v>
      </c>
      <c r="G449" s="244"/>
      <c r="H449" s="247">
        <v>42.592</v>
      </c>
      <c r="I449" s="248"/>
      <c r="J449" s="244"/>
      <c r="K449" s="244"/>
      <c r="L449" s="249"/>
      <c r="M449" s="250"/>
      <c r="N449" s="251"/>
      <c r="O449" s="251"/>
      <c r="P449" s="251"/>
      <c r="Q449" s="251"/>
      <c r="R449" s="251"/>
      <c r="S449" s="251"/>
      <c r="T449" s="252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53" t="s">
        <v>131</v>
      </c>
      <c r="AU449" s="253" t="s">
        <v>83</v>
      </c>
      <c r="AV449" s="14" t="s">
        <v>83</v>
      </c>
      <c r="AW449" s="14" t="s">
        <v>30</v>
      </c>
      <c r="AX449" s="14" t="s">
        <v>73</v>
      </c>
      <c r="AY449" s="253" t="s">
        <v>122</v>
      </c>
    </row>
    <row r="450" spans="1:51" s="14" customFormat="1" ht="12">
      <c r="A450" s="14"/>
      <c r="B450" s="243"/>
      <c r="C450" s="244"/>
      <c r="D450" s="228" t="s">
        <v>131</v>
      </c>
      <c r="E450" s="245" t="s">
        <v>1</v>
      </c>
      <c r="F450" s="246" t="s">
        <v>200</v>
      </c>
      <c r="G450" s="244"/>
      <c r="H450" s="247">
        <v>15.954</v>
      </c>
      <c r="I450" s="248"/>
      <c r="J450" s="244"/>
      <c r="K450" s="244"/>
      <c r="L450" s="249"/>
      <c r="M450" s="250"/>
      <c r="N450" s="251"/>
      <c r="O450" s="251"/>
      <c r="P450" s="251"/>
      <c r="Q450" s="251"/>
      <c r="R450" s="251"/>
      <c r="S450" s="251"/>
      <c r="T450" s="252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53" t="s">
        <v>131</v>
      </c>
      <c r="AU450" s="253" t="s">
        <v>83</v>
      </c>
      <c r="AV450" s="14" t="s">
        <v>83</v>
      </c>
      <c r="AW450" s="14" t="s">
        <v>30</v>
      </c>
      <c r="AX450" s="14" t="s">
        <v>73</v>
      </c>
      <c r="AY450" s="253" t="s">
        <v>122</v>
      </c>
    </row>
    <row r="451" spans="1:51" s="14" customFormat="1" ht="12">
      <c r="A451" s="14"/>
      <c r="B451" s="243"/>
      <c r="C451" s="244"/>
      <c r="D451" s="228" t="s">
        <v>131</v>
      </c>
      <c r="E451" s="245" t="s">
        <v>1</v>
      </c>
      <c r="F451" s="246" t="s">
        <v>281</v>
      </c>
      <c r="G451" s="244"/>
      <c r="H451" s="247">
        <v>21.94</v>
      </c>
      <c r="I451" s="248"/>
      <c r="J451" s="244"/>
      <c r="K451" s="244"/>
      <c r="L451" s="249"/>
      <c r="M451" s="250"/>
      <c r="N451" s="251"/>
      <c r="O451" s="251"/>
      <c r="P451" s="251"/>
      <c r="Q451" s="251"/>
      <c r="R451" s="251"/>
      <c r="S451" s="251"/>
      <c r="T451" s="252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53" t="s">
        <v>131</v>
      </c>
      <c r="AU451" s="253" t="s">
        <v>83</v>
      </c>
      <c r="AV451" s="14" t="s">
        <v>83</v>
      </c>
      <c r="AW451" s="14" t="s">
        <v>30</v>
      </c>
      <c r="AX451" s="14" t="s">
        <v>73</v>
      </c>
      <c r="AY451" s="253" t="s">
        <v>122</v>
      </c>
    </row>
    <row r="452" spans="1:51" s="14" customFormat="1" ht="12">
      <c r="A452" s="14"/>
      <c r="B452" s="243"/>
      <c r="C452" s="244"/>
      <c r="D452" s="228" t="s">
        <v>131</v>
      </c>
      <c r="E452" s="245" t="s">
        <v>1</v>
      </c>
      <c r="F452" s="246" t="s">
        <v>214</v>
      </c>
      <c r="G452" s="244"/>
      <c r="H452" s="247">
        <v>9.315</v>
      </c>
      <c r="I452" s="248"/>
      <c r="J452" s="244"/>
      <c r="K452" s="244"/>
      <c r="L452" s="249"/>
      <c r="M452" s="250"/>
      <c r="N452" s="251"/>
      <c r="O452" s="251"/>
      <c r="P452" s="251"/>
      <c r="Q452" s="251"/>
      <c r="R452" s="251"/>
      <c r="S452" s="251"/>
      <c r="T452" s="252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53" t="s">
        <v>131</v>
      </c>
      <c r="AU452" s="253" t="s">
        <v>83</v>
      </c>
      <c r="AV452" s="14" t="s">
        <v>83</v>
      </c>
      <c r="AW452" s="14" t="s">
        <v>30</v>
      </c>
      <c r="AX452" s="14" t="s">
        <v>73</v>
      </c>
      <c r="AY452" s="253" t="s">
        <v>122</v>
      </c>
    </row>
    <row r="453" spans="1:51" s="14" customFormat="1" ht="12">
      <c r="A453" s="14"/>
      <c r="B453" s="243"/>
      <c r="C453" s="244"/>
      <c r="D453" s="228" t="s">
        <v>131</v>
      </c>
      <c r="E453" s="245" t="s">
        <v>1</v>
      </c>
      <c r="F453" s="246" t="s">
        <v>207</v>
      </c>
      <c r="G453" s="244"/>
      <c r="H453" s="247">
        <v>9.12</v>
      </c>
      <c r="I453" s="248"/>
      <c r="J453" s="244"/>
      <c r="K453" s="244"/>
      <c r="L453" s="249"/>
      <c r="M453" s="250"/>
      <c r="N453" s="251"/>
      <c r="O453" s="251"/>
      <c r="P453" s="251"/>
      <c r="Q453" s="251"/>
      <c r="R453" s="251"/>
      <c r="S453" s="251"/>
      <c r="T453" s="252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53" t="s">
        <v>131</v>
      </c>
      <c r="AU453" s="253" t="s">
        <v>83</v>
      </c>
      <c r="AV453" s="14" t="s">
        <v>83</v>
      </c>
      <c r="AW453" s="14" t="s">
        <v>30</v>
      </c>
      <c r="AX453" s="14" t="s">
        <v>73</v>
      </c>
      <c r="AY453" s="253" t="s">
        <v>122</v>
      </c>
    </row>
    <row r="454" spans="1:51" s="14" customFormat="1" ht="12">
      <c r="A454" s="14"/>
      <c r="B454" s="243"/>
      <c r="C454" s="244"/>
      <c r="D454" s="228" t="s">
        <v>131</v>
      </c>
      <c r="E454" s="245" t="s">
        <v>1</v>
      </c>
      <c r="F454" s="246" t="s">
        <v>208</v>
      </c>
      <c r="G454" s="244"/>
      <c r="H454" s="247">
        <v>12.96</v>
      </c>
      <c r="I454" s="248"/>
      <c r="J454" s="244"/>
      <c r="K454" s="244"/>
      <c r="L454" s="249"/>
      <c r="M454" s="250"/>
      <c r="N454" s="251"/>
      <c r="O454" s="251"/>
      <c r="P454" s="251"/>
      <c r="Q454" s="251"/>
      <c r="R454" s="251"/>
      <c r="S454" s="251"/>
      <c r="T454" s="252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53" t="s">
        <v>131</v>
      </c>
      <c r="AU454" s="253" t="s">
        <v>83</v>
      </c>
      <c r="AV454" s="14" t="s">
        <v>83</v>
      </c>
      <c r="AW454" s="14" t="s">
        <v>30</v>
      </c>
      <c r="AX454" s="14" t="s">
        <v>73</v>
      </c>
      <c r="AY454" s="253" t="s">
        <v>122</v>
      </c>
    </row>
    <row r="455" spans="1:51" s="15" customFormat="1" ht="12">
      <c r="A455" s="15"/>
      <c r="B455" s="254"/>
      <c r="C455" s="255"/>
      <c r="D455" s="228" t="s">
        <v>131</v>
      </c>
      <c r="E455" s="256" t="s">
        <v>1</v>
      </c>
      <c r="F455" s="257" t="s">
        <v>141</v>
      </c>
      <c r="G455" s="255"/>
      <c r="H455" s="258">
        <v>466.07199999999995</v>
      </c>
      <c r="I455" s="259"/>
      <c r="J455" s="255"/>
      <c r="K455" s="255"/>
      <c r="L455" s="260"/>
      <c r="M455" s="261"/>
      <c r="N455" s="262"/>
      <c r="O455" s="262"/>
      <c r="P455" s="262"/>
      <c r="Q455" s="262"/>
      <c r="R455" s="262"/>
      <c r="S455" s="262"/>
      <c r="T455" s="263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T455" s="264" t="s">
        <v>131</v>
      </c>
      <c r="AU455" s="264" t="s">
        <v>83</v>
      </c>
      <c r="AV455" s="15" t="s">
        <v>142</v>
      </c>
      <c r="AW455" s="15" t="s">
        <v>30</v>
      </c>
      <c r="AX455" s="15" t="s">
        <v>73</v>
      </c>
      <c r="AY455" s="264" t="s">
        <v>122</v>
      </c>
    </row>
    <row r="456" spans="1:51" s="16" customFormat="1" ht="12">
      <c r="A456" s="16"/>
      <c r="B456" s="265"/>
      <c r="C456" s="266"/>
      <c r="D456" s="228" t="s">
        <v>131</v>
      </c>
      <c r="E456" s="267" t="s">
        <v>1</v>
      </c>
      <c r="F456" s="268" t="s">
        <v>143</v>
      </c>
      <c r="G456" s="266"/>
      <c r="H456" s="269">
        <v>466.07199999999995</v>
      </c>
      <c r="I456" s="270"/>
      <c r="J456" s="266"/>
      <c r="K456" s="266"/>
      <c r="L456" s="271"/>
      <c r="M456" s="272"/>
      <c r="N456" s="273"/>
      <c r="O456" s="273"/>
      <c r="P456" s="273"/>
      <c r="Q456" s="273"/>
      <c r="R456" s="273"/>
      <c r="S456" s="273"/>
      <c r="T456" s="274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T456" s="275" t="s">
        <v>131</v>
      </c>
      <c r="AU456" s="275" t="s">
        <v>83</v>
      </c>
      <c r="AV456" s="16" t="s">
        <v>129</v>
      </c>
      <c r="AW456" s="16" t="s">
        <v>30</v>
      </c>
      <c r="AX456" s="16" t="s">
        <v>81</v>
      </c>
      <c r="AY456" s="275" t="s">
        <v>122</v>
      </c>
    </row>
    <row r="457" spans="1:65" s="2" customFormat="1" ht="49.05" customHeight="1">
      <c r="A457" s="39"/>
      <c r="B457" s="40"/>
      <c r="C457" s="215" t="s">
        <v>288</v>
      </c>
      <c r="D457" s="215" t="s">
        <v>125</v>
      </c>
      <c r="E457" s="216" t="s">
        <v>424</v>
      </c>
      <c r="F457" s="217" t="s">
        <v>425</v>
      </c>
      <c r="G457" s="218" t="s">
        <v>219</v>
      </c>
      <c r="H457" s="219">
        <v>0.66</v>
      </c>
      <c r="I457" s="220"/>
      <c r="J457" s="221">
        <f>ROUND(I457*H457,2)</f>
        <v>0</v>
      </c>
      <c r="K457" s="217" t="s">
        <v>1</v>
      </c>
      <c r="L457" s="45"/>
      <c r="M457" s="222" t="s">
        <v>1</v>
      </c>
      <c r="N457" s="223" t="s">
        <v>38</v>
      </c>
      <c r="O457" s="92"/>
      <c r="P457" s="224">
        <f>O457*H457</f>
        <v>0</v>
      </c>
      <c r="Q457" s="224">
        <v>0</v>
      </c>
      <c r="R457" s="224">
        <f>Q457*H457</f>
        <v>0</v>
      </c>
      <c r="S457" s="224">
        <v>0</v>
      </c>
      <c r="T457" s="225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26" t="s">
        <v>178</v>
      </c>
      <c r="AT457" s="226" t="s">
        <v>125</v>
      </c>
      <c r="AU457" s="226" t="s">
        <v>83</v>
      </c>
      <c r="AY457" s="18" t="s">
        <v>122</v>
      </c>
      <c r="BE457" s="227">
        <f>IF(N457="základní",J457,0)</f>
        <v>0</v>
      </c>
      <c r="BF457" s="227">
        <f>IF(N457="snížená",J457,0)</f>
        <v>0</v>
      </c>
      <c r="BG457" s="227">
        <f>IF(N457="zákl. přenesená",J457,0)</f>
        <v>0</v>
      </c>
      <c r="BH457" s="227">
        <f>IF(N457="sníž. přenesená",J457,0)</f>
        <v>0</v>
      </c>
      <c r="BI457" s="227">
        <f>IF(N457="nulová",J457,0)</f>
        <v>0</v>
      </c>
      <c r="BJ457" s="18" t="s">
        <v>81</v>
      </c>
      <c r="BK457" s="227">
        <f>ROUND(I457*H457,2)</f>
        <v>0</v>
      </c>
      <c r="BL457" s="18" t="s">
        <v>178</v>
      </c>
      <c r="BM457" s="226" t="s">
        <v>426</v>
      </c>
    </row>
    <row r="458" spans="1:47" s="2" customFormat="1" ht="12">
      <c r="A458" s="39"/>
      <c r="B458" s="40"/>
      <c r="C458" s="41"/>
      <c r="D458" s="228" t="s">
        <v>130</v>
      </c>
      <c r="E458" s="41"/>
      <c r="F458" s="229" t="s">
        <v>425</v>
      </c>
      <c r="G458" s="41"/>
      <c r="H458" s="41"/>
      <c r="I458" s="230"/>
      <c r="J458" s="41"/>
      <c r="K458" s="41"/>
      <c r="L458" s="45"/>
      <c r="M458" s="231"/>
      <c r="N458" s="232"/>
      <c r="O458" s="92"/>
      <c r="P458" s="92"/>
      <c r="Q458" s="92"/>
      <c r="R458" s="92"/>
      <c r="S458" s="92"/>
      <c r="T458" s="93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T458" s="18" t="s">
        <v>130</v>
      </c>
      <c r="AU458" s="18" t="s">
        <v>83</v>
      </c>
    </row>
    <row r="459" spans="1:65" s="2" customFormat="1" ht="49.05" customHeight="1">
      <c r="A459" s="39"/>
      <c r="B459" s="40"/>
      <c r="C459" s="215" t="s">
        <v>427</v>
      </c>
      <c r="D459" s="215" t="s">
        <v>125</v>
      </c>
      <c r="E459" s="216" t="s">
        <v>428</v>
      </c>
      <c r="F459" s="217" t="s">
        <v>429</v>
      </c>
      <c r="G459" s="218" t="s">
        <v>219</v>
      </c>
      <c r="H459" s="219">
        <v>0.66</v>
      </c>
      <c r="I459" s="220"/>
      <c r="J459" s="221">
        <f>ROUND(I459*H459,2)</f>
        <v>0</v>
      </c>
      <c r="K459" s="217" t="s">
        <v>1</v>
      </c>
      <c r="L459" s="45"/>
      <c r="M459" s="222" t="s">
        <v>1</v>
      </c>
      <c r="N459" s="223" t="s">
        <v>38</v>
      </c>
      <c r="O459" s="92"/>
      <c r="P459" s="224">
        <f>O459*H459</f>
        <v>0</v>
      </c>
      <c r="Q459" s="224">
        <v>0</v>
      </c>
      <c r="R459" s="224">
        <f>Q459*H459</f>
        <v>0</v>
      </c>
      <c r="S459" s="224">
        <v>0</v>
      </c>
      <c r="T459" s="225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26" t="s">
        <v>178</v>
      </c>
      <c r="AT459" s="226" t="s">
        <v>125</v>
      </c>
      <c r="AU459" s="226" t="s">
        <v>83</v>
      </c>
      <c r="AY459" s="18" t="s">
        <v>122</v>
      </c>
      <c r="BE459" s="227">
        <f>IF(N459="základní",J459,0)</f>
        <v>0</v>
      </c>
      <c r="BF459" s="227">
        <f>IF(N459="snížená",J459,0)</f>
        <v>0</v>
      </c>
      <c r="BG459" s="227">
        <f>IF(N459="zákl. přenesená",J459,0)</f>
        <v>0</v>
      </c>
      <c r="BH459" s="227">
        <f>IF(N459="sníž. přenesená",J459,0)</f>
        <v>0</v>
      </c>
      <c r="BI459" s="227">
        <f>IF(N459="nulová",J459,0)</f>
        <v>0</v>
      </c>
      <c r="BJ459" s="18" t="s">
        <v>81</v>
      </c>
      <c r="BK459" s="227">
        <f>ROUND(I459*H459,2)</f>
        <v>0</v>
      </c>
      <c r="BL459" s="18" t="s">
        <v>178</v>
      </c>
      <c r="BM459" s="226" t="s">
        <v>430</v>
      </c>
    </row>
    <row r="460" spans="1:47" s="2" customFormat="1" ht="12">
      <c r="A460" s="39"/>
      <c r="B460" s="40"/>
      <c r="C460" s="41"/>
      <c r="D460" s="228" t="s">
        <v>130</v>
      </c>
      <c r="E460" s="41"/>
      <c r="F460" s="229" t="s">
        <v>429</v>
      </c>
      <c r="G460" s="41"/>
      <c r="H460" s="41"/>
      <c r="I460" s="230"/>
      <c r="J460" s="41"/>
      <c r="K460" s="41"/>
      <c r="L460" s="45"/>
      <c r="M460" s="231"/>
      <c r="N460" s="232"/>
      <c r="O460" s="92"/>
      <c r="P460" s="92"/>
      <c r="Q460" s="92"/>
      <c r="R460" s="92"/>
      <c r="S460" s="92"/>
      <c r="T460" s="93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T460" s="18" t="s">
        <v>130</v>
      </c>
      <c r="AU460" s="18" t="s">
        <v>83</v>
      </c>
    </row>
    <row r="461" spans="1:65" s="2" customFormat="1" ht="55.5" customHeight="1">
      <c r="A461" s="39"/>
      <c r="B461" s="40"/>
      <c r="C461" s="215" t="s">
        <v>291</v>
      </c>
      <c r="D461" s="215" t="s">
        <v>125</v>
      </c>
      <c r="E461" s="216" t="s">
        <v>431</v>
      </c>
      <c r="F461" s="217" t="s">
        <v>432</v>
      </c>
      <c r="G461" s="218" t="s">
        <v>219</v>
      </c>
      <c r="H461" s="219">
        <v>0.66</v>
      </c>
      <c r="I461" s="220"/>
      <c r="J461" s="221">
        <f>ROUND(I461*H461,2)</f>
        <v>0</v>
      </c>
      <c r="K461" s="217" t="s">
        <v>1</v>
      </c>
      <c r="L461" s="45"/>
      <c r="M461" s="222" t="s">
        <v>1</v>
      </c>
      <c r="N461" s="223" t="s">
        <v>38</v>
      </c>
      <c r="O461" s="92"/>
      <c r="P461" s="224">
        <f>O461*H461</f>
        <v>0</v>
      </c>
      <c r="Q461" s="224">
        <v>0</v>
      </c>
      <c r="R461" s="224">
        <f>Q461*H461</f>
        <v>0</v>
      </c>
      <c r="S461" s="224">
        <v>0</v>
      </c>
      <c r="T461" s="225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26" t="s">
        <v>178</v>
      </c>
      <c r="AT461" s="226" t="s">
        <v>125</v>
      </c>
      <c r="AU461" s="226" t="s">
        <v>83</v>
      </c>
      <c r="AY461" s="18" t="s">
        <v>122</v>
      </c>
      <c r="BE461" s="227">
        <f>IF(N461="základní",J461,0)</f>
        <v>0</v>
      </c>
      <c r="BF461" s="227">
        <f>IF(N461="snížená",J461,0)</f>
        <v>0</v>
      </c>
      <c r="BG461" s="227">
        <f>IF(N461="zákl. přenesená",J461,0)</f>
        <v>0</v>
      </c>
      <c r="BH461" s="227">
        <f>IF(N461="sníž. přenesená",J461,0)</f>
        <v>0</v>
      </c>
      <c r="BI461" s="227">
        <f>IF(N461="nulová",J461,0)</f>
        <v>0</v>
      </c>
      <c r="BJ461" s="18" t="s">
        <v>81</v>
      </c>
      <c r="BK461" s="227">
        <f>ROUND(I461*H461,2)</f>
        <v>0</v>
      </c>
      <c r="BL461" s="18" t="s">
        <v>178</v>
      </c>
      <c r="BM461" s="226" t="s">
        <v>433</v>
      </c>
    </row>
    <row r="462" spans="1:47" s="2" customFormat="1" ht="12">
      <c r="A462" s="39"/>
      <c r="B462" s="40"/>
      <c r="C462" s="41"/>
      <c r="D462" s="228" t="s">
        <v>130</v>
      </c>
      <c r="E462" s="41"/>
      <c r="F462" s="229" t="s">
        <v>432</v>
      </c>
      <c r="G462" s="41"/>
      <c r="H462" s="41"/>
      <c r="I462" s="230"/>
      <c r="J462" s="41"/>
      <c r="K462" s="41"/>
      <c r="L462" s="45"/>
      <c r="M462" s="231"/>
      <c r="N462" s="232"/>
      <c r="O462" s="92"/>
      <c r="P462" s="92"/>
      <c r="Q462" s="92"/>
      <c r="R462" s="92"/>
      <c r="S462" s="92"/>
      <c r="T462" s="93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T462" s="18" t="s">
        <v>130</v>
      </c>
      <c r="AU462" s="18" t="s">
        <v>83</v>
      </c>
    </row>
    <row r="463" spans="1:63" s="12" customFormat="1" ht="25.9" customHeight="1">
      <c r="A463" s="12"/>
      <c r="B463" s="199"/>
      <c r="C463" s="200"/>
      <c r="D463" s="201" t="s">
        <v>72</v>
      </c>
      <c r="E463" s="202" t="s">
        <v>434</v>
      </c>
      <c r="F463" s="202" t="s">
        <v>435</v>
      </c>
      <c r="G463" s="200"/>
      <c r="H463" s="200"/>
      <c r="I463" s="203"/>
      <c r="J463" s="204">
        <f>BK463</f>
        <v>0</v>
      </c>
      <c r="K463" s="200"/>
      <c r="L463" s="205"/>
      <c r="M463" s="206"/>
      <c r="N463" s="207"/>
      <c r="O463" s="207"/>
      <c r="P463" s="208">
        <f>P464+P467+P470+P477</f>
        <v>0</v>
      </c>
      <c r="Q463" s="207"/>
      <c r="R463" s="208">
        <f>R464+R467+R470+R477</f>
        <v>0</v>
      </c>
      <c r="S463" s="207"/>
      <c r="T463" s="209">
        <f>T464+T467+T470+T477</f>
        <v>0</v>
      </c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R463" s="210" t="s">
        <v>160</v>
      </c>
      <c r="AT463" s="211" t="s">
        <v>72</v>
      </c>
      <c r="AU463" s="211" t="s">
        <v>73</v>
      </c>
      <c r="AY463" s="210" t="s">
        <v>122</v>
      </c>
      <c r="BK463" s="212">
        <f>BK464+BK467+BK470+BK477</f>
        <v>0</v>
      </c>
    </row>
    <row r="464" spans="1:63" s="12" customFormat="1" ht="22.8" customHeight="1">
      <c r="A464" s="12"/>
      <c r="B464" s="199"/>
      <c r="C464" s="200"/>
      <c r="D464" s="201" t="s">
        <v>72</v>
      </c>
      <c r="E464" s="213" t="s">
        <v>436</v>
      </c>
      <c r="F464" s="213" t="s">
        <v>437</v>
      </c>
      <c r="G464" s="200"/>
      <c r="H464" s="200"/>
      <c r="I464" s="203"/>
      <c r="J464" s="214">
        <f>BK464</f>
        <v>0</v>
      </c>
      <c r="K464" s="200"/>
      <c r="L464" s="205"/>
      <c r="M464" s="206"/>
      <c r="N464" s="207"/>
      <c r="O464" s="207"/>
      <c r="P464" s="208">
        <f>SUM(P465:P466)</f>
        <v>0</v>
      </c>
      <c r="Q464" s="207"/>
      <c r="R464" s="208">
        <f>SUM(R465:R466)</f>
        <v>0</v>
      </c>
      <c r="S464" s="207"/>
      <c r="T464" s="209">
        <f>SUM(T465:T466)</f>
        <v>0</v>
      </c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R464" s="210" t="s">
        <v>160</v>
      </c>
      <c r="AT464" s="211" t="s">
        <v>72</v>
      </c>
      <c r="AU464" s="211" t="s">
        <v>81</v>
      </c>
      <c r="AY464" s="210" t="s">
        <v>122</v>
      </c>
      <c r="BK464" s="212">
        <f>SUM(BK465:BK466)</f>
        <v>0</v>
      </c>
    </row>
    <row r="465" spans="1:65" s="2" customFormat="1" ht="16.5" customHeight="1">
      <c r="A465" s="39"/>
      <c r="B465" s="40"/>
      <c r="C465" s="215" t="s">
        <v>438</v>
      </c>
      <c r="D465" s="215" t="s">
        <v>125</v>
      </c>
      <c r="E465" s="216" t="s">
        <v>439</v>
      </c>
      <c r="F465" s="217" t="s">
        <v>440</v>
      </c>
      <c r="G465" s="218" t="s">
        <v>441</v>
      </c>
      <c r="H465" s="219">
        <v>10</v>
      </c>
      <c r="I465" s="220"/>
      <c r="J465" s="221">
        <f>ROUND(I465*H465,2)</f>
        <v>0</v>
      </c>
      <c r="K465" s="217" t="s">
        <v>1</v>
      </c>
      <c r="L465" s="45"/>
      <c r="M465" s="222" t="s">
        <v>1</v>
      </c>
      <c r="N465" s="223" t="s">
        <v>38</v>
      </c>
      <c r="O465" s="92"/>
      <c r="P465" s="224">
        <f>O465*H465</f>
        <v>0</v>
      </c>
      <c r="Q465" s="224">
        <v>0</v>
      </c>
      <c r="R465" s="224">
        <f>Q465*H465</f>
        <v>0</v>
      </c>
      <c r="S465" s="224">
        <v>0</v>
      </c>
      <c r="T465" s="225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26" t="s">
        <v>129</v>
      </c>
      <c r="AT465" s="226" t="s">
        <v>125</v>
      </c>
      <c r="AU465" s="226" t="s">
        <v>83</v>
      </c>
      <c r="AY465" s="18" t="s">
        <v>122</v>
      </c>
      <c r="BE465" s="227">
        <f>IF(N465="základní",J465,0)</f>
        <v>0</v>
      </c>
      <c r="BF465" s="227">
        <f>IF(N465="snížená",J465,0)</f>
        <v>0</v>
      </c>
      <c r="BG465" s="227">
        <f>IF(N465="zákl. přenesená",J465,0)</f>
        <v>0</v>
      </c>
      <c r="BH465" s="227">
        <f>IF(N465="sníž. přenesená",J465,0)</f>
        <v>0</v>
      </c>
      <c r="BI465" s="227">
        <f>IF(N465="nulová",J465,0)</f>
        <v>0</v>
      </c>
      <c r="BJ465" s="18" t="s">
        <v>81</v>
      </c>
      <c r="BK465" s="227">
        <f>ROUND(I465*H465,2)</f>
        <v>0</v>
      </c>
      <c r="BL465" s="18" t="s">
        <v>129</v>
      </c>
      <c r="BM465" s="226" t="s">
        <v>442</v>
      </c>
    </row>
    <row r="466" spans="1:47" s="2" customFormat="1" ht="12">
      <c r="A466" s="39"/>
      <c r="B466" s="40"/>
      <c r="C466" s="41"/>
      <c r="D466" s="228" t="s">
        <v>130</v>
      </c>
      <c r="E466" s="41"/>
      <c r="F466" s="229" t="s">
        <v>440</v>
      </c>
      <c r="G466" s="41"/>
      <c r="H466" s="41"/>
      <c r="I466" s="230"/>
      <c r="J466" s="41"/>
      <c r="K466" s="41"/>
      <c r="L466" s="45"/>
      <c r="M466" s="231"/>
      <c r="N466" s="232"/>
      <c r="O466" s="92"/>
      <c r="P466" s="92"/>
      <c r="Q466" s="92"/>
      <c r="R466" s="92"/>
      <c r="S466" s="92"/>
      <c r="T466" s="93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T466" s="18" t="s">
        <v>130</v>
      </c>
      <c r="AU466" s="18" t="s">
        <v>83</v>
      </c>
    </row>
    <row r="467" spans="1:63" s="12" customFormat="1" ht="22.8" customHeight="1">
      <c r="A467" s="12"/>
      <c r="B467" s="199"/>
      <c r="C467" s="200"/>
      <c r="D467" s="201" t="s">
        <v>72</v>
      </c>
      <c r="E467" s="213" t="s">
        <v>443</v>
      </c>
      <c r="F467" s="213" t="s">
        <v>444</v>
      </c>
      <c r="G467" s="200"/>
      <c r="H467" s="200"/>
      <c r="I467" s="203"/>
      <c r="J467" s="214">
        <f>BK467</f>
        <v>0</v>
      </c>
      <c r="K467" s="200"/>
      <c r="L467" s="205"/>
      <c r="M467" s="206"/>
      <c r="N467" s="207"/>
      <c r="O467" s="207"/>
      <c r="P467" s="208">
        <f>SUM(P468:P469)</f>
        <v>0</v>
      </c>
      <c r="Q467" s="207"/>
      <c r="R467" s="208">
        <f>SUM(R468:R469)</f>
        <v>0</v>
      </c>
      <c r="S467" s="207"/>
      <c r="T467" s="209">
        <f>SUM(T468:T469)</f>
        <v>0</v>
      </c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R467" s="210" t="s">
        <v>160</v>
      </c>
      <c r="AT467" s="211" t="s">
        <v>72</v>
      </c>
      <c r="AU467" s="211" t="s">
        <v>81</v>
      </c>
      <c r="AY467" s="210" t="s">
        <v>122</v>
      </c>
      <c r="BK467" s="212">
        <f>SUM(BK468:BK469)</f>
        <v>0</v>
      </c>
    </row>
    <row r="468" spans="1:65" s="2" customFormat="1" ht="16.5" customHeight="1">
      <c r="A468" s="39"/>
      <c r="B468" s="40"/>
      <c r="C468" s="215" t="s">
        <v>295</v>
      </c>
      <c r="D468" s="215" t="s">
        <v>125</v>
      </c>
      <c r="E468" s="216" t="s">
        <v>445</v>
      </c>
      <c r="F468" s="217" t="s">
        <v>444</v>
      </c>
      <c r="G468" s="218" t="s">
        <v>446</v>
      </c>
      <c r="H468" s="219">
        <v>3</v>
      </c>
      <c r="I468" s="220"/>
      <c r="J468" s="221">
        <f>ROUND(I468*H468,2)</f>
        <v>0</v>
      </c>
      <c r="K468" s="217" t="s">
        <v>1</v>
      </c>
      <c r="L468" s="45"/>
      <c r="M468" s="222" t="s">
        <v>1</v>
      </c>
      <c r="N468" s="223" t="s">
        <v>38</v>
      </c>
      <c r="O468" s="92"/>
      <c r="P468" s="224">
        <f>O468*H468</f>
        <v>0</v>
      </c>
      <c r="Q468" s="224">
        <v>0</v>
      </c>
      <c r="R468" s="224">
        <f>Q468*H468</f>
        <v>0</v>
      </c>
      <c r="S468" s="224">
        <v>0</v>
      </c>
      <c r="T468" s="225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26" t="s">
        <v>129</v>
      </c>
      <c r="AT468" s="226" t="s">
        <v>125</v>
      </c>
      <c r="AU468" s="226" t="s">
        <v>83</v>
      </c>
      <c r="AY468" s="18" t="s">
        <v>122</v>
      </c>
      <c r="BE468" s="227">
        <f>IF(N468="základní",J468,0)</f>
        <v>0</v>
      </c>
      <c r="BF468" s="227">
        <f>IF(N468="snížená",J468,0)</f>
        <v>0</v>
      </c>
      <c r="BG468" s="227">
        <f>IF(N468="zákl. přenesená",J468,0)</f>
        <v>0</v>
      </c>
      <c r="BH468" s="227">
        <f>IF(N468="sníž. přenesená",J468,0)</f>
        <v>0</v>
      </c>
      <c r="BI468" s="227">
        <f>IF(N468="nulová",J468,0)</f>
        <v>0</v>
      </c>
      <c r="BJ468" s="18" t="s">
        <v>81</v>
      </c>
      <c r="BK468" s="227">
        <f>ROUND(I468*H468,2)</f>
        <v>0</v>
      </c>
      <c r="BL468" s="18" t="s">
        <v>129</v>
      </c>
      <c r="BM468" s="226" t="s">
        <v>447</v>
      </c>
    </row>
    <row r="469" spans="1:47" s="2" customFormat="1" ht="12">
      <c r="A469" s="39"/>
      <c r="B469" s="40"/>
      <c r="C469" s="41"/>
      <c r="D469" s="228" t="s">
        <v>130</v>
      </c>
      <c r="E469" s="41"/>
      <c r="F469" s="229" t="s">
        <v>444</v>
      </c>
      <c r="G469" s="41"/>
      <c r="H469" s="41"/>
      <c r="I469" s="230"/>
      <c r="J469" s="41"/>
      <c r="K469" s="41"/>
      <c r="L469" s="45"/>
      <c r="M469" s="231"/>
      <c r="N469" s="232"/>
      <c r="O469" s="92"/>
      <c r="P469" s="92"/>
      <c r="Q469" s="92"/>
      <c r="R469" s="92"/>
      <c r="S469" s="92"/>
      <c r="T469" s="93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T469" s="18" t="s">
        <v>130</v>
      </c>
      <c r="AU469" s="18" t="s">
        <v>83</v>
      </c>
    </row>
    <row r="470" spans="1:63" s="12" customFormat="1" ht="22.8" customHeight="1">
      <c r="A470" s="12"/>
      <c r="B470" s="199"/>
      <c r="C470" s="200"/>
      <c r="D470" s="201" t="s">
        <v>72</v>
      </c>
      <c r="E470" s="213" t="s">
        <v>448</v>
      </c>
      <c r="F470" s="213" t="s">
        <v>449</v>
      </c>
      <c r="G470" s="200"/>
      <c r="H470" s="200"/>
      <c r="I470" s="203"/>
      <c r="J470" s="214">
        <f>BK470</f>
        <v>0</v>
      </c>
      <c r="K470" s="200"/>
      <c r="L470" s="205"/>
      <c r="M470" s="206"/>
      <c r="N470" s="207"/>
      <c r="O470" s="207"/>
      <c r="P470" s="208">
        <f>SUM(P471:P476)</f>
        <v>0</v>
      </c>
      <c r="Q470" s="207"/>
      <c r="R470" s="208">
        <f>SUM(R471:R476)</f>
        <v>0</v>
      </c>
      <c r="S470" s="207"/>
      <c r="T470" s="209">
        <f>SUM(T471:T476)</f>
        <v>0</v>
      </c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R470" s="210" t="s">
        <v>160</v>
      </c>
      <c r="AT470" s="211" t="s">
        <v>72</v>
      </c>
      <c r="AU470" s="211" t="s">
        <v>81</v>
      </c>
      <c r="AY470" s="210" t="s">
        <v>122</v>
      </c>
      <c r="BK470" s="212">
        <f>SUM(BK471:BK476)</f>
        <v>0</v>
      </c>
    </row>
    <row r="471" spans="1:65" s="2" customFormat="1" ht="16.5" customHeight="1">
      <c r="A471" s="39"/>
      <c r="B471" s="40"/>
      <c r="C471" s="215" t="s">
        <v>450</v>
      </c>
      <c r="D471" s="215" t="s">
        <v>125</v>
      </c>
      <c r="E471" s="216" t="s">
        <v>451</v>
      </c>
      <c r="F471" s="217" t="s">
        <v>452</v>
      </c>
      <c r="G471" s="218" t="s">
        <v>453</v>
      </c>
      <c r="H471" s="219">
        <v>1</v>
      </c>
      <c r="I471" s="220"/>
      <c r="J471" s="221">
        <f>ROUND(I471*H471,2)</f>
        <v>0</v>
      </c>
      <c r="K471" s="217" t="s">
        <v>1</v>
      </c>
      <c r="L471" s="45"/>
      <c r="M471" s="222" t="s">
        <v>1</v>
      </c>
      <c r="N471" s="223" t="s">
        <v>38</v>
      </c>
      <c r="O471" s="92"/>
      <c r="P471" s="224">
        <f>O471*H471</f>
        <v>0</v>
      </c>
      <c r="Q471" s="224">
        <v>0</v>
      </c>
      <c r="R471" s="224">
        <f>Q471*H471</f>
        <v>0</v>
      </c>
      <c r="S471" s="224">
        <v>0</v>
      </c>
      <c r="T471" s="225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26" t="s">
        <v>129</v>
      </c>
      <c r="AT471" s="226" t="s">
        <v>125</v>
      </c>
      <c r="AU471" s="226" t="s">
        <v>83</v>
      </c>
      <c r="AY471" s="18" t="s">
        <v>122</v>
      </c>
      <c r="BE471" s="227">
        <f>IF(N471="základní",J471,0)</f>
        <v>0</v>
      </c>
      <c r="BF471" s="227">
        <f>IF(N471="snížená",J471,0)</f>
        <v>0</v>
      </c>
      <c r="BG471" s="227">
        <f>IF(N471="zákl. přenesená",J471,0)</f>
        <v>0</v>
      </c>
      <c r="BH471" s="227">
        <f>IF(N471="sníž. přenesená",J471,0)</f>
        <v>0</v>
      </c>
      <c r="BI471" s="227">
        <f>IF(N471="nulová",J471,0)</f>
        <v>0</v>
      </c>
      <c r="BJ471" s="18" t="s">
        <v>81</v>
      </c>
      <c r="BK471" s="227">
        <f>ROUND(I471*H471,2)</f>
        <v>0</v>
      </c>
      <c r="BL471" s="18" t="s">
        <v>129</v>
      </c>
      <c r="BM471" s="226" t="s">
        <v>454</v>
      </c>
    </row>
    <row r="472" spans="1:47" s="2" customFormat="1" ht="12">
      <c r="A472" s="39"/>
      <c r="B472" s="40"/>
      <c r="C472" s="41"/>
      <c r="D472" s="228" t="s">
        <v>130</v>
      </c>
      <c r="E472" s="41"/>
      <c r="F472" s="229" t="s">
        <v>452</v>
      </c>
      <c r="G472" s="41"/>
      <c r="H472" s="41"/>
      <c r="I472" s="230"/>
      <c r="J472" s="41"/>
      <c r="K472" s="41"/>
      <c r="L472" s="45"/>
      <c r="M472" s="231"/>
      <c r="N472" s="232"/>
      <c r="O472" s="92"/>
      <c r="P472" s="92"/>
      <c r="Q472" s="92"/>
      <c r="R472" s="92"/>
      <c r="S472" s="92"/>
      <c r="T472" s="93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T472" s="18" t="s">
        <v>130</v>
      </c>
      <c r="AU472" s="18" t="s">
        <v>83</v>
      </c>
    </row>
    <row r="473" spans="1:65" s="2" customFormat="1" ht="16.5" customHeight="1">
      <c r="A473" s="39"/>
      <c r="B473" s="40"/>
      <c r="C473" s="215" t="s">
        <v>298</v>
      </c>
      <c r="D473" s="215" t="s">
        <v>125</v>
      </c>
      <c r="E473" s="216" t="s">
        <v>455</v>
      </c>
      <c r="F473" s="217" t="s">
        <v>456</v>
      </c>
      <c r="G473" s="218" t="s">
        <v>453</v>
      </c>
      <c r="H473" s="219">
        <v>1</v>
      </c>
      <c r="I473" s="220"/>
      <c r="J473" s="221">
        <f>ROUND(I473*H473,2)</f>
        <v>0</v>
      </c>
      <c r="K473" s="217" t="s">
        <v>1</v>
      </c>
      <c r="L473" s="45"/>
      <c r="M473" s="222" t="s">
        <v>1</v>
      </c>
      <c r="N473" s="223" t="s">
        <v>38</v>
      </c>
      <c r="O473" s="92"/>
      <c r="P473" s="224">
        <f>O473*H473</f>
        <v>0</v>
      </c>
      <c r="Q473" s="224">
        <v>0</v>
      </c>
      <c r="R473" s="224">
        <f>Q473*H473</f>
        <v>0</v>
      </c>
      <c r="S473" s="224">
        <v>0</v>
      </c>
      <c r="T473" s="225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26" t="s">
        <v>129</v>
      </c>
      <c r="AT473" s="226" t="s">
        <v>125</v>
      </c>
      <c r="AU473" s="226" t="s">
        <v>83</v>
      </c>
      <c r="AY473" s="18" t="s">
        <v>122</v>
      </c>
      <c r="BE473" s="227">
        <f>IF(N473="základní",J473,0)</f>
        <v>0</v>
      </c>
      <c r="BF473" s="227">
        <f>IF(N473="snížená",J473,0)</f>
        <v>0</v>
      </c>
      <c r="BG473" s="227">
        <f>IF(N473="zákl. přenesená",J473,0)</f>
        <v>0</v>
      </c>
      <c r="BH473" s="227">
        <f>IF(N473="sníž. přenesená",J473,0)</f>
        <v>0</v>
      </c>
      <c r="BI473" s="227">
        <f>IF(N473="nulová",J473,0)</f>
        <v>0</v>
      </c>
      <c r="BJ473" s="18" t="s">
        <v>81</v>
      </c>
      <c r="BK473" s="227">
        <f>ROUND(I473*H473,2)</f>
        <v>0</v>
      </c>
      <c r="BL473" s="18" t="s">
        <v>129</v>
      </c>
      <c r="BM473" s="226" t="s">
        <v>457</v>
      </c>
    </row>
    <row r="474" spans="1:47" s="2" customFormat="1" ht="12">
      <c r="A474" s="39"/>
      <c r="B474" s="40"/>
      <c r="C474" s="41"/>
      <c r="D474" s="228" t="s">
        <v>130</v>
      </c>
      <c r="E474" s="41"/>
      <c r="F474" s="229" t="s">
        <v>456</v>
      </c>
      <c r="G474" s="41"/>
      <c r="H474" s="41"/>
      <c r="I474" s="230"/>
      <c r="J474" s="41"/>
      <c r="K474" s="41"/>
      <c r="L474" s="45"/>
      <c r="M474" s="231"/>
      <c r="N474" s="232"/>
      <c r="O474" s="92"/>
      <c r="P474" s="92"/>
      <c r="Q474" s="92"/>
      <c r="R474" s="92"/>
      <c r="S474" s="92"/>
      <c r="T474" s="93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T474" s="18" t="s">
        <v>130</v>
      </c>
      <c r="AU474" s="18" t="s">
        <v>83</v>
      </c>
    </row>
    <row r="475" spans="1:65" s="2" customFormat="1" ht="16.5" customHeight="1">
      <c r="A475" s="39"/>
      <c r="B475" s="40"/>
      <c r="C475" s="215" t="s">
        <v>458</v>
      </c>
      <c r="D475" s="215" t="s">
        <v>125</v>
      </c>
      <c r="E475" s="216" t="s">
        <v>459</v>
      </c>
      <c r="F475" s="217" t="s">
        <v>460</v>
      </c>
      <c r="G475" s="218" t="s">
        <v>453</v>
      </c>
      <c r="H475" s="219">
        <v>1</v>
      </c>
      <c r="I475" s="220"/>
      <c r="J475" s="221">
        <f>ROUND(I475*H475,2)</f>
        <v>0</v>
      </c>
      <c r="K475" s="217" t="s">
        <v>1</v>
      </c>
      <c r="L475" s="45"/>
      <c r="M475" s="222" t="s">
        <v>1</v>
      </c>
      <c r="N475" s="223" t="s">
        <v>38</v>
      </c>
      <c r="O475" s="92"/>
      <c r="P475" s="224">
        <f>O475*H475</f>
        <v>0</v>
      </c>
      <c r="Q475" s="224">
        <v>0</v>
      </c>
      <c r="R475" s="224">
        <f>Q475*H475</f>
        <v>0</v>
      </c>
      <c r="S475" s="224">
        <v>0</v>
      </c>
      <c r="T475" s="225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26" t="s">
        <v>129</v>
      </c>
      <c r="AT475" s="226" t="s">
        <v>125</v>
      </c>
      <c r="AU475" s="226" t="s">
        <v>83</v>
      </c>
      <c r="AY475" s="18" t="s">
        <v>122</v>
      </c>
      <c r="BE475" s="227">
        <f>IF(N475="základní",J475,0)</f>
        <v>0</v>
      </c>
      <c r="BF475" s="227">
        <f>IF(N475="snížená",J475,0)</f>
        <v>0</v>
      </c>
      <c r="BG475" s="227">
        <f>IF(N475="zákl. přenesená",J475,0)</f>
        <v>0</v>
      </c>
      <c r="BH475" s="227">
        <f>IF(N475="sníž. přenesená",J475,0)</f>
        <v>0</v>
      </c>
      <c r="BI475" s="227">
        <f>IF(N475="nulová",J475,0)</f>
        <v>0</v>
      </c>
      <c r="BJ475" s="18" t="s">
        <v>81</v>
      </c>
      <c r="BK475" s="227">
        <f>ROUND(I475*H475,2)</f>
        <v>0</v>
      </c>
      <c r="BL475" s="18" t="s">
        <v>129</v>
      </c>
      <c r="BM475" s="226" t="s">
        <v>461</v>
      </c>
    </row>
    <row r="476" spans="1:47" s="2" customFormat="1" ht="12">
      <c r="A476" s="39"/>
      <c r="B476" s="40"/>
      <c r="C476" s="41"/>
      <c r="D476" s="228" t="s">
        <v>130</v>
      </c>
      <c r="E476" s="41"/>
      <c r="F476" s="229" t="s">
        <v>460</v>
      </c>
      <c r="G476" s="41"/>
      <c r="H476" s="41"/>
      <c r="I476" s="230"/>
      <c r="J476" s="41"/>
      <c r="K476" s="41"/>
      <c r="L476" s="45"/>
      <c r="M476" s="231"/>
      <c r="N476" s="232"/>
      <c r="O476" s="92"/>
      <c r="P476" s="92"/>
      <c r="Q476" s="92"/>
      <c r="R476" s="92"/>
      <c r="S476" s="92"/>
      <c r="T476" s="93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T476" s="18" t="s">
        <v>130</v>
      </c>
      <c r="AU476" s="18" t="s">
        <v>83</v>
      </c>
    </row>
    <row r="477" spans="1:63" s="12" customFormat="1" ht="22.8" customHeight="1">
      <c r="A477" s="12"/>
      <c r="B477" s="199"/>
      <c r="C477" s="200"/>
      <c r="D477" s="201" t="s">
        <v>72</v>
      </c>
      <c r="E477" s="213" t="s">
        <v>462</v>
      </c>
      <c r="F477" s="213" t="s">
        <v>463</v>
      </c>
      <c r="G477" s="200"/>
      <c r="H477" s="200"/>
      <c r="I477" s="203"/>
      <c r="J477" s="214">
        <f>BK477</f>
        <v>0</v>
      </c>
      <c r="K477" s="200"/>
      <c r="L477" s="205"/>
      <c r="M477" s="206"/>
      <c r="N477" s="207"/>
      <c r="O477" s="207"/>
      <c r="P477" s="208">
        <f>SUM(P478:P479)</f>
        <v>0</v>
      </c>
      <c r="Q477" s="207"/>
      <c r="R477" s="208">
        <f>SUM(R478:R479)</f>
        <v>0</v>
      </c>
      <c r="S477" s="207"/>
      <c r="T477" s="209">
        <f>SUM(T478:T479)</f>
        <v>0</v>
      </c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R477" s="210" t="s">
        <v>160</v>
      </c>
      <c r="AT477" s="211" t="s">
        <v>72</v>
      </c>
      <c r="AU477" s="211" t="s">
        <v>81</v>
      </c>
      <c r="AY477" s="210" t="s">
        <v>122</v>
      </c>
      <c r="BK477" s="212">
        <f>SUM(BK478:BK479)</f>
        <v>0</v>
      </c>
    </row>
    <row r="478" spans="1:65" s="2" customFormat="1" ht="16.5" customHeight="1">
      <c r="A478" s="39"/>
      <c r="B478" s="40"/>
      <c r="C478" s="215" t="s">
        <v>304</v>
      </c>
      <c r="D478" s="215" t="s">
        <v>125</v>
      </c>
      <c r="E478" s="216" t="s">
        <v>464</v>
      </c>
      <c r="F478" s="217" t="s">
        <v>465</v>
      </c>
      <c r="G478" s="218" t="s">
        <v>446</v>
      </c>
      <c r="H478" s="219">
        <v>3</v>
      </c>
      <c r="I478" s="220"/>
      <c r="J478" s="221">
        <f>ROUND(I478*H478,2)</f>
        <v>0</v>
      </c>
      <c r="K478" s="217" t="s">
        <v>1</v>
      </c>
      <c r="L478" s="45"/>
      <c r="M478" s="222" t="s">
        <v>1</v>
      </c>
      <c r="N478" s="223" t="s">
        <v>38</v>
      </c>
      <c r="O478" s="92"/>
      <c r="P478" s="224">
        <f>O478*H478</f>
        <v>0</v>
      </c>
      <c r="Q478" s="224">
        <v>0</v>
      </c>
      <c r="R478" s="224">
        <f>Q478*H478</f>
        <v>0</v>
      </c>
      <c r="S478" s="224">
        <v>0</v>
      </c>
      <c r="T478" s="225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26" t="s">
        <v>129</v>
      </c>
      <c r="AT478" s="226" t="s">
        <v>125</v>
      </c>
      <c r="AU478" s="226" t="s">
        <v>83</v>
      </c>
      <c r="AY478" s="18" t="s">
        <v>122</v>
      </c>
      <c r="BE478" s="227">
        <f>IF(N478="základní",J478,0)</f>
        <v>0</v>
      </c>
      <c r="BF478" s="227">
        <f>IF(N478="snížená",J478,0)</f>
        <v>0</v>
      </c>
      <c r="BG478" s="227">
        <f>IF(N478="zákl. přenesená",J478,0)</f>
        <v>0</v>
      </c>
      <c r="BH478" s="227">
        <f>IF(N478="sníž. přenesená",J478,0)</f>
        <v>0</v>
      </c>
      <c r="BI478" s="227">
        <f>IF(N478="nulová",J478,0)</f>
        <v>0</v>
      </c>
      <c r="BJ478" s="18" t="s">
        <v>81</v>
      </c>
      <c r="BK478" s="227">
        <f>ROUND(I478*H478,2)</f>
        <v>0</v>
      </c>
      <c r="BL478" s="18" t="s">
        <v>129</v>
      </c>
      <c r="BM478" s="226" t="s">
        <v>466</v>
      </c>
    </row>
    <row r="479" spans="1:47" s="2" customFormat="1" ht="12">
      <c r="A479" s="39"/>
      <c r="B479" s="40"/>
      <c r="C479" s="41"/>
      <c r="D479" s="228" t="s">
        <v>130</v>
      </c>
      <c r="E479" s="41"/>
      <c r="F479" s="229" t="s">
        <v>465</v>
      </c>
      <c r="G479" s="41"/>
      <c r="H479" s="41"/>
      <c r="I479" s="230"/>
      <c r="J479" s="41"/>
      <c r="K479" s="41"/>
      <c r="L479" s="45"/>
      <c r="M479" s="289"/>
      <c r="N479" s="290"/>
      <c r="O479" s="291"/>
      <c r="P479" s="291"/>
      <c r="Q479" s="291"/>
      <c r="R479" s="291"/>
      <c r="S479" s="291"/>
      <c r="T479" s="292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T479" s="18" t="s">
        <v>130</v>
      </c>
      <c r="AU479" s="18" t="s">
        <v>83</v>
      </c>
    </row>
    <row r="480" spans="1:31" s="2" customFormat="1" ht="6.95" customHeight="1">
      <c r="A480" s="39"/>
      <c r="B480" s="67"/>
      <c r="C480" s="68"/>
      <c r="D480" s="68"/>
      <c r="E480" s="68"/>
      <c r="F480" s="68"/>
      <c r="G480" s="68"/>
      <c r="H480" s="68"/>
      <c r="I480" s="68"/>
      <c r="J480" s="68"/>
      <c r="K480" s="68"/>
      <c r="L480" s="45"/>
      <c r="M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</row>
  </sheetData>
  <sheetProtection password="CC35" sheet="1" objects="1" scenarios="1" formatColumns="0" formatRows="0" autoFilter="0"/>
  <autoFilter ref="C130:K479"/>
  <mergeCells count="9">
    <mergeCell ref="E7:H7"/>
    <mergeCell ref="E9:H9"/>
    <mergeCell ref="E18:H18"/>
    <mergeCell ref="E27:H27"/>
    <mergeCell ref="E85:H85"/>
    <mergeCell ref="E87:H87"/>
    <mergeCell ref="E121:H121"/>
    <mergeCell ref="E123:H123"/>
    <mergeCell ref="L2:V2"/>
  </mergeCells>
  <hyperlinks>
    <hyperlink ref="F349" r:id="rId1" display="https://podminky.urs.cz/item/CS_URS_2021_02/766694121"/>
    <hyperlink ref="F358" r:id="rId2" display="https://podminky.urs.cz/item/CS_URS_2021_02/766694122"/>
    <hyperlink ref="F371" r:id="rId3" display="https://podminky.urs.cz/item/CS_URS_2021_02/76669412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REKN-KLAPALEK\Pavel</dc:creator>
  <cp:keywords/>
  <dc:description/>
  <cp:lastModifiedBy>REKN-KLAPALEK\Pavel</cp:lastModifiedBy>
  <dcterms:created xsi:type="dcterms:W3CDTF">2023-04-14T08:38:30Z</dcterms:created>
  <dcterms:modified xsi:type="dcterms:W3CDTF">2023-04-14T08:38:33Z</dcterms:modified>
  <cp:category/>
  <cp:version/>
  <cp:contentType/>
  <cp:contentStatus/>
</cp:coreProperties>
</file>